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TG5592\Documents\Utilitaire PTI\"/>
    </mc:Choice>
  </mc:AlternateContent>
  <xr:revisionPtr revIDLastSave="0" documentId="13_ncr:1_{793C8311-81FC-4BA6-8D80-8C53024F57BA}" xr6:coauthVersionLast="36" xr6:coauthVersionMax="36" xr10:uidLastSave="{00000000-0000-0000-0000-000000000000}"/>
  <bookViews>
    <workbookView xWindow="0" yWindow="0" windowWidth="28800" windowHeight="11625" xr2:uid="{A7E39E21-097B-432E-91D5-5CF3F8B38C9E}"/>
  </bookViews>
  <sheets>
    <sheet name="Formalisme RTE" sheetId="1" r:id="rId1"/>
  </sheets>
  <externalReferences>
    <externalReference r:id="rId2"/>
    <externalReference r:id="rId3"/>
    <externalReference r:id="rId4"/>
    <externalReference r:id="rId5"/>
  </externalReferences>
  <definedNames>
    <definedName name="\a01">#REF!</definedName>
    <definedName name="\a02">#REF!</definedName>
    <definedName name="\a03">#REF!</definedName>
    <definedName name="\a04">#REF!</definedName>
    <definedName name="\a05">#REF!</definedName>
    <definedName name="\a06">#REF!</definedName>
    <definedName name="\a07">#REF!</definedName>
    <definedName name="\a08">#REF!</definedName>
    <definedName name="\a09">#REF!</definedName>
    <definedName name="\A1">#REF!</definedName>
    <definedName name="\a10">#REF!</definedName>
    <definedName name="\a11">#REF!</definedName>
    <definedName name="\a12">#REF!</definedName>
    <definedName name="\a13">#REF!</definedName>
    <definedName name="\a14">#REF!</definedName>
    <definedName name="\a15">#REF!</definedName>
    <definedName name="\a16">#REF!</definedName>
    <definedName name="\a17">#REF!</definedName>
    <definedName name="\a18">#REF!</definedName>
    <definedName name="\a19">#REF!</definedName>
    <definedName name="\a20">#REF!</definedName>
    <definedName name="__p21">#REF!</definedName>
    <definedName name="__p22">#REF!</definedName>
    <definedName name="__p25">#REF!</definedName>
    <definedName name="_p21">#REF!</definedName>
    <definedName name="_p22">#REF!</definedName>
    <definedName name="_p23">#REF!</definedName>
    <definedName name="_p24">#REF!</definedName>
    <definedName name="_p25">#REF!</definedName>
    <definedName name="CHEMIN_GEN">[2]DONNEES!$C$6</definedName>
    <definedName name="CHOIX_CABLE">[2]SUPPORTS!$C$2:$C$28</definedName>
    <definedName name="CHOIX_CHAINE">[2]SUPPORTS!$R$2:$R$42</definedName>
    <definedName name="CODE_LIT">[2]DONNEES!$C$5</definedName>
    <definedName name="DATA_CABLES">#REF!</definedName>
    <definedName name="DATA_CANTON">[2]SUPPORTS!$A$1:$I$1</definedName>
    <definedName name="DATA_CHAINE">[2]SUPPORTS!$Q$1:$W$1</definedName>
    <definedName name="DATA_DONNEES">[2]DONNEES!$A$9:$V$9</definedName>
    <definedName name="DATA_NAPPE">[2]SUPPORTS!$J$1:$L$1</definedName>
    <definedName name="DATA_SUPPORTS">[2]SUPPORTS!$A$59:$AB$59</definedName>
    <definedName name="DATA_TERRAIN">[2]TERRAIN!$A$1:$B$1</definedName>
    <definedName name="dist1">'[3]Réglages importants'!$R$23</definedName>
    <definedName name="dist2">'[3]Réglages importants'!$R$24</definedName>
    <definedName name="dist3">'[3]Réglages importants'!$R$25</definedName>
    <definedName name="FICHIER_ELIANE">[2]DONNEES!$C$4</definedName>
    <definedName name="Flèche">#REF!</definedName>
    <definedName name="Flèche_4">#REF!</definedName>
    <definedName name="GABARIT">[2]DONNEES!$L$1</definedName>
    <definedName name="gé1">'[4]Portée (1)'!$E$31</definedName>
    <definedName name="gé101">#REF!</definedName>
    <definedName name="gé102">#REF!</definedName>
    <definedName name="gé103">#REF!</definedName>
    <definedName name="gé104">#REF!</definedName>
    <definedName name="gé105">#REF!</definedName>
    <definedName name="gé106">#REF!</definedName>
    <definedName name="gé107">#REF!</definedName>
    <definedName name="gé108">#REF!</definedName>
    <definedName name="gé109">#REF!</definedName>
    <definedName name="gé110">#REF!</definedName>
    <definedName name="gé111">#REF!</definedName>
    <definedName name="gé112">#REF!</definedName>
    <definedName name="gé113">#REF!</definedName>
    <definedName name="gé114">#REF!</definedName>
    <definedName name="gé115">#REF!</definedName>
    <definedName name="gé116">#REF!</definedName>
    <definedName name="gé117">#REF!</definedName>
    <definedName name="gé118">#REF!</definedName>
    <definedName name="gé119">#REF!</definedName>
    <definedName name="gé12">#REF!</definedName>
    <definedName name="gé120">#REF!</definedName>
    <definedName name="gé2">#REF!</definedName>
    <definedName name="gé201">#REF!</definedName>
    <definedName name="gé202">#REF!</definedName>
    <definedName name="gé203">#REF!</definedName>
    <definedName name="gé204">#REF!</definedName>
    <definedName name="gé205">#REF!</definedName>
    <definedName name="gé206">#REF!</definedName>
    <definedName name="gé207">#REF!</definedName>
    <definedName name="gé208">#REF!</definedName>
    <definedName name="gé209">#REF!</definedName>
    <definedName name="gé210">#REF!</definedName>
    <definedName name="gé211">#REF!</definedName>
    <definedName name="gé212">#REF!</definedName>
    <definedName name="gé213">#REF!</definedName>
    <definedName name="gé214">#REF!</definedName>
    <definedName name="gé215">#REF!</definedName>
    <definedName name="gé216">#REF!</definedName>
    <definedName name="gé217">#REF!</definedName>
    <definedName name="gé218">#REF!</definedName>
    <definedName name="gé219">#REF!</definedName>
    <definedName name="gé22">#REF!</definedName>
    <definedName name="gé220">#REF!</definedName>
    <definedName name="gé3">'[4]Portée (1)'!$E$33</definedName>
    <definedName name="gé301">#REF!</definedName>
    <definedName name="gé302">#REF!</definedName>
    <definedName name="gé303">#REF!</definedName>
    <definedName name="gé304">#REF!</definedName>
    <definedName name="gé305">#REF!</definedName>
    <definedName name="gé306">#REF!</definedName>
    <definedName name="gé307">#REF!</definedName>
    <definedName name="gé308">#REF!</definedName>
    <definedName name="gé309">#REF!</definedName>
    <definedName name="gé310">#REF!</definedName>
    <definedName name="gé311">#REF!</definedName>
    <definedName name="gé312">#REF!</definedName>
    <definedName name="gé313">#REF!</definedName>
    <definedName name="gé314">#REF!</definedName>
    <definedName name="gé315">#REF!</definedName>
    <definedName name="gé316">#REF!</definedName>
    <definedName name="gé317">#REF!</definedName>
    <definedName name="gé318">#REF!</definedName>
    <definedName name="gé319">#REF!</definedName>
    <definedName name="gé32">#REF!</definedName>
    <definedName name="gé320">#REF!</definedName>
    <definedName name="hypclim">'[3]Réglages importants'!$U$11</definedName>
    <definedName name="Imap">#REF!</definedName>
    <definedName name="Imap_4">#REF!</definedName>
    <definedName name="LIT">[2]DONNEES!$C$5</definedName>
    <definedName name="LOGO">INDIRECT(VLOOKUP(#REF!,#REF!,2,0))</definedName>
    <definedName name="NOM_LIGNE">[2]DONNEES!$C$1</definedName>
    <definedName name="réglement">'[3]Réglages importants'!#REF!</definedName>
    <definedName name="sinalpha" localSheetId="0">'Formalisme RTE'!$D$18</definedName>
    <definedName name="Tableau1">#REF!</definedName>
    <definedName name="tension">'[3]Réglages importants'!$S$11</definedName>
    <definedName name="TENSION_LIGNE">[2]DONNEES!$C$2</definedName>
    <definedName name="_xlnm.Print_Area" localSheetId="0">'Formalisme RTE'!$A$1:$N$28</definedName>
    <definedName name="ZONE_ROUGE">[2]DONNEES!$C$7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16" i="1" l="1"/>
  <c r="AD11" i="1"/>
  <c r="S15" i="1"/>
  <c r="C17" i="1"/>
  <c r="CG5797" i="1"/>
  <c r="CG5796" i="1"/>
  <c r="CG5795" i="1"/>
  <c r="CG5794" i="1"/>
  <c r="CG5793" i="1"/>
  <c r="CG5792" i="1"/>
  <c r="CG5791" i="1"/>
  <c r="CG5790" i="1"/>
  <c r="CG5789" i="1"/>
  <c r="CF5789" i="1"/>
  <c r="CG5788" i="1"/>
  <c r="CF5788" i="1"/>
  <c r="CG5787" i="1"/>
  <c r="CF5787" i="1"/>
  <c r="CG5786" i="1"/>
  <c r="CF5786" i="1"/>
  <c r="CG5785" i="1"/>
  <c r="CF5785" i="1"/>
  <c r="CG5784" i="1"/>
  <c r="CF5784" i="1"/>
  <c r="CG5783" i="1"/>
  <c r="CF5783" i="1"/>
  <c r="CG5782" i="1"/>
  <c r="CF5782" i="1"/>
  <c r="CG5781" i="1"/>
  <c r="CF5781" i="1"/>
  <c r="CG5780" i="1"/>
  <c r="CF5780" i="1"/>
  <c r="CG5779" i="1"/>
  <c r="CF5779" i="1"/>
  <c r="CG5778" i="1"/>
  <c r="CF5778" i="1"/>
  <c r="CG5777" i="1"/>
  <c r="CF5777" i="1"/>
  <c r="CG5776" i="1"/>
  <c r="CF5776" i="1"/>
  <c r="CG5775" i="1"/>
  <c r="CF5775" i="1"/>
  <c r="CG5774" i="1"/>
  <c r="CF5774" i="1"/>
  <c r="CG5773" i="1"/>
  <c r="CF5773" i="1"/>
  <c r="CG5772" i="1"/>
  <c r="CF5772" i="1"/>
  <c r="CG5771" i="1"/>
  <c r="CF5771" i="1"/>
  <c r="CG5770" i="1"/>
  <c r="CF5770" i="1"/>
  <c r="CG5769" i="1"/>
  <c r="CF5769" i="1"/>
  <c r="CG5768" i="1"/>
  <c r="CF5768" i="1"/>
  <c r="CG5767" i="1"/>
  <c r="CF5767" i="1"/>
  <c r="CG5766" i="1"/>
  <c r="CF5766" i="1"/>
  <c r="CG5765" i="1"/>
  <c r="CF5765" i="1"/>
  <c r="CG5764" i="1"/>
  <c r="CF5764" i="1"/>
  <c r="CG5763" i="1"/>
  <c r="CF5763" i="1"/>
  <c r="CG5762" i="1"/>
  <c r="CF5762" i="1"/>
  <c r="CG5761" i="1"/>
  <c r="CF5761" i="1"/>
  <c r="CG5760" i="1"/>
  <c r="CF5760" i="1"/>
  <c r="CG5759" i="1"/>
  <c r="CF5759" i="1"/>
  <c r="CG5758" i="1"/>
  <c r="CF5758" i="1"/>
  <c r="CG5757" i="1"/>
  <c r="CF5757" i="1"/>
  <c r="CG5756" i="1"/>
  <c r="CF5756" i="1"/>
  <c r="CG5755" i="1"/>
  <c r="CF5755" i="1"/>
  <c r="CG5754" i="1"/>
  <c r="CF5754" i="1"/>
  <c r="CG5753" i="1"/>
  <c r="CF5753" i="1"/>
  <c r="CG5752" i="1"/>
  <c r="CF5752" i="1"/>
  <c r="CG5751" i="1"/>
  <c r="CF5751" i="1"/>
  <c r="CG5750" i="1"/>
  <c r="CF5750" i="1"/>
  <c r="CG5749" i="1"/>
  <c r="CF5749" i="1"/>
  <c r="CG5748" i="1"/>
  <c r="CF5748" i="1"/>
  <c r="CG5747" i="1"/>
  <c r="CF5747" i="1"/>
  <c r="CG5746" i="1"/>
  <c r="CF5746" i="1"/>
  <c r="CG5745" i="1"/>
  <c r="CF5745" i="1"/>
  <c r="CG5744" i="1"/>
  <c r="CF5744" i="1"/>
  <c r="CG5743" i="1"/>
  <c r="CF5743" i="1"/>
  <c r="CG5742" i="1"/>
  <c r="CF5742" i="1"/>
  <c r="CG5741" i="1"/>
  <c r="CF5741" i="1"/>
  <c r="CG5740" i="1"/>
  <c r="CF5740" i="1"/>
  <c r="CG5739" i="1"/>
  <c r="CF5739" i="1"/>
  <c r="CG5738" i="1"/>
  <c r="CF5738" i="1"/>
  <c r="CG5737" i="1"/>
  <c r="CF5737" i="1"/>
  <c r="CG5736" i="1"/>
  <c r="CF5736" i="1"/>
  <c r="CG5735" i="1"/>
  <c r="CF5735" i="1"/>
  <c r="CG5734" i="1"/>
  <c r="CF5734" i="1"/>
  <c r="CG5733" i="1"/>
  <c r="CF5733" i="1"/>
  <c r="CG5732" i="1"/>
  <c r="CF5732" i="1"/>
  <c r="CG5731" i="1"/>
  <c r="CF5731" i="1"/>
  <c r="CG5730" i="1"/>
  <c r="CF5730" i="1"/>
  <c r="CG5729" i="1"/>
  <c r="CF5729" i="1"/>
  <c r="CG5728" i="1"/>
  <c r="CF5728" i="1"/>
  <c r="CG5727" i="1"/>
  <c r="CF5727" i="1"/>
  <c r="CG5726" i="1"/>
  <c r="CF5726" i="1"/>
  <c r="CG5725" i="1"/>
  <c r="CF5725" i="1"/>
  <c r="CG5724" i="1"/>
  <c r="CF5724" i="1"/>
  <c r="CG5723" i="1"/>
  <c r="CF5723" i="1"/>
  <c r="CG5722" i="1"/>
  <c r="CF5722" i="1"/>
  <c r="CG5721" i="1"/>
  <c r="CF5721" i="1"/>
  <c r="CG5720" i="1"/>
  <c r="CF5720" i="1"/>
  <c r="CG5719" i="1"/>
  <c r="CF5719" i="1"/>
  <c r="CG5718" i="1"/>
  <c r="CF5718" i="1"/>
  <c r="CG5717" i="1"/>
  <c r="CF5717" i="1"/>
  <c r="CG5716" i="1"/>
  <c r="CF5716" i="1"/>
  <c r="CG5715" i="1"/>
  <c r="CF5715" i="1"/>
  <c r="CG5714" i="1"/>
  <c r="CF5714" i="1"/>
  <c r="CG5713" i="1"/>
  <c r="CF5713" i="1"/>
  <c r="CG5712" i="1"/>
  <c r="CF5712" i="1"/>
  <c r="CG5711" i="1"/>
  <c r="CF5711" i="1"/>
  <c r="CG5710" i="1"/>
  <c r="CF5710" i="1"/>
  <c r="CG5709" i="1"/>
  <c r="CF5709" i="1"/>
  <c r="CG5708" i="1"/>
  <c r="CF5708" i="1"/>
  <c r="CG5707" i="1"/>
  <c r="CF5707" i="1"/>
  <c r="CG5706" i="1"/>
  <c r="CF5706" i="1"/>
  <c r="CG5705" i="1"/>
  <c r="CF5705" i="1"/>
  <c r="CG5704" i="1"/>
  <c r="CF5704" i="1"/>
  <c r="CG5703" i="1"/>
  <c r="CF5703" i="1"/>
  <c r="CG5702" i="1"/>
  <c r="CF5702" i="1"/>
  <c r="CG5701" i="1"/>
  <c r="CF5701" i="1"/>
  <c r="CG5700" i="1"/>
  <c r="CF5700" i="1"/>
  <c r="CG5699" i="1"/>
  <c r="CF5699" i="1"/>
  <c r="CG5698" i="1"/>
  <c r="CF5698" i="1"/>
  <c r="CG5697" i="1"/>
  <c r="CF5697" i="1"/>
  <c r="CG5696" i="1"/>
  <c r="CF5696" i="1"/>
  <c r="CG5695" i="1"/>
  <c r="CF5695" i="1"/>
  <c r="CG5694" i="1"/>
  <c r="CF5694" i="1"/>
  <c r="CG5693" i="1"/>
  <c r="CF5693" i="1"/>
  <c r="CG5692" i="1"/>
  <c r="CF5692" i="1"/>
  <c r="CG5691" i="1"/>
  <c r="CF5691" i="1"/>
  <c r="CG5690" i="1"/>
  <c r="CF5690" i="1"/>
  <c r="CG5689" i="1"/>
  <c r="CF5689" i="1"/>
  <c r="CG5688" i="1"/>
  <c r="CF5688" i="1"/>
  <c r="CG5687" i="1"/>
  <c r="CF5687" i="1"/>
  <c r="CG5686" i="1"/>
  <c r="CF5686" i="1"/>
  <c r="CG5685" i="1"/>
  <c r="CF5685" i="1"/>
  <c r="CG5684" i="1"/>
  <c r="CF5684" i="1"/>
  <c r="CG5683" i="1"/>
  <c r="CF5683" i="1"/>
  <c r="CG5682" i="1"/>
  <c r="CF5682" i="1"/>
  <c r="CG5681" i="1"/>
  <c r="CF5681" i="1"/>
  <c r="CG5680" i="1"/>
  <c r="CF5680" i="1"/>
  <c r="CG5679" i="1"/>
  <c r="CF5679" i="1"/>
  <c r="CG5678" i="1"/>
  <c r="CF5678" i="1"/>
  <c r="CJ5677" i="1"/>
  <c r="CG5677" i="1"/>
  <c r="CF5677" i="1"/>
  <c r="CJ5676" i="1"/>
  <c r="CG5676" i="1"/>
  <c r="CF5676" i="1"/>
  <c r="CJ5675" i="1"/>
  <c r="CG5675" i="1"/>
  <c r="CF5675" i="1"/>
  <c r="CJ5674" i="1"/>
  <c r="CG5674" i="1"/>
  <c r="CF5674" i="1"/>
  <c r="CJ5673" i="1"/>
  <c r="CG5673" i="1"/>
  <c r="CF5673" i="1"/>
  <c r="CJ5672" i="1"/>
  <c r="CG5672" i="1"/>
  <c r="CF5672" i="1"/>
  <c r="CJ5671" i="1"/>
  <c r="CG5671" i="1"/>
  <c r="CF5671" i="1"/>
  <c r="CJ5670" i="1"/>
  <c r="CG5670" i="1"/>
  <c r="CF5670" i="1"/>
  <c r="CJ5669" i="1"/>
  <c r="CG5669" i="1"/>
  <c r="CF5669" i="1"/>
  <c r="CJ5668" i="1"/>
  <c r="CI5668" i="1"/>
  <c r="CG5668" i="1"/>
  <c r="CF5668" i="1"/>
  <c r="CJ5667" i="1"/>
  <c r="CI5667" i="1"/>
  <c r="CG5667" i="1"/>
  <c r="CF5667" i="1"/>
  <c r="CJ5666" i="1"/>
  <c r="CI5666" i="1"/>
  <c r="CG5666" i="1"/>
  <c r="CF5666" i="1"/>
  <c r="CJ5665" i="1"/>
  <c r="CI5665" i="1"/>
  <c r="CG5665" i="1"/>
  <c r="CF5665" i="1"/>
  <c r="CJ5664" i="1"/>
  <c r="CI5664" i="1"/>
  <c r="CG5664" i="1"/>
  <c r="CF5664" i="1"/>
  <c r="CJ5663" i="1"/>
  <c r="CI5663" i="1"/>
  <c r="CG5663" i="1"/>
  <c r="CF5663" i="1"/>
  <c r="CJ5662" i="1"/>
  <c r="CI5662" i="1"/>
  <c r="CG5662" i="1"/>
  <c r="CF5662" i="1"/>
  <c r="CJ5661" i="1"/>
  <c r="CI5661" i="1"/>
  <c r="CG5661" i="1"/>
  <c r="CF5661" i="1"/>
  <c r="CJ5660" i="1"/>
  <c r="CI5660" i="1"/>
  <c r="CG5660" i="1"/>
  <c r="CF5660" i="1"/>
  <c r="CJ5659" i="1"/>
  <c r="CI5659" i="1"/>
  <c r="CG5659" i="1"/>
  <c r="CF5659" i="1"/>
  <c r="CJ5658" i="1"/>
  <c r="CI5658" i="1"/>
  <c r="CG5658" i="1"/>
  <c r="CF5658" i="1"/>
  <c r="CJ5657" i="1"/>
  <c r="CI5657" i="1"/>
  <c r="CG5657" i="1"/>
  <c r="CF5657" i="1"/>
  <c r="CJ5656" i="1"/>
  <c r="CI5656" i="1"/>
  <c r="CG5656" i="1"/>
  <c r="CF5656" i="1"/>
  <c r="CJ5655" i="1"/>
  <c r="CI5655" i="1"/>
  <c r="CG5655" i="1"/>
  <c r="CF5655" i="1"/>
  <c r="CJ5654" i="1"/>
  <c r="CI5654" i="1"/>
  <c r="CG5654" i="1"/>
  <c r="CF5654" i="1"/>
  <c r="CJ5653" i="1"/>
  <c r="CI5653" i="1"/>
  <c r="CG5653" i="1"/>
  <c r="CF5653" i="1"/>
  <c r="CJ5652" i="1"/>
  <c r="CI5652" i="1"/>
  <c r="CG5652" i="1"/>
  <c r="CF5652" i="1"/>
  <c r="CJ5651" i="1"/>
  <c r="CI5651" i="1"/>
  <c r="CG5651" i="1"/>
  <c r="CF5651" i="1"/>
  <c r="CJ5650" i="1"/>
  <c r="CI5650" i="1"/>
  <c r="CG5650" i="1"/>
  <c r="CF5650" i="1"/>
  <c r="CJ5649" i="1"/>
  <c r="CI5649" i="1"/>
  <c r="CG5649" i="1"/>
  <c r="CF5649" i="1"/>
  <c r="CJ5648" i="1"/>
  <c r="CI5648" i="1"/>
  <c r="CG5648" i="1"/>
  <c r="CF5648" i="1"/>
  <c r="CJ5647" i="1"/>
  <c r="CI5647" i="1"/>
  <c r="CG5647" i="1"/>
  <c r="CF5647" i="1"/>
  <c r="CJ5646" i="1"/>
  <c r="CI5646" i="1"/>
  <c r="CG5646" i="1"/>
  <c r="CF5646" i="1"/>
  <c r="CJ5645" i="1"/>
  <c r="CI5645" i="1"/>
  <c r="CG5645" i="1"/>
  <c r="CF5645" i="1"/>
  <c r="CJ5644" i="1"/>
  <c r="CI5644" i="1"/>
  <c r="CG5644" i="1"/>
  <c r="CF5644" i="1"/>
  <c r="CJ5643" i="1"/>
  <c r="CI5643" i="1"/>
  <c r="CG5643" i="1"/>
  <c r="CF5643" i="1"/>
  <c r="CJ5642" i="1"/>
  <c r="CI5642" i="1"/>
  <c r="CG5642" i="1"/>
  <c r="CF5642" i="1"/>
  <c r="CJ5641" i="1"/>
  <c r="CI5641" i="1"/>
  <c r="CG5641" i="1"/>
  <c r="CF5641" i="1"/>
  <c r="CJ5640" i="1"/>
  <c r="CI5640" i="1"/>
  <c r="CG5640" i="1"/>
  <c r="CF5640" i="1"/>
  <c r="CJ5639" i="1"/>
  <c r="CI5639" i="1"/>
  <c r="CG5639" i="1"/>
  <c r="CF5639" i="1"/>
  <c r="CJ5638" i="1"/>
  <c r="CI5638" i="1"/>
  <c r="CG5638" i="1"/>
  <c r="CF5638" i="1"/>
  <c r="CJ5637" i="1"/>
  <c r="CI5637" i="1"/>
  <c r="CG5637" i="1"/>
  <c r="CF5637" i="1"/>
  <c r="CJ5636" i="1"/>
  <c r="CI5636" i="1"/>
  <c r="CG5636" i="1"/>
  <c r="CF5636" i="1"/>
  <c r="CJ5635" i="1"/>
  <c r="CI5635" i="1"/>
  <c r="CG5635" i="1"/>
  <c r="CF5635" i="1"/>
  <c r="CJ5634" i="1"/>
  <c r="CI5634" i="1"/>
  <c r="CG5634" i="1"/>
  <c r="CF5634" i="1"/>
  <c r="CJ5633" i="1"/>
  <c r="CI5633" i="1"/>
  <c r="CG5633" i="1"/>
  <c r="CF5633" i="1"/>
  <c r="CJ5632" i="1"/>
  <c r="CI5632" i="1"/>
  <c r="CG5632" i="1"/>
  <c r="CF5632" i="1"/>
  <c r="CJ5631" i="1"/>
  <c r="CI5631" i="1"/>
  <c r="CG5631" i="1"/>
  <c r="CF5631" i="1"/>
  <c r="CJ5630" i="1"/>
  <c r="CI5630" i="1"/>
  <c r="CG5630" i="1"/>
  <c r="CF5630" i="1"/>
  <c r="CJ5629" i="1"/>
  <c r="CI5629" i="1"/>
  <c r="CG5629" i="1"/>
  <c r="CF5629" i="1"/>
  <c r="CJ5628" i="1"/>
  <c r="CI5628" i="1"/>
  <c r="CG5628" i="1"/>
  <c r="CF5628" i="1"/>
  <c r="CJ5627" i="1"/>
  <c r="CI5627" i="1"/>
  <c r="CG5627" i="1"/>
  <c r="CF5627" i="1"/>
  <c r="CJ5626" i="1"/>
  <c r="CI5626" i="1"/>
  <c r="CG5626" i="1"/>
  <c r="CF5626" i="1"/>
  <c r="CJ5625" i="1"/>
  <c r="CI5625" i="1"/>
  <c r="CG5625" i="1"/>
  <c r="CF5625" i="1"/>
  <c r="CJ5624" i="1"/>
  <c r="CI5624" i="1"/>
  <c r="CG5624" i="1"/>
  <c r="CF5624" i="1"/>
  <c r="CJ5623" i="1"/>
  <c r="CI5623" i="1"/>
  <c r="CG5623" i="1"/>
  <c r="CF5623" i="1"/>
  <c r="CJ5622" i="1"/>
  <c r="CI5622" i="1"/>
  <c r="CG5622" i="1"/>
  <c r="CF5622" i="1"/>
  <c r="CJ5621" i="1"/>
  <c r="CI5621" i="1"/>
  <c r="CG5621" i="1"/>
  <c r="CF5621" i="1"/>
  <c r="CJ5620" i="1"/>
  <c r="CI5620" i="1"/>
  <c r="CG5620" i="1"/>
  <c r="CF5620" i="1"/>
  <c r="CJ5619" i="1"/>
  <c r="CI5619" i="1"/>
  <c r="CG5619" i="1"/>
  <c r="CF5619" i="1"/>
  <c r="CJ5618" i="1"/>
  <c r="CI5618" i="1"/>
  <c r="CG5618" i="1"/>
  <c r="CF5618" i="1"/>
  <c r="CJ5617" i="1"/>
  <c r="CI5617" i="1"/>
  <c r="CG5617" i="1"/>
  <c r="CF5617" i="1"/>
  <c r="CJ5616" i="1"/>
  <c r="CI5616" i="1"/>
  <c r="CG5616" i="1"/>
  <c r="CF5616" i="1"/>
  <c r="CJ5615" i="1"/>
  <c r="CI5615" i="1"/>
  <c r="CG5615" i="1"/>
  <c r="CF5615" i="1"/>
  <c r="CJ5614" i="1"/>
  <c r="CI5614" i="1"/>
  <c r="CG5614" i="1"/>
  <c r="CF5614" i="1"/>
  <c r="CJ5613" i="1"/>
  <c r="CI5613" i="1"/>
  <c r="CG5613" i="1"/>
  <c r="CF5613" i="1"/>
  <c r="CJ5612" i="1"/>
  <c r="CI5612" i="1"/>
  <c r="CG5612" i="1"/>
  <c r="CF5612" i="1"/>
  <c r="CJ5611" i="1"/>
  <c r="CI5611" i="1"/>
  <c r="CG5611" i="1"/>
  <c r="CF5611" i="1"/>
  <c r="CJ5610" i="1"/>
  <c r="CI5610" i="1"/>
  <c r="CG5610" i="1"/>
  <c r="CF5610" i="1"/>
  <c r="CJ5609" i="1"/>
  <c r="CI5609" i="1"/>
  <c r="CG5609" i="1"/>
  <c r="CF5609" i="1"/>
  <c r="CJ5608" i="1"/>
  <c r="CI5608" i="1"/>
  <c r="CG5608" i="1"/>
  <c r="CF5608" i="1"/>
  <c r="CJ5607" i="1"/>
  <c r="CI5607" i="1"/>
  <c r="CG5607" i="1"/>
  <c r="CF5607" i="1"/>
  <c r="CJ5606" i="1"/>
  <c r="CI5606" i="1"/>
  <c r="CG5606" i="1"/>
  <c r="CF5606" i="1"/>
  <c r="CJ5605" i="1"/>
  <c r="CI5605" i="1"/>
  <c r="CG5605" i="1"/>
  <c r="CF5605" i="1"/>
  <c r="CJ5604" i="1"/>
  <c r="CI5604" i="1"/>
  <c r="CG5604" i="1"/>
  <c r="CF5604" i="1"/>
  <c r="CJ5603" i="1"/>
  <c r="CI5603" i="1"/>
  <c r="CG5603" i="1"/>
  <c r="CF5603" i="1"/>
  <c r="CJ5602" i="1"/>
  <c r="CI5602" i="1"/>
  <c r="CG5602" i="1"/>
  <c r="CF5602" i="1"/>
  <c r="CJ5601" i="1"/>
  <c r="CI5601" i="1"/>
  <c r="CG5601" i="1"/>
  <c r="CF5601" i="1"/>
  <c r="CJ5600" i="1"/>
  <c r="CI5600" i="1"/>
  <c r="CG5600" i="1"/>
  <c r="CF5600" i="1"/>
  <c r="CJ5599" i="1"/>
  <c r="CI5599" i="1"/>
  <c r="CG5599" i="1"/>
  <c r="CF5599" i="1"/>
  <c r="CJ5598" i="1"/>
  <c r="CI5598" i="1"/>
  <c r="CG5598" i="1"/>
  <c r="CF5598" i="1"/>
  <c r="CJ5597" i="1"/>
  <c r="CI5597" i="1"/>
  <c r="CG5597" i="1"/>
  <c r="CF5597" i="1"/>
  <c r="CJ5596" i="1"/>
  <c r="CI5596" i="1"/>
  <c r="CG5596" i="1"/>
  <c r="CF5596" i="1"/>
  <c r="CJ5595" i="1"/>
  <c r="CI5595" i="1"/>
  <c r="CG5595" i="1"/>
  <c r="CF5595" i="1"/>
  <c r="CJ5594" i="1"/>
  <c r="CI5594" i="1"/>
  <c r="CG5594" i="1"/>
  <c r="CF5594" i="1"/>
  <c r="CJ5593" i="1"/>
  <c r="CI5593" i="1"/>
  <c r="CG5593" i="1"/>
  <c r="CF5593" i="1"/>
  <c r="CJ5592" i="1"/>
  <c r="CI5592" i="1"/>
  <c r="CG5592" i="1"/>
  <c r="CF5592" i="1"/>
  <c r="CJ5591" i="1"/>
  <c r="CI5591" i="1"/>
  <c r="CG5591" i="1"/>
  <c r="CF5591" i="1"/>
  <c r="CJ5590" i="1"/>
  <c r="CI5590" i="1"/>
  <c r="CG5590" i="1"/>
  <c r="CF5590" i="1"/>
  <c r="CJ5589" i="1"/>
  <c r="CI5589" i="1"/>
  <c r="CG5589" i="1"/>
  <c r="CF5589" i="1"/>
  <c r="CJ5588" i="1"/>
  <c r="CI5588" i="1"/>
  <c r="CG5588" i="1"/>
  <c r="CF5588" i="1"/>
  <c r="CJ5587" i="1"/>
  <c r="CI5587" i="1"/>
  <c r="CG5587" i="1"/>
  <c r="CF5587" i="1"/>
  <c r="CJ5586" i="1"/>
  <c r="CI5586" i="1"/>
  <c r="CG5586" i="1"/>
  <c r="CF5586" i="1"/>
  <c r="CJ5585" i="1"/>
  <c r="CI5585" i="1"/>
  <c r="CG5585" i="1"/>
  <c r="CF5585" i="1"/>
  <c r="CJ5584" i="1"/>
  <c r="CI5584" i="1"/>
  <c r="CG5584" i="1"/>
  <c r="CF5584" i="1"/>
  <c r="CJ5583" i="1"/>
  <c r="CI5583" i="1"/>
  <c r="CG5583" i="1"/>
  <c r="CF5583" i="1"/>
  <c r="CJ5582" i="1"/>
  <c r="CI5582" i="1"/>
  <c r="CG5582" i="1"/>
  <c r="CF5582" i="1"/>
  <c r="CJ5581" i="1"/>
  <c r="CI5581" i="1"/>
  <c r="CG5581" i="1"/>
  <c r="CF5581" i="1"/>
  <c r="CJ5580" i="1"/>
  <c r="CI5580" i="1"/>
  <c r="CG5580" i="1"/>
  <c r="CF5580" i="1"/>
  <c r="CJ5579" i="1"/>
  <c r="CI5579" i="1"/>
  <c r="CG5579" i="1"/>
  <c r="CF5579" i="1"/>
  <c r="CJ5578" i="1"/>
  <c r="CI5578" i="1"/>
  <c r="CG5578" i="1"/>
  <c r="CF5578" i="1"/>
  <c r="CJ5577" i="1"/>
  <c r="CI5577" i="1"/>
  <c r="CG5577" i="1"/>
  <c r="CF5577" i="1"/>
  <c r="CJ5576" i="1"/>
  <c r="CI5576" i="1"/>
  <c r="CG5576" i="1"/>
  <c r="CF5576" i="1"/>
  <c r="CJ5575" i="1"/>
  <c r="CI5575" i="1"/>
  <c r="CG5575" i="1"/>
  <c r="CF5575" i="1"/>
  <c r="CJ5574" i="1"/>
  <c r="CI5574" i="1"/>
  <c r="CG5574" i="1"/>
  <c r="CF5574" i="1"/>
  <c r="CJ5573" i="1"/>
  <c r="CI5573" i="1"/>
  <c r="CG5573" i="1"/>
  <c r="CF5573" i="1"/>
  <c r="CJ5572" i="1"/>
  <c r="CI5572" i="1"/>
  <c r="CG5572" i="1"/>
  <c r="CF5572" i="1"/>
  <c r="CJ5571" i="1"/>
  <c r="CI5571" i="1"/>
  <c r="CG5571" i="1"/>
  <c r="CF5571" i="1"/>
  <c r="CJ5570" i="1"/>
  <c r="CI5570" i="1"/>
  <c r="CG5570" i="1"/>
  <c r="CF5570" i="1"/>
  <c r="CJ5569" i="1"/>
  <c r="CI5569" i="1"/>
  <c r="CG5569" i="1"/>
  <c r="CF5569" i="1"/>
  <c r="CJ5568" i="1"/>
  <c r="CI5568" i="1"/>
  <c r="CG5568" i="1"/>
  <c r="CF5568" i="1"/>
  <c r="CJ5567" i="1"/>
  <c r="CI5567" i="1"/>
  <c r="CG5567" i="1"/>
  <c r="CF5567" i="1"/>
  <c r="CJ5566" i="1"/>
  <c r="CI5566" i="1"/>
  <c r="CG5566" i="1"/>
  <c r="CF5566" i="1"/>
  <c r="CJ5565" i="1"/>
  <c r="CI5565" i="1"/>
  <c r="CG5565" i="1"/>
  <c r="CF5565" i="1"/>
  <c r="CJ5564" i="1"/>
  <c r="CI5564" i="1"/>
  <c r="CG5564" i="1"/>
  <c r="CF5564" i="1"/>
  <c r="CJ5563" i="1"/>
  <c r="CI5563" i="1"/>
  <c r="CG5563" i="1"/>
  <c r="CF5563" i="1"/>
  <c r="CJ5562" i="1"/>
  <c r="CI5562" i="1"/>
  <c r="CG5562" i="1"/>
  <c r="CF5562" i="1"/>
  <c r="CJ5561" i="1"/>
  <c r="CI5561" i="1"/>
  <c r="CG5561" i="1"/>
  <c r="CF5561" i="1"/>
  <c r="CJ5560" i="1"/>
  <c r="CI5560" i="1"/>
  <c r="CG5560" i="1"/>
  <c r="CF5560" i="1"/>
  <c r="CJ5559" i="1"/>
  <c r="CI5559" i="1"/>
  <c r="CG5559" i="1"/>
  <c r="CF5559" i="1"/>
  <c r="CJ5558" i="1"/>
  <c r="CI5558" i="1"/>
  <c r="CG5558" i="1"/>
  <c r="CF5558" i="1"/>
  <c r="CJ5557" i="1"/>
  <c r="CI5557" i="1"/>
  <c r="CG5557" i="1"/>
  <c r="CF5557" i="1"/>
  <c r="CJ5556" i="1"/>
  <c r="CI5556" i="1"/>
  <c r="CG5556" i="1"/>
  <c r="CF5556" i="1"/>
  <c r="CJ5555" i="1"/>
  <c r="CI5555" i="1"/>
  <c r="CG5555" i="1"/>
  <c r="CF5555" i="1"/>
  <c r="CJ5554" i="1"/>
  <c r="CI5554" i="1"/>
  <c r="CG5554" i="1"/>
  <c r="CF5554" i="1"/>
  <c r="CJ5553" i="1"/>
  <c r="CI5553" i="1"/>
  <c r="CG5553" i="1"/>
  <c r="CF5553" i="1"/>
  <c r="CJ5552" i="1"/>
  <c r="CI5552" i="1"/>
  <c r="CG5552" i="1"/>
  <c r="CF5552" i="1"/>
  <c r="CJ5551" i="1"/>
  <c r="CI5551" i="1"/>
  <c r="CG5551" i="1"/>
  <c r="CF5551" i="1"/>
  <c r="CJ5550" i="1"/>
  <c r="CI5550" i="1"/>
  <c r="CG5550" i="1"/>
  <c r="CF5550" i="1"/>
  <c r="CJ5549" i="1"/>
  <c r="CI5549" i="1"/>
  <c r="CG5549" i="1"/>
  <c r="CF5549" i="1"/>
  <c r="CJ5548" i="1"/>
  <c r="CI5548" i="1"/>
  <c r="CG5548" i="1"/>
  <c r="CF5548" i="1"/>
  <c r="CJ5547" i="1"/>
  <c r="CI5547" i="1"/>
  <c r="CG5547" i="1"/>
  <c r="CF5547" i="1"/>
  <c r="CJ5546" i="1"/>
  <c r="CI5546" i="1"/>
  <c r="CG5546" i="1"/>
  <c r="CF5546" i="1"/>
  <c r="CJ5545" i="1"/>
  <c r="CI5545" i="1"/>
  <c r="CG5545" i="1"/>
  <c r="CF5545" i="1"/>
  <c r="CJ5544" i="1"/>
  <c r="CI5544" i="1"/>
  <c r="CG5544" i="1"/>
  <c r="CF5544" i="1"/>
  <c r="CJ5543" i="1"/>
  <c r="CI5543" i="1"/>
  <c r="CG5543" i="1"/>
  <c r="CF5543" i="1"/>
  <c r="CJ5542" i="1"/>
  <c r="CI5542" i="1"/>
  <c r="CG5542" i="1"/>
  <c r="CF5542" i="1"/>
  <c r="CJ5541" i="1"/>
  <c r="CI5541" i="1"/>
  <c r="CG5541" i="1"/>
  <c r="CF5541" i="1"/>
  <c r="CJ5540" i="1"/>
  <c r="CI5540" i="1"/>
  <c r="CG5540" i="1"/>
  <c r="CF5540" i="1"/>
  <c r="CJ5539" i="1"/>
  <c r="CI5539" i="1"/>
  <c r="CG5539" i="1"/>
  <c r="CF5539" i="1"/>
  <c r="CJ5538" i="1"/>
  <c r="CI5538" i="1"/>
  <c r="CG5538" i="1"/>
  <c r="CF5538" i="1"/>
  <c r="CJ5537" i="1"/>
  <c r="CI5537" i="1"/>
  <c r="CG5537" i="1"/>
  <c r="CF5537" i="1"/>
  <c r="CJ5536" i="1"/>
  <c r="CI5536" i="1"/>
  <c r="CG5536" i="1"/>
  <c r="CF5536" i="1"/>
  <c r="CJ5535" i="1"/>
  <c r="CI5535" i="1"/>
  <c r="CG5535" i="1"/>
  <c r="CF5535" i="1"/>
  <c r="CJ5534" i="1"/>
  <c r="CI5534" i="1"/>
  <c r="CG5534" i="1"/>
  <c r="CF5534" i="1"/>
  <c r="CJ5533" i="1"/>
  <c r="CI5533" i="1"/>
  <c r="CG5533" i="1"/>
  <c r="CF5533" i="1"/>
  <c r="CJ5532" i="1"/>
  <c r="CI5532" i="1"/>
  <c r="CG5532" i="1"/>
  <c r="CF5532" i="1"/>
  <c r="CJ5531" i="1"/>
  <c r="CI5531" i="1"/>
  <c r="CG5531" i="1"/>
  <c r="CF5531" i="1"/>
  <c r="CJ5530" i="1"/>
  <c r="CI5530" i="1"/>
  <c r="CG5530" i="1"/>
  <c r="CF5530" i="1"/>
  <c r="CJ5529" i="1"/>
  <c r="CI5529" i="1"/>
  <c r="CG5529" i="1"/>
  <c r="CF5529" i="1"/>
  <c r="CJ5528" i="1"/>
  <c r="CI5528" i="1"/>
  <c r="CG5528" i="1"/>
  <c r="CF5528" i="1"/>
  <c r="CJ5527" i="1"/>
  <c r="CI5527" i="1"/>
  <c r="CG5527" i="1"/>
  <c r="CF5527" i="1"/>
  <c r="CJ5526" i="1"/>
  <c r="CI5526" i="1"/>
  <c r="CG5526" i="1"/>
  <c r="CF5526" i="1"/>
  <c r="CJ5525" i="1"/>
  <c r="CI5525" i="1"/>
  <c r="CG5525" i="1"/>
  <c r="CF5525" i="1"/>
  <c r="CJ5524" i="1"/>
  <c r="CI5524" i="1"/>
  <c r="CG5524" i="1"/>
  <c r="CF5524" i="1"/>
  <c r="CJ5523" i="1"/>
  <c r="CI5523" i="1"/>
  <c r="CG5523" i="1"/>
  <c r="CF5523" i="1"/>
  <c r="CJ5522" i="1"/>
  <c r="CI5522" i="1"/>
  <c r="CG5522" i="1"/>
  <c r="CF5522" i="1"/>
  <c r="CJ5521" i="1"/>
  <c r="CI5521" i="1"/>
  <c r="CG5521" i="1"/>
  <c r="CF5521" i="1"/>
  <c r="CJ5520" i="1"/>
  <c r="CI5520" i="1"/>
  <c r="CG5520" i="1"/>
  <c r="CF5520" i="1"/>
  <c r="CJ5519" i="1"/>
  <c r="CI5519" i="1"/>
  <c r="CG5519" i="1"/>
  <c r="CF5519" i="1"/>
  <c r="CJ5518" i="1"/>
  <c r="CI5518" i="1"/>
  <c r="CG5518" i="1"/>
  <c r="CF5518" i="1"/>
  <c r="CJ5517" i="1"/>
  <c r="CI5517" i="1"/>
  <c r="CG5517" i="1"/>
  <c r="CF5517" i="1"/>
  <c r="CJ5516" i="1"/>
  <c r="CI5516" i="1"/>
  <c r="CG5516" i="1"/>
  <c r="CF5516" i="1"/>
  <c r="CJ5515" i="1"/>
  <c r="CI5515" i="1"/>
  <c r="CG5515" i="1"/>
  <c r="CF5515" i="1"/>
  <c r="CJ5514" i="1"/>
  <c r="CI5514" i="1"/>
  <c r="CG5514" i="1"/>
  <c r="CF5514" i="1"/>
  <c r="CJ5513" i="1"/>
  <c r="CI5513" i="1"/>
  <c r="CG5513" i="1"/>
  <c r="CF5513" i="1"/>
  <c r="CJ5512" i="1"/>
  <c r="CI5512" i="1"/>
  <c r="CG5512" i="1"/>
  <c r="CF5512" i="1"/>
  <c r="CJ5511" i="1"/>
  <c r="CI5511" i="1"/>
  <c r="CG5511" i="1"/>
  <c r="CF5511" i="1"/>
  <c r="CJ5510" i="1"/>
  <c r="CI5510" i="1"/>
  <c r="CG5510" i="1"/>
  <c r="CF5510" i="1"/>
  <c r="CJ5509" i="1"/>
  <c r="CI5509" i="1"/>
  <c r="CG5509" i="1"/>
  <c r="CF5509" i="1"/>
  <c r="CJ5508" i="1"/>
  <c r="CI5508" i="1"/>
  <c r="CG5508" i="1"/>
  <c r="CF5508" i="1"/>
  <c r="CJ5507" i="1"/>
  <c r="CI5507" i="1"/>
  <c r="CG5507" i="1"/>
  <c r="CF5507" i="1"/>
  <c r="CJ5506" i="1"/>
  <c r="CI5506" i="1"/>
  <c r="CG5506" i="1"/>
  <c r="CF5506" i="1"/>
  <c r="CJ5505" i="1"/>
  <c r="CI5505" i="1"/>
  <c r="CG5505" i="1"/>
  <c r="CF5505" i="1"/>
  <c r="CJ5504" i="1"/>
  <c r="CI5504" i="1"/>
  <c r="CG5504" i="1"/>
  <c r="CF5504" i="1"/>
  <c r="CJ5503" i="1"/>
  <c r="CI5503" i="1"/>
  <c r="CG5503" i="1"/>
  <c r="CF5503" i="1"/>
  <c r="CJ5502" i="1"/>
  <c r="CI5502" i="1"/>
  <c r="CG5502" i="1"/>
  <c r="CF5502" i="1"/>
  <c r="CJ5501" i="1"/>
  <c r="CI5501" i="1"/>
  <c r="CG5501" i="1"/>
  <c r="CF5501" i="1"/>
  <c r="CJ5500" i="1"/>
  <c r="CI5500" i="1"/>
  <c r="CG5500" i="1"/>
  <c r="CF5500" i="1"/>
  <c r="CJ5499" i="1"/>
  <c r="CI5499" i="1"/>
  <c r="CG5499" i="1"/>
  <c r="CF5499" i="1"/>
  <c r="CJ5498" i="1"/>
  <c r="CI5498" i="1"/>
  <c r="CG5498" i="1"/>
  <c r="CF5498" i="1"/>
  <c r="CJ5497" i="1"/>
  <c r="CI5497" i="1"/>
  <c r="CG5497" i="1"/>
  <c r="CF5497" i="1"/>
  <c r="CJ5496" i="1"/>
  <c r="CI5496" i="1"/>
  <c r="CG5496" i="1"/>
  <c r="CF5496" i="1"/>
  <c r="CJ5495" i="1"/>
  <c r="CI5495" i="1"/>
  <c r="CG5495" i="1"/>
  <c r="CF5495" i="1"/>
  <c r="CJ5494" i="1"/>
  <c r="CI5494" i="1"/>
  <c r="CG5494" i="1"/>
  <c r="CF5494" i="1"/>
  <c r="CJ5493" i="1"/>
  <c r="CI5493" i="1"/>
  <c r="CG5493" i="1"/>
  <c r="CF5493" i="1"/>
  <c r="CJ5492" i="1"/>
  <c r="CI5492" i="1"/>
  <c r="CG5492" i="1"/>
  <c r="CF5492" i="1"/>
  <c r="CJ5491" i="1"/>
  <c r="CI5491" i="1"/>
  <c r="CG5491" i="1"/>
  <c r="CF5491" i="1"/>
  <c r="CJ5490" i="1"/>
  <c r="CI5490" i="1"/>
  <c r="CG5490" i="1"/>
  <c r="CF5490" i="1"/>
  <c r="CJ5489" i="1"/>
  <c r="CI5489" i="1"/>
  <c r="CG5489" i="1"/>
  <c r="CF5489" i="1"/>
  <c r="CJ5488" i="1"/>
  <c r="CI5488" i="1"/>
  <c r="CG5488" i="1"/>
  <c r="CF5488" i="1"/>
  <c r="CJ5487" i="1"/>
  <c r="CI5487" i="1"/>
  <c r="CG5487" i="1"/>
  <c r="CF5487" i="1"/>
  <c r="CJ5486" i="1"/>
  <c r="CI5486" i="1"/>
  <c r="CG5486" i="1"/>
  <c r="CF5486" i="1"/>
  <c r="CJ5485" i="1"/>
  <c r="CI5485" i="1"/>
  <c r="CG5485" i="1"/>
  <c r="CF5485" i="1"/>
  <c r="CJ5484" i="1"/>
  <c r="CI5484" i="1"/>
  <c r="CG5484" i="1"/>
  <c r="CF5484" i="1"/>
  <c r="CJ5483" i="1"/>
  <c r="CI5483" i="1"/>
  <c r="CG5483" i="1"/>
  <c r="CF5483" i="1"/>
  <c r="CJ5482" i="1"/>
  <c r="CI5482" i="1"/>
  <c r="CG5482" i="1"/>
  <c r="CF5482" i="1"/>
  <c r="CJ5481" i="1"/>
  <c r="CI5481" i="1"/>
  <c r="CG5481" i="1"/>
  <c r="CF5481" i="1"/>
  <c r="CJ5480" i="1"/>
  <c r="CI5480" i="1"/>
  <c r="CG5480" i="1"/>
  <c r="CF5480" i="1"/>
  <c r="CJ5479" i="1"/>
  <c r="CI5479" i="1"/>
  <c r="CG5479" i="1"/>
  <c r="CF5479" i="1"/>
  <c r="CJ5478" i="1"/>
  <c r="CI5478" i="1"/>
  <c r="CG5478" i="1"/>
  <c r="CF5478" i="1"/>
  <c r="CJ5477" i="1"/>
  <c r="CI5477" i="1"/>
  <c r="CG5477" i="1"/>
  <c r="CF5477" i="1"/>
  <c r="CJ5476" i="1"/>
  <c r="CI5476" i="1"/>
  <c r="CG5476" i="1"/>
  <c r="CF5476" i="1"/>
  <c r="CJ5475" i="1"/>
  <c r="CI5475" i="1"/>
  <c r="CG5475" i="1"/>
  <c r="CF5475" i="1"/>
  <c r="CJ5474" i="1"/>
  <c r="CI5474" i="1"/>
  <c r="CG5474" i="1"/>
  <c r="CF5474" i="1"/>
  <c r="CJ5473" i="1"/>
  <c r="CI5473" i="1"/>
  <c r="CG5473" i="1"/>
  <c r="CF5473" i="1"/>
  <c r="CJ5472" i="1"/>
  <c r="CI5472" i="1"/>
  <c r="CG5472" i="1"/>
  <c r="CF5472" i="1"/>
  <c r="CJ5471" i="1"/>
  <c r="CI5471" i="1"/>
  <c r="CG5471" i="1"/>
  <c r="CF5471" i="1"/>
  <c r="CJ5470" i="1"/>
  <c r="CI5470" i="1"/>
  <c r="CG5470" i="1"/>
  <c r="CF5470" i="1"/>
  <c r="CJ5469" i="1"/>
  <c r="CI5469" i="1"/>
  <c r="CG5469" i="1"/>
  <c r="CF5469" i="1"/>
  <c r="CJ5468" i="1"/>
  <c r="CI5468" i="1"/>
  <c r="CG5468" i="1"/>
  <c r="CF5468" i="1"/>
  <c r="CJ5467" i="1"/>
  <c r="CI5467" i="1"/>
  <c r="CG5467" i="1"/>
  <c r="CF5467" i="1"/>
  <c r="CJ5466" i="1"/>
  <c r="CI5466" i="1"/>
  <c r="CG5466" i="1"/>
  <c r="CF5466" i="1"/>
  <c r="CJ5465" i="1"/>
  <c r="CI5465" i="1"/>
  <c r="CG5465" i="1"/>
  <c r="CF5465" i="1"/>
  <c r="CJ5464" i="1"/>
  <c r="CI5464" i="1"/>
  <c r="CG5464" i="1"/>
  <c r="CF5464" i="1"/>
  <c r="CJ5463" i="1"/>
  <c r="CI5463" i="1"/>
  <c r="CG5463" i="1"/>
  <c r="CF5463" i="1"/>
  <c r="CJ5462" i="1"/>
  <c r="CI5462" i="1"/>
  <c r="CG5462" i="1"/>
  <c r="CF5462" i="1"/>
  <c r="CJ5461" i="1"/>
  <c r="CI5461" i="1"/>
  <c r="CG5461" i="1"/>
  <c r="CF5461" i="1"/>
  <c r="CJ5460" i="1"/>
  <c r="CI5460" i="1"/>
  <c r="CG5460" i="1"/>
  <c r="CF5460" i="1"/>
  <c r="CJ5459" i="1"/>
  <c r="CI5459" i="1"/>
  <c r="CG5459" i="1"/>
  <c r="CF5459" i="1"/>
  <c r="CJ5458" i="1"/>
  <c r="CI5458" i="1"/>
  <c r="CG5458" i="1"/>
  <c r="CF5458" i="1"/>
  <c r="CJ5457" i="1"/>
  <c r="CI5457" i="1"/>
  <c r="CG5457" i="1"/>
  <c r="CF5457" i="1"/>
  <c r="CJ5456" i="1"/>
  <c r="CI5456" i="1"/>
  <c r="CG5456" i="1"/>
  <c r="CF5456" i="1"/>
  <c r="CJ5455" i="1"/>
  <c r="CI5455" i="1"/>
  <c r="CG5455" i="1"/>
  <c r="CF5455" i="1"/>
  <c r="CJ5454" i="1"/>
  <c r="CI5454" i="1"/>
  <c r="CG5454" i="1"/>
  <c r="CF5454" i="1"/>
  <c r="CJ5453" i="1"/>
  <c r="CI5453" i="1"/>
  <c r="CG5453" i="1"/>
  <c r="CF5453" i="1"/>
  <c r="CJ5452" i="1"/>
  <c r="CI5452" i="1"/>
  <c r="CG5452" i="1"/>
  <c r="CF5452" i="1"/>
  <c r="CJ5451" i="1"/>
  <c r="CI5451" i="1"/>
  <c r="CG5451" i="1"/>
  <c r="CF5451" i="1"/>
  <c r="CJ5450" i="1"/>
  <c r="CI5450" i="1"/>
  <c r="CG5450" i="1"/>
  <c r="CF5450" i="1"/>
  <c r="CJ5449" i="1"/>
  <c r="CI5449" i="1"/>
  <c r="CG5449" i="1"/>
  <c r="CF5449" i="1"/>
  <c r="CJ5448" i="1"/>
  <c r="CI5448" i="1"/>
  <c r="CG5448" i="1"/>
  <c r="CF5448" i="1"/>
  <c r="CJ5447" i="1"/>
  <c r="CI5447" i="1"/>
  <c r="CG5447" i="1"/>
  <c r="CF5447" i="1"/>
  <c r="CJ5446" i="1"/>
  <c r="CI5446" i="1"/>
  <c r="CG5446" i="1"/>
  <c r="CF5446" i="1"/>
  <c r="CJ5445" i="1"/>
  <c r="CI5445" i="1"/>
  <c r="CG5445" i="1"/>
  <c r="CF5445" i="1"/>
  <c r="CJ5444" i="1"/>
  <c r="CI5444" i="1"/>
  <c r="CG5444" i="1"/>
  <c r="CF5444" i="1"/>
  <c r="CJ5443" i="1"/>
  <c r="CI5443" i="1"/>
  <c r="CG5443" i="1"/>
  <c r="CF5443" i="1"/>
  <c r="CJ5442" i="1"/>
  <c r="CI5442" i="1"/>
  <c r="CG5442" i="1"/>
  <c r="CF5442" i="1"/>
  <c r="CJ5441" i="1"/>
  <c r="CI5441" i="1"/>
  <c r="CG5441" i="1"/>
  <c r="CF5441" i="1"/>
  <c r="CJ5440" i="1"/>
  <c r="CI5440" i="1"/>
  <c r="CG5440" i="1"/>
  <c r="CF5440" i="1"/>
  <c r="CJ5439" i="1"/>
  <c r="CI5439" i="1"/>
  <c r="CG5439" i="1"/>
  <c r="CF5439" i="1"/>
  <c r="CJ5438" i="1"/>
  <c r="CI5438" i="1"/>
  <c r="CG5438" i="1"/>
  <c r="CF5438" i="1"/>
  <c r="CJ5437" i="1"/>
  <c r="CI5437" i="1"/>
  <c r="CG5437" i="1"/>
  <c r="CF5437" i="1"/>
  <c r="CJ5436" i="1"/>
  <c r="CI5436" i="1"/>
  <c r="CG5436" i="1"/>
  <c r="CF5436" i="1"/>
  <c r="CJ5435" i="1"/>
  <c r="CI5435" i="1"/>
  <c r="CG5435" i="1"/>
  <c r="CF5435" i="1"/>
  <c r="CJ5434" i="1"/>
  <c r="CI5434" i="1"/>
  <c r="CG5434" i="1"/>
  <c r="CF5434" i="1"/>
  <c r="CJ5433" i="1"/>
  <c r="CI5433" i="1"/>
  <c r="CG5433" i="1"/>
  <c r="CF5433" i="1"/>
  <c r="CJ5432" i="1"/>
  <c r="CI5432" i="1"/>
  <c r="CG5432" i="1"/>
  <c r="CF5432" i="1"/>
  <c r="CJ5431" i="1"/>
  <c r="CI5431" i="1"/>
  <c r="CG5431" i="1"/>
  <c r="CF5431" i="1"/>
  <c r="CJ5430" i="1"/>
  <c r="CI5430" i="1"/>
  <c r="CG5430" i="1"/>
  <c r="CF5430" i="1"/>
  <c r="CJ5429" i="1"/>
  <c r="CI5429" i="1"/>
  <c r="CG5429" i="1"/>
  <c r="CF5429" i="1"/>
  <c r="CJ5428" i="1"/>
  <c r="CI5428" i="1"/>
  <c r="CG5428" i="1"/>
  <c r="CF5428" i="1"/>
  <c r="CJ5427" i="1"/>
  <c r="CI5427" i="1"/>
  <c r="CG5427" i="1"/>
  <c r="CF5427" i="1"/>
  <c r="CJ5426" i="1"/>
  <c r="CI5426" i="1"/>
  <c r="CG5426" i="1"/>
  <c r="CF5426" i="1"/>
  <c r="CJ5425" i="1"/>
  <c r="CI5425" i="1"/>
  <c r="CG5425" i="1"/>
  <c r="CF5425" i="1"/>
  <c r="CJ5424" i="1"/>
  <c r="CI5424" i="1"/>
  <c r="CG5424" i="1"/>
  <c r="CF5424" i="1"/>
  <c r="CJ5423" i="1"/>
  <c r="CI5423" i="1"/>
  <c r="CG5423" i="1"/>
  <c r="CF5423" i="1"/>
  <c r="CJ5422" i="1"/>
  <c r="CI5422" i="1"/>
  <c r="CG5422" i="1"/>
  <c r="CF5422" i="1"/>
  <c r="CJ5421" i="1"/>
  <c r="CI5421" i="1"/>
  <c r="CG5421" i="1"/>
  <c r="CF5421" i="1"/>
  <c r="CJ5420" i="1"/>
  <c r="CI5420" i="1"/>
  <c r="CG5420" i="1"/>
  <c r="CF5420" i="1"/>
  <c r="CJ5419" i="1"/>
  <c r="CI5419" i="1"/>
  <c r="CG5419" i="1"/>
  <c r="CF5419" i="1"/>
  <c r="CJ5418" i="1"/>
  <c r="CI5418" i="1"/>
  <c r="CG5418" i="1"/>
  <c r="CF5418" i="1"/>
  <c r="CJ5417" i="1"/>
  <c r="CI5417" i="1"/>
  <c r="CG5417" i="1"/>
  <c r="CF5417" i="1"/>
  <c r="CJ5416" i="1"/>
  <c r="CI5416" i="1"/>
  <c r="CG5416" i="1"/>
  <c r="CF5416" i="1"/>
  <c r="CJ5415" i="1"/>
  <c r="CI5415" i="1"/>
  <c r="CG5415" i="1"/>
  <c r="CF5415" i="1"/>
  <c r="CJ5414" i="1"/>
  <c r="CI5414" i="1"/>
  <c r="CG5414" i="1"/>
  <c r="CF5414" i="1"/>
  <c r="CJ5413" i="1"/>
  <c r="CI5413" i="1"/>
  <c r="CG5413" i="1"/>
  <c r="CF5413" i="1"/>
  <c r="CJ5412" i="1"/>
  <c r="CI5412" i="1"/>
  <c r="CG5412" i="1"/>
  <c r="CF5412" i="1"/>
  <c r="CJ5411" i="1"/>
  <c r="CI5411" i="1"/>
  <c r="CG5411" i="1"/>
  <c r="CF5411" i="1"/>
  <c r="CJ5410" i="1"/>
  <c r="CI5410" i="1"/>
  <c r="CG5410" i="1"/>
  <c r="CF5410" i="1"/>
  <c r="CJ5409" i="1"/>
  <c r="CI5409" i="1"/>
  <c r="CG5409" i="1"/>
  <c r="CF5409" i="1"/>
  <c r="CJ5408" i="1"/>
  <c r="CI5408" i="1"/>
  <c r="CG5408" i="1"/>
  <c r="CF5408" i="1"/>
  <c r="CJ5407" i="1"/>
  <c r="CI5407" i="1"/>
  <c r="CG5407" i="1"/>
  <c r="CF5407" i="1"/>
  <c r="CJ5406" i="1"/>
  <c r="CI5406" i="1"/>
  <c r="CG5406" i="1"/>
  <c r="CF5406" i="1"/>
  <c r="CJ5405" i="1"/>
  <c r="CI5405" i="1"/>
  <c r="CG5405" i="1"/>
  <c r="CF5405" i="1"/>
  <c r="CJ5404" i="1"/>
  <c r="CI5404" i="1"/>
  <c r="CG5404" i="1"/>
  <c r="CF5404" i="1"/>
  <c r="CJ5403" i="1"/>
  <c r="CI5403" i="1"/>
  <c r="CG5403" i="1"/>
  <c r="CF5403" i="1"/>
  <c r="CJ5402" i="1"/>
  <c r="CI5402" i="1"/>
  <c r="CG5402" i="1"/>
  <c r="CF5402" i="1"/>
  <c r="CJ5401" i="1"/>
  <c r="CI5401" i="1"/>
  <c r="CG5401" i="1"/>
  <c r="CF5401" i="1"/>
  <c r="CJ5400" i="1"/>
  <c r="CI5400" i="1"/>
  <c r="CG5400" i="1"/>
  <c r="CF5400" i="1"/>
  <c r="CJ5399" i="1"/>
  <c r="CI5399" i="1"/>
  <c r="CG5399" i="1"/>
  <c r="CF5399" i="1"/>
  <c r="CJ5398" i="1"/>
  <c r="CI5398" i="1"/>
  <c r="CG5398" i="1"/>
  <c r="CF5398" i="1"/>
  <c r="CJ5397" i="1"/>
  <c r="CI5397" i="1"/>
  <c r="CG5397" i="1"/>
  <c r="CF5397" i="1"/>
  <c r="CJ5396" i="1"/>
  <c r="CI5396" i="1"/>
  <c r="CG5396" i="1"/>
  <c r="CF5396" i="1"/>
  <c r="CJ5395" i="1"/>
  <c r="CI5395" i="1"/>
  <c r="CG5395" i="1"/>
  <c r="CF5395" i="1"/>
  <c r="CJ5394" i="1"/>
  <c r="CI5394" i="1"/>
  <c r="CG5394" i="1"/>
  <c r="CF5394" i="1"/>
  <c r="CJ5393" i="1"/>
  <c r="CI5393" i="1"/>
  <c r="CG5393" i="1"/>
  <c r="CF5393" i="1"/>
  <c r="CJ5392" i="1"/>
  <c r="CI5392" i="1"/>
  <c r="CG5392" i="1"/>
  <c r="CF5392" i="1"/>
  <c r="CJ5391" i="1"/>
  <c r="CI5391" i="1"/>
  <c r="CG5391" i="1"/>
  <c r="CF5391" i="1"/>
  <c r="CJ5390" i="1"/>
  <c r="CI5390" i="1"/>
  <c r="CG5390" i="1"/>
  <c r="CF5390" i="1"/>
  <c r="CJ5389" i="1"/>
  <c r="CI5389" i="1"/>
  <c r="CG5389" i="1"/>
  <c r="CF5389" i="1"/>
  <c r="CJ5388" i="1"/>
  <c r="CI5388" i="1"/>
  <c r="CG5388" i="1"/>
  <c r="CF5388" i="1"/>
  <c r="CJ5387" i="1"/>
  <c r="CI5387" i="1"/>
  <c r="CG5387" i="1"/>
  <c r="CF5387" i="1"/>
  <c r="CJ5386" i="1"/>
  <c r="CI5386" i="1"/>
  <c r="CG5386" i="1"/>
  <c r="CF5386" i="1"/>
  <c r="CJ5385" i="1"/>
  <c r="CI5385" i="1"/>
  <c r="CG5385" i="1"/>
  <c r="CF5385" i="1"/>
  <c r="CJ5384" i="1"/>
  <c r="CI5384" i="1"/>
  <c r="CG5384" i="1"/>
  <c r="CF5384" i="1"/>
  <c r="CJ5383" i="1"/>
  <c r="CI5383" i="1"/>
  <c r="CG5383" i="1"/>
  <c r="CF5383" i="1"/>
  <c r="CJ5382" i="1"/>
  <c r="CI5382" i="1"/>
  <c r="CG5382" i="1"/>
  <c r="CF5382" i="1"/>
  <c r="CJ5381" i="1"/>
  <c r="CI5381" i="1"/>
  <c r="CG5381" i="1"/>
  <c r="CF5381" i="1"/>
  <c r="CJ5380" i="1"/>
  <c r="CI5380" i="1"/>
  <c r="CG5380" i="1"/>
  <c r="CF5380" i="1"/>
  <c r="CJ5379" i="1"/>
  <c r="CI5379" i="1"/>
  <c r="CG5379" i="1"/>
  <c r="CF5379" i="1"/>
  <c r="CJ5378" i="1"/>
  <c r="CI5378" i="1"/>
  <c r="CG5378" i="1"/>
  <c r="CF5378" i="1"/>
  <c r="CJ5377" i="1"/>
  <c r="CI5377" i="1"/>
  <c r="CG5377" i="1"/>
  <c r="CF5377" i="1"/>
  <c r="CJ5376" i="1"/>
  <c r="CI5376" i="1"/>
  <c r="CG5376" i="1"/>
  <c r="CF5376" i="1"/>
  <c r="CJ5375" i="1"/>
  <c r="CI5375" i="1"/>
  <c r="CG5375" i="1"/>
  <c r="CF5375" i="1"/>
  <c r="CJ5374" i="1"/>
  <c r="CI5374" i="1"/>
  <c r="CG5374" i="1"/>
  <c r="CF5374" i="1"/>
  <c r="CJ5373" i="1"/>
  <c r="CI5373" i="1"/>
  <c r="CG5373" i="1"/>
  <c r="CF5373" i="1"/>
  <c r="CJ5372" i="1"/>
  <c r="CI5372" i="1"/>
  <c r="CG5372" i="1"/>
  <c r="CF5372" i="1"/>
  <c r="CJ5371" i="1"/>
  <c r="CI5371" i="1"/>
  <c r="CG5371" i="1"/>
  <c r="CF5371" i="1"/>
  <c r="CJ5370" i="1"/>
  <c r="CI5370" i="1"/>
  <c r="CG5370" i="1"/>
  <c r="CF5370" i="1"/>
  <c r="CJ5369" i="1"/>
  <c r="CI5369" i="1"/>
  <c r="CG5369" i="1"/>
  <c r="CF5369" i="1"/>
  <c r="CJ5368" i="1"/>
  <c r="CI5368" i="1"/>
  <c r="CG5368" i="1"/>
  <c r="CF5368" i="1"/>
  <c r="CJ5367" i="1"/>
  <c r="CI5367" i="1"/>
  <c r="CG5367" i="1"/>
  <c r="CF5367" i="1"/>
  <c r="CJ5366" i="1"/>
  <c r="CI5366" i="1"/>
  <c r="CG5366" i="1"/>
  <c r="CF5366" i="1"/>
  <c r="CJ5365" i="1"/>
  <c r="CI5365" i="1"/>
  <c r="CG5365" i="1"/>
  <c r="CF5365" i="1"/>
  <c r="CJ5364" i="1"/>
  <c r="CI5364" i="1"/>
  <c r="CG5364" i="1"/>
  <c r="CF5364" i="1"/>
  <c r="CJ5363" i="1"/>
  <c r="CI5363" i="1"/>
  <c r="CG5363" i="1"/>
  <c r="CF5363" i="1"/>
  <c r="CJ5362" i="1"/>
  <c r="CI5362" i="1"/>
  <c r="CG5362" i="1"/>
  <c r="CF5362" i="1"/>
  <c r="CJ5361" i="1"/>
  <c r="CI5361" i="1"/>
  <c r="CG5361" i="1"/>
  <c r="CF5361" i="1"/>
  <c r="CJ5360" i="1"/>
  <c r="CI5360" i="1"/>
  <c r="CG5360" i="1"/>
  <c r="CF5360" i="1"/>
  <c r="CJ5359" i="1"/>
  <c r="CI5359" i="1"/>
  <c r="CG5359" i="1"/>
  <c r="CF5359" i="1"/>
  <c r="CJ5358" i="1"/>
  <c r="CI5358" i="1"/>
  <c r="CG5358" i="1"/>
  <c r="CF5358" i="1"/>
  <c r="CJ5357" i="1"/>
  <c r="CI5357" i="1"/>
  <c r="CG5357" i="1"/>
  <c r="CF5357" i="1"/>
  <c r="CJ5356" i="1"/>
  <c r="CI5356" i="1"/>
  <c r="CG5356" i="1"/>
  <c r="CF5356" i="1"/>
  <c r="CJ5355" i="1"/>
  <c r="CI5355" i="1"/>
  <c r="CG5355" i="1"/>
  <c r="CF5355" i="1"/>
  <c r="CJ5354" i="1"/>
  <c r="CI5354" i="1"/>
  <c r="CG5354" i="1"/>
  <c r="CF5354" i="1"/>
  <c r="CJ5353" i="1"/>
  <c r="CI5353" i="1"/>
  <c r="CG5353" i="1"/>
  <c r="CF5353" i="1"/>
  <c r="CJ5352" i="1"/>
  <c r="CI5352" i="1"/>
  <c r="CG5352" i="1"/>
  <c r="CF5352" i="1"/>
  <c r="CJ5351" i="1"/>
  <c r="CI5351" i="1"/>
  <c r="CG5351" i="1"/>
  <c r="CF5351" i="1"/>
  <c r="CJ5350" i="1"/>
  <c r="CI5350" i="1"/>
  <c r="CG5350" i="1"/>
  <c r="CF5350" i="1"/>
  <c r="CJ5349" i="1"/>
  <c r="CI5349" i="1"/>
  <c r="CG5349" i="1"/>
  <c r="CF5349" i="1"/>
  <c r="CJ5348" i="1"/>
  <c r="CI5348" i="1"/>
  <c r="CG5348" i="1"/>
  <c r="CF5348" i="1"/>
  <c r="CJ5347" i="1"/>
  <c r="CI5347" i="1"/>
  <c r="CG5347" i="1"/>
  <c r="CF5347" i="1"/>
  <c r="CJ5346" i="1"/>
  <c r="CI5346" i="1"/>
  <c r="CG5346" i="1"/>
  <c r="CF5346" i="1"/>
  <c r="CJ5345" i="1"/>
  <c r="CI5345" i="1"/>
  <c r="CG5345" i="1"/>
  <c r="CF5345" i="1"/>
  <c r="CJ5344" i="1"/>
  <c r="CI5344" i="1"/>
  <c r="CG5344" i="1"/>
  <c r="CF5344" i="1"/>
  <c r="CJ5343" i="1"/>
  <c r="CI5343" i="1"/>
  <c r="CG5343" i="1"/>
  <c r="CF5343" i="1"/>
  <c r="CJ5342" i="1"/>
  <c r="CI5342" i="1"/>
  <c r="CG5342" i="1"/>
  <c r="CF5342" i="1"/>
  <c r="CJ5341" i="1"/>
  <c r="CI5341" i="1"/>
  <c r="CG5341" i="1"/>
  <c r="CF5341" i="1"/>
  <c r="CJ5340" i="1"/>
  <c r="CI5340" i="1"/>
  <c r="CG5340" i="1"/>
  <c r="CF5340" i="1"/>
  <c r="CJ5339" i="1"/>
  <c r="CI5339" i="1"/>
  <c r="CG5339" i="1"/>
  <c r="CF5339" i="1"/>
  <c r="CJ5338" i="1"/>
  <c r="CI5338" i="1"/>
  <c r="CG5338" i="1"/>
  <c r="CF5338" i="1"/>
  <c r="CJ5337" i="1"/>
  <c r="CI5337" i="1"/>
  <c r="CG5337" i="1"/>
  <c r="CF5337" i="1"/>
  <c r="CJ5336" i="1"/>
  <c r="CI5336" i="1"/>
  <c r="CG5336" i="1"/>
  <c r="CF5336" i="1"/>
  <c r="CJ5335" i="1"/>
  <c r="CI5335" i="1"/>
  <c r="CG5335" i="1"/>
  <c r="CF5335" i="1"/>
  <c r="CJ5334" i="1"/>
  <c r="CI5334" i="1"/>
  <c r="CG5334" i="1"/>
  <c r="CF5334" i="1"/>
  <c r="CJ5333" i="1"/>
  <c r="CI5333" i="1"/>
  <c r="CG5333" i="1"/>
  <c r="CF5333" i="1"/>
  <c r="CJ5332" i="1"/>
  <c r="CI5332" i="1"/>
  <c r="CG5332" i="1"/>
  <c r="CF5332" i="1"/>
  <c r="CJ5331" i="1"/>
  <c r="CI5331" i="1"/>
  <c r="CG5331" i="1"/>
  <c r="CF5331" i="1"/>
  <c r="CJ5330" i="1"/>
  <c r="CI5330" i="1"/>
  <c r="CG5330" i="1"/>
  <c r="CF5330" i="1"/>
  <c r="CJ5329" i="1"/>
  <c r="CI5329" i="1"/>
  <c r="CG5329" i="1"/>
  <c r="CF5329" i="1"/>
  <c r="CJ5328" i="1"/>
  <c r="CI5328" i="1"/>
  <c r="CG5328" i="1"/>
  <c r="CF5328" i="1"/>
  <c r="CJ5327" i="1"/>
  <c r="CI5327" i="1"/>
  <c r="CG5327" i="1"/>
  <c r="CF5327" i="1"/>
  <c r="CJ5326" i="1"/>
  <c r="CI5326" i="1"/>
  <c r="CG5326" i="1"/>
  <c r="CF5326" i="1"/>
  <c r="CJ5325" i="1"/>
  <c r="CI5325" i="1"/>
  <c r="CG5325" i="1"/>
  <c r="CF5325" i="1"/>
  <c r="CJ5324" i="1"/>
  <c r="CI5324" i="1"/>
  <c r="CG5324" i="1"/>
  <c r="CF5324" i="1"/>
  <c r="CJ5323" i="1"/>
  <c r="CI5323" i="1"/>
  <c r="CG5323" i="1"/>
  <c r="CF5323" i="1"/>
  <c r="CJ5322" i="1"/>
  <c r="CI5322" i="1"/>
  <c r="CG5322" i="1"/>
  <c r="CF5322" i="1"/>
  <c r="CJ5321" i="1"/>
  <c r="CI5321" i="1"/>
  <c r="CG5321" i="1"/>
  <c r="CF5321" i="1"/>
  <c r="CJ5320" i="1"/>
  <c r="CI5320" i="1"/>
  <c r="CG5320" i="1"/>
  <c r="CF5320" i="1"/>
  <c r="CJ5319" i="1"/>
  <c r="CI5319" i="1"/>
  <c r="CG5319" i="1"/>
  <c r="CF5319" i="1"/>
  <c r="CJ5318" i="1"/>
  <c r="CI5318" i="1"/>
  <c r="CG5318" i="1"/>
  <c r="CF5318" i="1"/>
  <c r="CJ5317" i="1"/>
  <c r="CI5317" i="1"/>
  <c r="CG5317" i="1"/>
  <c r="CF5317" i="1"/>
  <c r="CJ5316" i="1"/>
  <c r="CI5316" i="1"/>
  <c r="CG5316" i="1"/>
  <c r="CF5316" i="1"/>
  <c r="CJ5315" i="1"/>
  <c r="CI5315" i="1"/>
  <c r="CG5315" i="1"/>
  <c r="CF5315" i="1"/>
  <c r="CJ5314" i="1"/>
  <c r="CI5314" i="1"/>
  <c r="CG5314" i="1"/>
  <c r="CF5314" i="1"/>
  <c r="CJ5313" i="1"/>
  <c r="CI5313" i="1"/>
  <c r="CG5313" i="1"/>
  <c r="CF5313" i="1"/>
  <c r="CJ5312" i="1"/>
  <c r="CI5312" i="1"/>
  <c r="CG5312" i="1"/>
  <c r="CF5312" i="1"/>
  <c r="CJ5311" i="1"/>
  <c r="CI5311" i="1"/>
  <c r="CG5311" i="1"/>
  <c r="CF5311" i="1"/>
  <c r="CJ5310" i="1"/>
  <c r="CI5310" i="1"/>
  <c r="CG5310" i="1"/>
  <c r="CF5310" i="1"/>
  <c r="CJ5309" i="1"/>
  <c r="CI5309" i="1"/>
  <c r="CG5309" i="1"/>
  <c r="CF5309" i="1"/>
  <c r="CJ5308" i="1"/>
  <c r="CI5308" i="1"/>
  <c r="CG5308" i="1"/>
  <c r="CF5308" i="1"/>
  <c r="CJ5307" i="1"/>
  <c r="CI5307" i="1"/>
  <c r="CG5307" i="1"/>
  <c r="CF5307" i="1"/>
  <c r="CJ5306" i="1"/>
  <c r="CI5306" i="1"/>
  <c r="CG5306" i="1"/>
  <c r="CF5306" i="1"/>
  <c r="CJ5305" i="1"/>
  <c r="CI5305" i="1"/>
  <c r="CG5305" i="1"/>
  <c r="CF5305" i="1"/>
  <c r="CJ5304" i="1"/>
  <c r="CI5304" i="1"/>
  <c r="CG5304" i="1"/>
  <c r="CF5304" i="1"/>
  <c r="CJ5303" i="1"/>
  <c r="CI5303" i="1"/>
  <c r="CG5303" i="1"/>
  <c r="CF5303" i="1"/>
  <c r="CJ5302" i="1"/>
  <c r="CI5302" i="1"/>
  <c r="CG5302" i="1"/>
  <c r="CF5302" i="1"/>
  <c r="CJ5301" i="1"/>
  <c r="CI5301" i="1"/>
  <c r="CG5301" i="1"/>
  <c r="CF5301" i="1"/>
  <c r="CJ5300" i="1"/>
  <c r="CI5300" i="1"/>
  <c r="CG5300" i="1"/>
  <c r="CF5300" i="1"/>
  <c r="CJ5299" i="1"/>
  <c r="CI5299" i="1"/>
  <c r="CG5299" i="1"/>
  <c r="CF5299" i="1"/>
  <c r="CJ5298" i="1"/>
  <c r="CI5298" i="1"/>
  <c r="CG5298" i="1"/>
  <c r="CF5298" i="1"/>
  <c r="CJ5297" i="1"/>
  <c r="CI5297" i="1"/>
  <c r="CG5297" i="1"/>
  <c r="CF5297" i="1"/>
  <c r="CJ5296" i="1"/>
  <c r="CI5296" i="1"/>
  <c r="CG5296" i="1"/>
  <c r="CF5296" i="1"/>
  <c r="CJ5295" i="1"/>
  <c r="CI5295" i="1"/>
  <c r="CG5295" i="1"/>
  <c r="CF5295" i="1"/>
  <c r="CJ5294" i="1"/>
  <c r="CI5294" i="1"/>
  <c r="CG5294" i="1"/>
  <c r="CF5294" i="1"/>
  <c r="CJ5293" i="1"/>
  <c r="CI5293" i="1"/>
  <c r="CG5293" i="1"/>
  <c r="CF5293" i="1"/>
  <c r="CJ5292" i="1"/>
  <c r="CI5292" i="1"/>
  <c r="CG5292" i="1"/>
  <c r="CF5292" i="1"/>
  <c r="CJ5291" i="1"/>
  <c r="CI5291" i="1"/>
  <c r="CG5291" i="1"/>
  <c r="CF5291" i="1"/>
  <c r="CJ5290" i="1"/>
  <c r="CI5290" i="1"/>
  <c r="CG5290" i="1"/>
  <c r="CF5290" i="1"/>
  <c r="CJ5289" i="1"/>
  <c r="CI5289" i="1"/>
  <c r="CG5289" i="1"/>
  <c r="CF5289" i="1"/>
  <c r="CJ5288" i="1"/>
  <c r="CI5288" i="1"/>
  <c r="CG5288" i="1"/>
  <c r="CF5288" i="1"/>
  <c r="CJ5287" i="1"/>
  <c r="CI5287" i="1"/>
  <c r="CG5287" i="1"/>
  <c r="CF5287" i="1"/>
  <c r="CJ5286" i="1"/>
  <c r="CI5286" i="1"/>
  <c r="CG5286" i="1"/>
  <c r="CF5286" i="1"/>
  <c r="CJ5285" i="1"/>
  <c r="CI5285" i="1"/>
  <c r="CG5285" i="1"/>
  <c r="CF5285" i="1"/>
  <c r="CJ5284" i="1"/>
  <c r="CI5284" i="1"/>
  <c r="CG5284" i="1"/>
  <c r="CF5284" i="1"/>
  <c r="CJ5283" i="1"/>
  <c r="CI5283" i="1"/>
  <c r="CG5283" i="1"/>
  <c r="CF5283" i="1"/>
  <c r="CJ5282" i="1"/>
  <c r="CI5282" i="1"/>
  <c r="CG5282" i="1"/>
  <c r="CF5282" i="1"/>
  <c r="CJ5281" i="1"/>
  <c r="CI5281" i="1"/>
  <c r="CG5281" i="1"/>
  <c r="CF5281" i="1"/>
  <c r="CJ5280" i="1"/>
  <c r="CI5280" i="1"/>
  <c r="CG5280" i="1"/>
  <c r="CF5280" i="1"/>
  <c r="CJ5279" i="1"/>
  <c r="CI5279" i="1"/>
  <c r="CG5279" i="1"/>
  <c r="CF5279" i="1"/>
  <c r="CJ5278" i="1"/>
  <c r="CI5278" i="1"/>
  <c r="CG5278" i="1"/>
  <c r="CF5278" i="1"/>
  <c r="CJ5277" i="1"/>
  <c r="CI5277" i="1"/>
  <c r="CG5277" i="1"/>
  <c r="CF5277" i="1"/>
  <c r="CJ5276" i="1"/>
  <c r="CI5276" i="1"/>
  <c r="CG5276" i="1"/>
  <c r="CF5276" i="1"/>
  <c r="CJ5275" i="1"/>
  <c r="CI5275" i="1"/>
  <c r="CG5275" i="1"/>
  <c r="CF5275" i="1"/>
  <c r="CJ5274" i="1"/>
  <c r="CI5274" i="1"/>
  <c r="CG5274" i="1"/>
  <c r="CF5274" i="1"/>
  <c r="CJ5273" i="1"/>
  <c r="CI5273" i="1"/>
  <c r="CG5273" i="1"/>
  <c r="CF5273" i="1"/>
  <c r="CJ5272" i="1"/>
  <c r="CI5272" i="1"/>
  <c r="CG5272" i="1"/>
  <c r="CF5272" i="1"/>
  <c r="CJ5271" i="1"/>
  <c r="CI5271" i="1"/>
  <c r="CG5271" i="1"/>
  <c r="CF5271" i="1"/>
  <c r="CJ5270" i="1"/>
  <c r="CI5270" i="1"/>
  <c r="CG5270" i="1"/>
  <c r="CF5270" i="1"/>
  <c r="CJ5269" i="1"/>
  <c r="CI5269" i="1"/>
  <c r="CG5269" i="1"/>
  <c r="CF5269" i="1"/>
  <c r="CJ5268" i="1"/>
  <c r="CI5268" i="1"/>
  <c r="CG5268" i="1"/>
  <c r="CF5268" i="1"/>
  <c r="CJ5267" i="1"/>
  <c r="CI5267" i="1"/>
  <c r="CG5267" i="1"/>
  <c r="CF5267" i="1"/>
  <c r="CJ5266" i="1"/>
  <c r="CI5266" i="1"/>
  <c r="CG5266" i="1"/>
  <c r="CF5266" i="1"/>
  <c r="CJ5265" i="1"/>
  <c r="CI5265" i="1"/>
  <c r="CG5265" i="1"/>
  <c r="CF5265" i="1"/>
  <c r="CJ5264" i="1"/>
  <c r="CI5264" i="1"/>
  <c r="CG5264" i="1"/>
  <c r="CF5264" i="1"/>
  <c r="CJ5263" i="1"/>
  <c r="CI5263" i="1"/>
  <c r="CG5263" i="1"/>
  <c r="CF5263" i="1"/>
  <c r="CJ5262" i="1"/>
  <c r="CI5262" i="1"/>
  <c r="CG5262" i="1"/>
  <c r="CF5262" i="1"/>
  <c r="CJ5261" i="1"/>
  <c r="CI5261" i="1"/>
  <c r="CG5261" i="1"/>
  <c r="CF5261" i="1"/>
  <c r="CJ5260" i="1"/>
  <c r="CI5260" i="1"/>
  <c r="CG5260" i="1"/>
  <c r="CF5260" i="1"/>
  <c r="CJ5259" i="1"/>
  <c r="CI5259" i="1"/>
  <c r="CG5259" i="1"/>
  <c r="CF5259" i="1"/>
  <c r="CJ5258" i="1"/>
  <c r="CI5258" i="1"/>
  <c r="CG5258" i="1"/>
  <c r="CF5258" i="1"/>
  <c r="CJ5257" i="1"/>
  <c r="CI5257" i="1"/>
  <c r="CG5257" i="1"/>
  <c r="CF5257" i="1"/>
  <c r="CJ5256" i="1"/>
  <c r="CI5256" i="1"/>
  <c r="CG5256" i="1"/>
  <c r="CF5256" i="1"/>
  <c r="CJ5255" i="1"/>
  <c r="CI5255" i="1"/>
  <c r="CG5255" i="1"/>
  <c r="CF5255" i="1"/>
  <c r="CJ5254" i="1"/>
  <c r="CI5254" i="1"/>
  <c r="CG5254" i="1"/>
  <c r="CF5254" i="1"/>
  <c r="CJ5253" i="1"/>
  <c r="CI5253" i="1"/>
  <c r="CG5253" i="1"/>
  <c r="CF5253" i="1"/>
  <c r="CJ5252" i="1"/>
  <c r="CI5252" i="1"/>
  <c r="CG5252" i="1"/>
  <c r="CF5252" i="1"/>
  <c r="CJ5251" i="1"/>
  <c r="CI5251" i="1"/>
  <c r="CG5251" i="1"/>
  <c r="CF5251" i="1"/>
  <c r="CJ5250" i="1"/>
  <c r="CI5250" i="1"/>
  <c r="CG5250" i="1"/>
  <c r="CF5250" i="1"/>
  <c r="CJ5249" i="1"/>
  <c r="CI5249" i="1"/>
  <c r="CG5249" i="1"/>
  <c r="CF5249" i="1"/>
  <c r="CJ5248" i="1"/>
  <c r="CI5248" i="1"/>
  <c r="CG5248" i="1"/>
  <c r="CF5248" i="1"/>
  <c r="CJ5247" i="1"/>
  <c r="CI5247" i="1"/>
  <c r="CG5247" i="1"/>
  <c r="CF5247" i="1"/>
  <c r="CJ5246" i="1"/>
  <c r="CI5246" i="1"/>
  <c r="CG5246" i="1"/>
  <c r="CF5246" i="1"/>
  <c r="CJ5245" i="1"/>
  <c r="CI5245" i="1"/>
  <c r="CG5245" i="1"/>
  <c r="CF5245" i="1"/>
  <c r="CJ5244" i="1"/>
  <c r="CI5244" i="1"/>
  <c r="CG5244" i="1"/>
  <c r="CF5244" i="1"/>
  <c r="CJ5243" i="1"/>
  <c r="CI5243" i="1"/>
  <c r="CG5243" i="1"/>
  <c r="CF5243" i="1"/>
  <c r="CJ5242" i="1"/>
  <c r="CI5242" i="1"/>
  <c r="CG5242" i="1"/>
  <c r="CF5242" i="1"/>
  <c r="CJ5241" i="1"/>
  <c r="CI5241" i="1"/>
  <c r="CG5241" i="1"/>
  <c r="CF5241" i="1"/>
  <c r="CJ5240" i="1"/>
  <c r="CI5240" i="1"/>
  <c r="CG5240" i="1"/>
  <c r="CF5240" i="1"/>
  <c r="CJ5239" i="1"/>
  <c r="CI5239" i="1"/>
  <c r="CG5239" i="1"/>
  <c r="CF5239" i="1"/>
  <c r="CJ5238" i="1"/>
  <c r="CI5238" i="1"/>
  <c r="CG5238" i="1"/>
  <c r="CF5238" i="1"/>
  <c r="CJ5237" i="1"/>
  <c r="CI5237" i="1"/>
  <c r="CG5237" i="1"/>
  <c r="CF5237" i="1"/>
  <c r="CJ5236" i="1"/>
  <c r="CI5236" i="1"/>
  <c r="CG5236" i="1"/>
  <c r="CF5236" i="1"/>
  <c r="CJ5235" i="1"/>
  <c r="CI5235" i="1"/>
  <c r="CG5235" i="1"/>
  <c r="CF5235" i="1"/>
  <c r="CJ5234" i="1"/>
  <c r="CI5234" i="1"/>
  <c r="CG5234" i="1"/>
  <c r="CF5234" i="1"/>
  <c r="CJ5233" i="1"/>
  <c r="CI5233" i="1"/>
  <c r="CG5233" i="1"/>
  <c r="CF5233" i="1"/>
  <c r="CJ5232" i="1"/>
  <c r="CI5232" i="1"/>
  <c r="CG5232" i="1"/>
  <c r="CF5232" i="1"/>
  <c r="CJ5231" i="1"/>
  <c r="CI5231" i="1"/>
  <c r="CG5231" i="1"/>
  <c r="CF5231" i="1"/>
  <c r="CJ5230" i="1"/>
  <c r="CI5230" i="1"/>
  <c r="CG5230" i="1"/>
  <c r="CF5230" i="1"/>
  <c r="CJ5229" i="1"/>
  <c r="CI5229" i="1"/>
  <c r="CG5229" i="1"/>
  <c r="CF5229" i="1"/>
  <c r="CJ5228" i="1"/>
  <c r="CI5228" i="1"/>
  <c r="CG5228" i="1"/>
  <c r="CF5228" i="1"/>
  <c r="CJ5227" i="1"/>
  <c r="CI5227" i="1"/>
  <c r="CG5227" i="1"/>
  <c r="CF5227" i="1"/>
  <c r="CJ5226" i="1"/>
  <c r="CI5226" i="1"/>
  <c r="CG5226" i="1"/>
  <c r="CF5226" i="1"/>
  <c r="CJ5225" i="1"/>
  <c r="CI5225" i="1"/>
  <c r="CG5225" i="1"/>
  <c r="CF5225" i="1"/>
  <c r="CJ5224" i="1"/>
  <c r="CI5224" i="1"/>
  <c r="CG5224" i="1"/>
  <c r="CF5224" i="1"/>
  <c r="CJ5223" i="1"/>
  <c r="CI5223" i="1"/>
  <c r="CG5223" i="1"/>
  <c r="CF5223" i="1"/>
  <c r="CJ5222" i="1"/>
  <c r="CI5222" i="1"/>
  <c r="CG5222" i="1"/>
  <c r="CF5222" i="1"/>
  <c r="CJ5221" i="1"/>
  <c r="CI5221" i="1"/>
  <c r="CG5221" i="1"/>
  <c r="CF5221" i="1"/>
  <c r="CJ5220" i="1"/>
  <c r="CI5220" i="1"/>
  <c r="CG5220" i="1"/>
  <c r="CF5220" i="1"/>
  <c r="CJ5219" i="1"/>
  <c r="CI5219" i="1"/>
  <c r="CG5219" i="1"/>
  <c r="CF5219" i="1"/>
  <c r="CJ5218" i="1"/>
  <c r="CI5218" i="1"/>
  <c r="CG5218" i="1"/>
  <c r="CF5218" i="1"/>
  <c r="CJ5217" i="1"/>
  <c r="CI5217" i="1"/>
  <c r="CG5217" i="1"/>
  <c r="CF5217" i="1"/>
  <c r="CJ5216" i="1"/>
  <c r="CI5216" i="1"/>
  <c r="CG5216" i="1"/>
  <c r="CF5216" i="1"/>
  <c r="CJ5215" i="1"/>
  <c r="CI5215" i="1"/>
  <c r="CG5215" i="1"/>
  <c r="CF5215" i="1"/>
  <c r="CJ5214" i="1"/>
  <c r="CI5214" i="1"/>
  <c r="CG5214" i="1"/>
  <c r="CF5214" i="1"/>
  <c r="CJ5213" i="1"/>
  <c r="CI5213" i="1"/>
  <c r="CG5213" i="1"/>
  <c r="CF5213" i="1"/>
  <c r="CJ5212" i="1"/>
  <c r="CI5212" i="1"/>
  <c r="CG5212" i="1"/>
  <c r="CF5212" i="1"/>
  <c r="CJ5211" i="1"/>
  <c r="CI5211" i="1"/>
  <c r="CG5211" i="1"/>
  <c r="CF5211" i="1"/>
  <c r="CJ5210" i="1"/>
  <c r="CI5210" i="1"/>
  <c r="CG5210" i="1"/>
  <c r="CF5210" i="1"/>
  <c r="CJ5209" i="1"/>
  <c r="CI5209" i="1"/>
  <c r="CG5209" i="1"/>
  <c r="CF5209" i="1"/>
  <c r="CJ5208" i="1"/>
  <c r="CI5208" i="1"/>
  <c r="CG5208" i="1"/>
  <c r="CF5208" i="1"/>
  <c r="CJ5207" i="1"/>
  <c r="CI5207" i="1"/>
  <c r="CG5207" i="1"/>
  <c r="CF5207" i="1"/>
  <c r="CJ5206" i="1"/>
  <c r="CI5206" i="1"/>
  <c r="CG5206" i="1"/>
  <c r="CF5206" i="1"/>
  <c r="CJ5205" i="1"/>
  <c r="CI5205" i="1"/>
  <c r="CG5205" i="1"/>
  <c r="CF5205" i="1"/>
  <c r="CJ5204" i="1"/>
  <c r="CI5204" i="1"/>
  <c r="CG5204" i="1"/>
  <c r="CF5204" i="1"/>
  <c r="CJ5203" i="1"/>
  <c r="CI5203" i="1"/>
  <c r="CG5203" i="1"/>
  <c r="CF5203" i="1"/>
  <c r="CJ5202" i="1"/>
  <c r="CI5202" i="1"/>
  <c r="CG5202" i="1"/>
  <c r="CF5202" i="1"/>
  <c r="CJ5201" i="1"/>
  <c r="CI5201" i="1"/>
  <c r="CG5201" i="1"/>
  <c r="CF5201" i="1"/>
  <c r="CJ5200" i="1"/>
  <c r="CI5200" i="1"/>
  <c r="CG5200" i="1"/>
  <c r="CF5200" i="1"/>
  <c r="CJ5199" i="1"/>
  <c r="CI5199" i="1"/>
  <c r="CG5199" i="1"/>
  <c r="CF5199" i="1"/>
  <c r="CJ5198" i="1"/>
  <c r="CI5198" i="1"/>
  <c r="CG5198" i="1"/>
  <c r="CF5198" i="1"/>
  <c r="CJ5197" i="1"/>
  <c r="CI5197" i="1"/>
  <c r="CG5197" i="1"/>
  <c r="CF5197" i="1"/>
  <c r="CJ5196" i="1"/>
  <c r="CI5196" i="1"/>
  <c r="CG5196" i="1"/>
  <c r="CF5196" i="1"/>
  <c r="CJ5195" i="1"/>
  <c r="CI5195" i="1"/>
  <c r="CG5195" i="1"/>
  <c r="CF5195" i="1"/>
  <c r="CJ5194" i="1"/>
  <c r="CI5194" i="1"/>
  <c r="CG5194" i="1"/>
  <c r="CF5194" i="1"/>
  <c r="CJ5193" i="1"/>
  <c r="CI5193" i="1"/>
  <c r="CG5193" i="1"/>
  <c r="CF5193" i="1"/>
  <c r="CJ5192" i="1"/>
  <c r="CI5192" i="1"/>
  <c r="CG5192" i="1"/>
  <c r="CF5192" i="1"/>
  <c r="CJ5191" i="1"/>
  <c r="CI5191" i="1"/>
  <c r="CG5191" i="1"/>
  <c r="CF5191" i="1"/>
  <c r="CJ5190" i="1"/>
  <c r="CI5190" i="1"/>
  <c r="CG5190" i="1"/>
  <c r="CF5190" i="1"/>
  <c r="CJ5189" i="1"/>
  <c r="CI5189" i="1"/>
  <c r="CG5189" i="1"/>
  <c r="CF5189" i="1"/>
  <c r="CJ5188" i="1"/>
  <c r="CI5188" i="1"/>
  <c r="CG5188" i="1"/>
  <c r="CF5188" i="1"/>
  <c r="CJ5187" i="1"/>
  <c r="CI5187" i="1"/>
  <c r="CG5187" i="1"/>
  <c r="CF5187" i="1"/>
  <c r="CJ5186" i="1"/>
  <c r="CI5186" i="1"/>
  <c r="CG5186" i="1"/>
  <c r="CF5186" i="1"/>
  <c r="CJ5185" i="1"/>
  <c r="CI5185" i="1"/>
  <c r="CG5185" i="1"/>
  <c r="CF5185" i="1"/>
  <c r="CJ5184" i="1"/>
  <c r="CI5184" i="1"/>
  <c r="CG5184" i="1"/>
  <c r="CF5184" i="1"/>
  <c r="CJ5183" i="1"/>
  <c r="CI5183" i="1"/>
  <c r="CG5183" i="1"/>
  <c r="CF5183" i="1"/>
  <c r="CJ5182" i="1"/>
  <c r="CI5182" i="1"/>
  <c r="CG5182" i="1"/>
  <c r="CF5182" i="1"/>
  <c r="CJ5181" i="1"/>
  <c r="CI5181" i="1"/>
  <c r="CG5181" i="1"/>
  <c r="CF5181" i="1"/>
  <c r="CJ5180" i="1"/>
  <c r="CI5180" i="1"/>
  <c r="CG5180" i="1"/>
  <c r="CF5180" i="1"/>
  <c r="CJ5179" i="1"/>
  <c r="CI5179" i="1"/>
  <c r="CG5179" i="1"/>
  <c r="CF5179" i="1"/>
  <c r="CJ5178" i="1"/>
  <c r="CI5178" i="1"/>
  <c r="CG5178" i="1"/>
  <c r="CF5178" i="1"/>
  <c r="CJ5177" i="1"/>
  <c r="CI5177" i="1"/>
  <c r="CG5177" i="1"/>
  <c r="CF5177" i="1"/>
  <c r="CJ5176" i="1"/>
  <c r="CI5176" i="1"/>
  <c r="CG5176" i="1"/>
  <c r="CF5176" i="1"/>
  <c r="CJ5175" i="1"/>
  <c r="CI5175" i="1"/>
  <c r="CG5175" i="1"/>
  <c r="CF5175" i="1"/>
  <c r="CJ5174" i="1"/>
  <c r="CI5174" i="1"/>
  <c r="CG5174" i="1"/>
  <c r="CF5174" i="1"/>
  <c r="CJ5173" i="1"/>
  <c r="CI5173" i="1"/>
  <c r="CG5173" i="1"/>
  <c r="CF5173" i="1"/>
  <c r="CJ5172" i="1"/>
  <c r="CI5172" i="1"/>
  <c r="CG5172" i="1"/>
  <c r="CF5172" i="1"/>
  <c r="CJ5171" i="1"/>
  <c r="CI5171" i="1"/>
  <c r="CG5171" i="1"/>
  <c r="CF5171" i="1"/>
  <c r="CJ5170" i="1"/>
  <c r="CI5170" i="1"/>
  <c r="CG5170" i="1"/>
  <c r="CF5170" i="1"/>
  <c r="CJ5169" i="1"/>
  <c r="CI5169" i="1"/>
  <c r="CG5169" i="1"/>
  <c r="CF5169" i="1"/>
  <c r="CJ5168" i="1"/>
  <c r="CI5168" i="1"/>
  <c r="CG5168" i="1"/>
  <c r="CF5168" i="1"/>
  <c r="CJ5167" i="1"/>
  <c r="CI5167" i="1"/>
  <c r="CG5167" i="1"/>
  <c r="CF5167" i="1"/>
  <c r="CJ5166" i="1"/>
  <c r="CI5166" i="1"/>
  <c r="CG5166" i="1"/>
  <c r="CF5166" i="1"/>
  <c r="CJ5165" i="1"/>
  <c r="CI5165" i="1"/>
  <c r="CG5165" i="1"/>
  <c r="CF5165" i="1"/>
  <c r="CJ5164" i="1"/>
  <c r="CI5164" i="1"/>
  <c r="CG5164" i="1"/>
  <c r="CF5164" i="1"/>
  <c r="CJ5163" i="1"/>
  <c r="CI5163" i="1"/>
  <c r="CG5163" i="1"/>
  <c r="CF5163" i="1"/>
  <c r="CJ5162" i="1"/>
  <c r="CI5162" i="1"/>
  <c r="CG5162" i="1"/>
  <c r="CF5162" i="1"/>
  <c r="CJ5161" i="1"/>
  <c r="CI5161" i="1"/>
  <c r="CG5161" i="1"/>
  <c r="CF5161" i="1"/>
  <c r="CJ5160" i="1"/>
  <c r="CI5160" i="1"/>
  <c r="CG5160" i="1"/>
  <c r="CF5160" i="1"/>
  <c r="CJ5159" i="1"/>
  <c r="CI5159" i="1"/>
  <c r="CG5159" i="1"/>
  <c r="CF5159" i="1"/>
  <c r="CJ5158" i="1"/>
  <c r="CI5158" i="1"/>
  <c r="CG5158" i="1"/>
  <c r="CF5158" i="1"/>
  <c r="CJ5157" i="1"/>
  <c r="CI5157" i="1"/>
  <c r="CG5157" i="1"/>
  <c r="CF5157" i="1"/>
  <c r="CJ5156" i="1"/>
  <c r="CI5156" i="1"/>
  <c r="CG5156" i="1"/>
  <c r="CF5156" i="1"/>
  <c r="CJ5155" i="1"/>
  <c r="CI5155" i="1"/>
  <c r="CG5155" i="1"/>
  <c r="CF5155" i="1"/>
  <c r="CJ5154" i="1"/>
  <c r="CI5154" i="1"/>
  <c r="CG5154" i="1"/>
  <c r="CF5154" i="1"/>
  <c r="CJ5153" i="1"/>
  <c r="CI5153" i="1"/>
  <c r="CG5153" i="1"/>
  <c r="CF5153" i="1"/>
  <c r="CJ5152" i="1"/>
  <c r="CI5152" i="1"/>
  <c r="CG5152" i="1"/>
  <c r="CF5152" i="1"/>
  <c r="CJ5151" i="1"/>
  <c r="CI5151" i="1"/>
  <c r="CG5151" i="1"/>
  <c r="CF5151" i="1"/>
  <c r="CJ5150" i="1"/>
  <c r="CI5150" i="1"/>
  <c r="CG5150" i="1"/>
  <c r="CF5150" i="1"/>
  <c r="CJ5149" i="1"/>
  <c r="CI5149" i="1"/>
  <c r="CG5149" i="1"/>
  <c r="CF5149" i="1"/>
  <c r="CJ5148" i="1"/>
  <c r="CI5148" i="1"/>
  <c r="CG5148" i="1"/>
  <c r="CF5148" i="1"/>
  <c r="CJ5147" i="1"/>
  <c r="CI5147" i="1"/>
  <c r="CG5147" i="1"/>
  <c r="CF5147" i="1"/>
  <c r="CJ5146" i="1"/>
  <c r="CI5146" i="1"/>
  <c r="CG5146" i="1"/>
  <c r="CF5146" i="1"/>
  <c r="CJ5145" i="1"/>
  <c r="CI5145" i="1"/>
  <c r="CG5145" i="1"/>
  <c r="CF5145" i="1"/>
  <c r="CJ5144" i="1"/>
  <c r="CI5144" i="1"/>
  <c r="CG5144" i="1"/>
  <c r="CF5144" i="1"/>
  <c r="CJ5143" i="1"/>
  <c r="CI5143" i="1"/>
  <c r="CG5143" i="1"/>
  <c r="CF5143" i="1"/>
  <c r="CJ5142" i="1"/>
  <c r="CI5142" i="1"/>
  <c r="CG5142" i="1"/>
  <c r="CF5142" i="1"/>
  <c r="CJ5141" i="1"/>
  <c r="CI5141" i="1"/>
  <c r="CG5141" i="1"/>
  <c r="CF5141" i="1"/>
  <c r="CJ5140" i="1"/>
  <c r="CI5140" i="1"/>
  <c r="CG5140" i="1"/>
  <c r="CF5140" i="1"/>
  <c r="CJ5139" i="1"/>
  <c r="CI5139" i="1"/>
  <c r="CG5139" i="1"/>
  <c r="CF5139" i="1"/>
  <c r="CJ5138" i="1"/>
  <c r="CI5138" i="1"/>
  <c r="CG5138" i="1"/>
  <c r="CF5138" i="1"/>
  <c r="CJ5137" i="1"/>
  <c r="CI5137" i="1"/>
  <c r="CG5137" i="1"/>
  <c r="CF5137" i="1"/>
  <c r="CJ5136" i="1"/>
  <c r="CI5136" i="1"/>
  <c r="CG5136" i="1"/>
  <c r="CF5136" i="1"/>
  <c r="CJ5135" i="1"/>
  <c r="CI5135" i="1"/>
  <c r="CG5135" i="1"/>
  <c r="CF5135" i="1"/>
  <c r="CJ5134" i="1"/>
  <c r="CI5134" i="1"/>
  <c r="CG5134" i="1"/>
  <c r="CF5134" i="1"/>
  <c r="CJ5133" i="1"/>
  <c r="CI5133" i="1"/>
  <c r="CG5133" i="1"/>
  <c r="CF5133" i="1"/>
  <c r="CJ5132" i="1"/>
  <c r="CI5132" i="1"/>
  <c r="CG5132" i="1"/>
  <c r="CF5132" i="1"/>
  <c r="CJ5131" i="1"/>
  <c r="CI5131" i="1"/>
  <c r="CG5131" i="1"/>
  <c r="CF5131" i="1"/>
  <c r="CJ5130" i="1"/>
  <c r="CI5130" i="1"/>
  <c r="CG5130" i="1"/>
  <c r="CF5130" i="1"/>
  <c r="CJ5129" i="1"/>
  <c r="CI5129" i="1"/>
  <c r="CG5129" i="1"/>
  <c r="CF5129" i="1"/>
  <c r="CJ5128" i="1"/>
  <c r="CI5128" i="1"/>
  <c r="CG5128" i="1"/>
  <c r="CF5128" i="1"/>
  <c r="CJ5127" i="1"/>
  <c r="CI5127" i="1"/>
  <c r="CG5127" i="1"/>
  <c r="CF5127" i="1"/>
  <c r="CJ5126" i="1"/>
  <c r="CI5126" i="1"/>
  <c r="CG5126" i="1"/>
  <c r="CF5126" i="1"/>
  <c r="CJ5125" i="1"/>
  <c r="CI5125" i="1"/>
  <c r="CG5125" i="1"/>
  <c r="CF5125" i="1"/>
  <c r="CJ5124" i="1"/>
  <c r="CI5124" i="1"/>
  <c r="CG5124" i="1"/>
  <c r="CF5124" i="1"/>
  <c r="CJ5123" i="1"/>
  <c r="CI5123" i="1"/>
  <c r="CG5123" i="1"/>
  <c r="CF5123" i="1"/>
  <c r="CJ5122" i="1"/>
  <c r="CI5122" i="1"/>
  <c r="CG5122" i="1"/>
  <c r="CF5122" i="1"/>
  <c r="CJ5121" i="1"/>
  <c r="CI5121" i="1"/>
  <c r="CG5121" i="1"/>
  <c r="CF5121" i="1"/>
  <c r="CJ5120" i="1"/>
  <c r="CI5120" i="1"/>
  <c r="CG5120" i="1"/>
  <c r="CF5120" i="1"/>
  <c r="CJ5119" i="1"/>
  <c r="CI5119" i="1"/>
  <c r="CG5119" i="1"/>
  <c r="CF5119" i="1"/>
  <c r="CJ5118" i="1"/>
  <c r="CI5118" i="1"/>
  <c r="CG5118" i="1"/>
  <c r="CF5118" i="1"/>
  <c r="CJ5117" i="1"/>
  <c r="CI5117" i="1"/>
  <c r="CG5117" i="1"/>
  <c r="CF5117" i="1"/>
  <c r="CJ5116" i="1"/>
  <c r="CI5116" i="1"/>
  <c r="CG5116" i="1"/>
  <c r="CF5116" i="1"/>
  <c r="CJ5115" i="1"/>
  <c r="CI5115" i="1"/>
  <c r="CG5115" i="1"/>
  <c r="CF5115" i="1"/>
  <c r="CJ5114" i="1"/>
  <c r="CI5114" i="1"/>
  <c r="CG5114" i="1"/>
  <c r="CF5114" i="1"/>
  <c r="CJ5113" i="1"/>
  <c r="CI5113" i="1"/>
  <c r="CG5113" i="1"/>
  <c r="CF5113" i="1"/>
  <c r="CJ5112" i="1"/>
  <c r="CI5112" i="1"/>
  <c r="CG5112" i="1"/>
  <c r="CF5112" i="1"/>
  <c r="CJ5111" i="1"/>
  <c r="CI5111" i="1"/>
  <c r="CG5111" i="1"/>
  <c r="CF5111" i="1"/>
  <c r="CJ5110" i="1"/>
  <c r="CI5110" i="1"/>
  <c r="CG5110" i="1"/>
  <c r="CF5110" i="1"/>
  <c r="CJ5109" i="1"/>
  <c r="CI5109" i="1"/>
  <c r="CG5109" i="1"/>
  <c r="CF5109" i="1"/>
  <c r="CJ5108" i="1"/>
  <c r="CI5108" i="1"/>
  <c r="CG5108" i="1"/>
  <c r="CF5108" i="1"/>
  <c r="CJ5107" i="1"/>
  <c r="CI5107" i="1"/>
  <c r="CG5107" i="1"/>
  <c r="CF5107" i="1"/>
  <c r="CJ5106" i="1"/>
  <c r="CI5106" i="1"/>
  <c r="CG5106" i="1"/>
  <c r="CF5106" i="1"/>
  <c r="CJ5105" i="1"/>
  <c r="CI5105" i="1"/>
  <c r="CG5105" i="1"/>
  <c r="CF5105" i="1"/>
  <c r="CJ5104" i="1"/>
  <c r="CI5104" i="1"/>
  <c r="CG5104" i="1"/>
  <c r="CF5104" i="1"/>
  <c r="CJ5103" i="1"/>
  <c r="CI5103" i="1"/>
  <c r="CG5103" i="1"/>
  <c r="CF5103" i="1"/>
  <c r="CJ5102" i="1"/>
  <c r="CI5102" i="1"/>
  <c r="CG5102" i="1"/>
  <c r="CF5102" i="1"/>
  <c r="CJ5101" i="1"/>
  <c r="CI5101" i="1"/>
  <c r="CG5101" i="1"/>
  <c r="CF5101" i="1"/>
  <c r="CJ5100" i="1"/>
  <c r="CI5100" i="1"/>
  <c r="CG5100" i="1"/>
  <c r="CF5100" i="1"/>
  <c r="CJ5099" i="1"/>
  <c r="CI5099" i="1"/>
  <c r="CG5099" i="1"/>
  <c r="CF5099" i="1"/>
  <c r="CJ5098" i="1"/>
  <c r="CI5098" i="1"/>
  <c r="CG5098" i="1"/>
  <c r="CF5098" i="1"/>
  <c r="CJ5097" i="1"/>
  <c r="CI5097" i="1"/>
  <c r="CG5097" i="1"/>
  <c r="CF5097" i="1"/>
  <c r="CJ5096" i="1"/>
  <c r="CI5096" i="1"/>
  <c r="CG5096" i="1"/>
  <c r="CF5096" i="1"/>
  <c r="CJ5095" i="1"/>
  <c r="CI5095" i="1"/>
  <c r="CG5095" i="1"/>
  <c r="CF5095" i="1"/>
  <c r="CJ5094" i="1"/>
  <c r="CI5094" i="1"/>
  <c r="CG5094" i="1"/>
  <c r="CF5094" i="1"/>
  <c r="CJ5093" i="1"/>
  <c r="CI5093" i="1"/>
  <c r="CG5093" i="1"/>
  <c r="CF5093" i="1"/>
  <c r="CJ5092" i="1"/>
  <c r="CI5092" i="1"/>
  <c r="CG5092" i="1"/>
  <c r="CF5092" i="1"/>
  <c r="CJ5091" i="1"/>
  <c r="CI5091" i="1"/>
  <c r="CG5091" i="1"/>
  <c r="CF5091" i="1"/>
  <c r="CJ5090" i="1"/>
  <c r="CI5090" i="1"/>
  <c r="CG5090" i="1"/>
  <c r="CF5090" i="1"/>
  <c r="CJ5089" i="1"/>
  <c r="CI5089" i="1"/>
  <c r="CG5089" i="1"/>
  <c r="CF5089" i="1"/>
  <c r="CJ5088" i="1"/>
  <c r="CI5088" i="1"/>
  <c r="CG5088" i="1"/>
  <c r="CF5088" i="1"/>
  <c r="CJ5087" i="1"/>
  <c r="CI5087" i="1"/>
  <c r="CG5087" i="1"/>
  <c r="CF5087" i="1"/>
  <c r="CJ5086" i="1"/>
  <c r="CI5086" i="1"/>
  <c r="CG5086" i="1"/>
  <c r="CF5086" i="1"/>
  <c r="CJ5085" i="1"/>
  <c r="CI5085" i="1"/>
  <c r="CG5085" i="1"/>
  <c r="CF5085" i="1"/>
  <c r="CJ5084" i="1"/>
  <c r="CI5084" i="1"/>
  <c r="CG5084" i="1"/>
  <c r="CF5084" i="1"/>
  <c r="CJ5083" i="1"/>
  <c r="CI5083" i="1"/>
  <c r="CG5083" i="1"/>
  <c r="CF5083" i="1"/>
  <c r="CJ5082" i="1"/>
  <c r="CI5082" i="1"/>
  <c r="CG5082" i="1"/>
  <c r="CF5082" i="1"/>
  <c r="CJ5081" i="1"/>
  <c r="CI5081" i="1"/>
  <c r="CG5081" i="1"/>
  <c r="CF5081" i="1"/>
  <c r="CJ5080" i="1"/>
  <c r="CI5080" i="1"/>
  <c r="CG5080" i="1"/>
  <c r="CF5080" i="1"/>
  <c r="CJ5079" i="1"/>
  <c r="CI5079" i="1"/>
  <c r="CG5079" i="1"/>
  <c r="CF5079" i="1"/>
  <c r="CJ5078" i="1"/>
  <c r="CI5078" i="1"/>
  <c r="CG5078" i="1"/>
  <c r="CF5078" i="1"/>
  <c r="CJ5077" i="1"/>
  <c r="CI5077" i="1"/>
  <c r="CG5077" i="1"/>
  <c r="CF5077" i="1"/>
  <c r="CJ5076" i="1"/>
  <c r="CI5076" i="1"/>
  <c r="CG5076" i="1"/>
  <c r="CF5076" i="1"/>
  <c r="CJ5075" i="1"/>
  <c r="CI5075" i="1"/>
  <c r="CG5075" i="1"/>
  <c r="CF5075" i="1"/>
  <c r="CJ5074" i="1"/>
  <c r="CI5074" i="1"/>
  <c r="CG5074" i="1"/>
  <c r="CF5074" i="1"/>
  <c r="CJ5073" i="1"/>
  <c r="CI5073" i="1"/>
  <c r="CG5073" i="1"/>
  <c r="CF5073" i="1"/>
  <c r="CJ5072" i="1"/>
  <c r="CI5072" i="1"/>
  <c r="CG5072" i="1"/>
  <c r="CF5072" i="1"/>
  <c r="CJ5071" i="1"/>
  <c r="CI5071" i="1"/>
  <c r="CG5071" i="1"/>
  <c r="CF5071" i="1"/>
  <c r="CJ5070" i="1"/>
  <c r="CI5070" i="1"/>
  <c r="CG5070" i="1"/>
  <c r="CF5070" i="1"/>
  <c r="CJ5069" i="1"/>
  <c r="CI5069" i="1"/>
  <c r="CG5069" i="1"/>
  <c r="CF5069" i="1"/>
  <c r="CJ5068" i="1"/>
  <c r="CI5068" i="1"/>
  <c r="CG5068" i="1"/>
  <c r="CF5068" i="1"/>
  <c r="CJ5067" i="1"/>
  <c r="CI5067" i="1"/>
  <c r="CG5067" i="1"/>
  <c r="CF5067" i="1"/>
  <c r="CJ5066" i="1"/>
  <c r="CI5066" i="1"/>
  <c r="CG5066" i="1"/>
  <c r="CF5066" i="1"/>
  <c r="CJ5065" i="1"/>
  <c r="CI5065" i="1"/>
  <c r="CG5065" i="1"/>
  <c r="CF5065" i="1"/>
  <c r="CJ5064" i="1"/>
  <c r="CI5064" i="1"/>
  <c r="CG5064" i="1"/>
  <c r="CF5064" i="1"/>
  <c r="CJ5063" i="1"/>
  <c r="CI5063" i="1"/>
  <c r="CG5063" i="1"/>
  <c r="CF5063" i="1"/>
  <c r="CJ5062" i="1"/>
  <c r="CI5062" i="1"/>
  <c r="CG5062" i="1"/>
  <c r="CF5062" i="1"/>
  <c r="CJ5061" i="1"/>
  <c r="CI5061" i="1"/>
  <c r="CG5061" i="1"/>
  <c r="CF5061" i="1"/>
  <c r="CJ5060" i="1"/>
  <c r="CI5060" i="1"/>
  <c r="CG5060" i="1"/>
  <c r="CF5060" i="1"/>
  <c r="CJ5059" i="1"/>
  <c r="CI5059" i="1"/>
  <c r="CG5059" i="1"/>
  <c r="CF5059" i="1"/>
  <c r="CJ5058" i="1"/>
  <c r="CI5058" i="1"/>
  <c r="CG5058" i="1"/>
  <c r="CF5058" i="1"/>
  <c r="CJ5057" i="1"/>
  <c r="CI5057" i="1"/>
  <c r="CG5057" i="1"/>
  <c r="CF5057" i="1"/>
  <c r="CJ5056" i="1"/>
  <c r="CI5056" i="1"/>
  <c r="CG5056" i="1"/>
  <c r="CF5056" i="1"/>
  <c r="CJ5055" i="1"/>
  <c r="CI5055" i="1"/>
  <c r="CG5055" i="1"/>
  <c r="CF5055" i="1"/>
  <c r="CJ5054" i="1"/>
  <c r="CI5054" i="1"/>
  <c r="CG5054" i="1"/>
  <c r="CF5054" i="1"/>
  <c r="CJ5053" i="1"/>
  <c r="CI5053" i="1"/>
  <c r="CG5053" i="1"/>
  <c r="CF5053" i="1"/>
  <c r="CJ5052" i="1"/>
  <c r="CI5052" i="1"/>
  <c r="CG5052" i="1"/>
  <c r="CF5052" i="1"/>
  <c r="CJ5051" i="1"/>
  <c r="CI5051" i="1"/>
  <c r="CG5051" i="1"/>
  <c r="CF5051" i="1"/>
  <c r="CJ5050" i="1"/>
  <c r="CI5050" i="1"/>
  <c r="CG5050" i="1"/>
  <c r="CF5050" i="1"/>
  <c r="CJ5049" i="1"/>
  <c r="CI5049" i="1"/>
  <c r="CG5049" i="1"/>
  <c r="CF5049" i="1"/>
  <c r="CJ5048" i="1"/>
  <c r="CI5048" i="1"/>
  <c r="CG5048" i="1"/>
  <c r="CF5048" i="1"/>
  <c r="CJ5047" i="1"/>
  <c r="CI5047" i="1"/>
  <c r="CG5047" i="1"/>
  <c r="CF5047" i="1"/>
  <c r="CJ5046" i="1"/>
  <c r="CI5046" i="1"/>
  <c r="CG5046" i="1"/>
  <c r="CF5046" i="1"/>
  <c r="CJ5045" i="1"/>
  <c r="CI5045" i="1"/>
  <c r="CG5045" i="1"/>
  <c r="CF5045" i="1"/>
  <c r="CJ5044" i="1"/>
  <c r="CI5044" i="1"/>
  <c r="CG5044" i="1"/>
  <c r="CF5044" i="1"/>
  <c r="CJ5043" i="1"/>
  <c r="CI5043" i="1"/>
  <c r="CG5043" i="1"/>
  <c r="CF5043" i="1"/>
  <c r="CJ5042" i="1"/>
  <c r="CI5042" i="1"/>
  <c r="CG5042" i="1"/>
  <c r="CF5042" i="1"/>
  <c r="CJ5041" i="1"/>
  <c r="CI5041" i="1"/>
  <c r="CG5041" i="1"/>
  <c r="CF5041" i="1"/>
  <c r="CJ5040" i="1"/>
  <c r="CI5040" i="1"/>
  <c r="CG5040" i="1"/>
  <c r="CF5040" i="1"/>
  <c r="CJ5039" i="1"/>
  <c r="CI5039" i="1"/>
  <c r="CG5039" i="1"/>
  <c r="CF5039" i="1"/>
  <c r="CJ5038" i="1"/>
  <c r="CI5038" i="1"/>
  <c r="CG5038" i="1"/>
  <c r="CF5038" i="1"/>
  <c r="CJ5037" i="1"/>
  <c r="CI5037" i="1"/>
  <c r="CG5037" i="1"/>
  <c r="CF5037" i="1"/>
  <c r="CJ5036" i="1"/>
  <c r="CI5036" i="1"/>
  <c r="CG5036" i="1"/>
  <c r="CF5036" i="1"/>
  <c r="CJ5035" i="1"/>
  <c r="CI5035" i="1"/>
  <c r="CG5035" i="1"/>
  <c r="CF5035" i="1"/>
  <c r="CJ5034" i="1"/>
  <c r="CI5034" i="1"/>
  <c r="CG5034" i="1"/>
  <c r="CF5034" i="1"/>
  <c r="CJ5033" i="1"/>
  <c r="CI5033" i="1"/>
  <c r="CG5033" i="1"/>
  <c r="CF5033" i="1"/>
  <c r="CJ5032" i="1"/>
  <c r="CI5032" i="1"/>
  <c r="CG5032" i="1"/>
  <c r="CF5032" i="1"/>
  <c r="CJ5031" i="1"/>
  <c r="CI5031" i="1"/>
  <c r="CG5031" i="1"/>
  <c r="CF5031" i="1"/>
  <c r="CJ5030" i="1"/>
  <c r="CI5030" i="1"/>
  <c r="CG5030" i="1"/>
  <c r="CF5030" i="1"/>
  <c r="CJ5029" i="1"/>
  <c r="CI5029" i="1"/>
  <c r="CG5029" i="1"/>
  <c r="CF5029" i="1"/>
  <c r="CJ5028" i="1"/>
  <c r="CI5028" i="1"/>
  <c r="CG5028" i="1"/>
  <c r="CF5028" i="1"/>
  <c r="CJ5027" i="1"/>
  <c r="CI5027" i="1"/>
  <c r="CG5027" i="1"/>
  <c r="CF5027" i="1"/>
  <c r="CJ5026" i="1"/>
  <c r="CI5026" i="1"/>
  <c r="CG5026" i="1"/>
  <c r="CF5026" i="1"/>
  <c r="CJ5025" i="1"/>
  <c r="CI5025" i="1"/>
  <c r="CG5025" i="1"/>
  <c r="CF5025" i="1"/>
  <c r="CJ5024" i="1"/>
  <c r="CI5024" i="1"/>
  <c r="CG5024" i="1"/>
  <c r="CF5024" i="1"/>
  <c r="CJ5023" i="1"/>
  <c r="CI5023" i="1"/>
  <c r="CG5023" i="1"/>
  <c r="CF5023" i="1"/>
  <c r="CJ5022" i="1"/>
  <c r="CI5022" i="1"/>
  <c r="CG5022" i="1"/>
  <c r="CF5022" i="1"/>
  <c r="CJ5021" i="1"/>
  <c r="CI5021" i="1"/>
  <c r="CG5021" i="1"/>
  <c r="CF5021" i="1"/>
  <c r="CJ5020" i="1"/>
  <c r="CI5020" i="1"/>
  <c r="CG5020" i="1"/>
  <c r="CF5020" i="1"/>
  <c r="CJ5019" i="1"/>
  <c r="CI5019" i="1"/>
  <c r="CG5019" i="1"/>
  <c r="CF5019" i="1"/>
  <c r="CJ5018" i="1"/>
  <c r="CI5018" i="1"/>
  <c r="CG5018" i="1"/>
  <c r="CF5018" i="1"/>
  <c r="CJ5017" i="1"/>
  <c r="CI5017" i="1"/>
  <c r="CG5017" i="1"/>
  <c r="CF5017" i="1"/>
  <c r="CJ5016" i="1"/>
  <c r="CI5016" i="1"/>
  <c r="CG5016" i="1"/>
  <c r="CF5016" i="1"/>
  <c r="CJ5015" i="1"/>
  <c r="CI5015" i="1"/>
  <c r="CG5015" i="1"/>
  <c r="CF5015" i="1"/>
  <c r="CJ5014" i="1"/>
  <c r="CI5014" i="1"/>
  <c r="CG5014" i="1"/>
  <c r="CF5014" i="1"/>
  <c r="CJ5013" i="1"/>
  <c r="CI5013" i="1"/>
  <c r="CG5013" i="1"/>
  <c r="CF5013" i="1"/>
  <c r="CJ5012" i="1"/>
  <c r="CI5012" i="1"/>
  <c r="CG5012" i="1"/>
  <c r="CF5012" i="1"/>
  <c r="CJ5011" i="1"/>
  <c r="CI5011" i="1"/>
  <c r="CG5011" i="1"/>
  <c r="CF5011" i="1"/>
  <c r="CJ5010" i="1"/>
  <c r="CI5010" i="1"/>
  <c r="CG5010" i="1"/>
  <c r="CF5010" i="1"/>
  <c r="CJ5009" i="1"/>
  <c r="CI5009" i="1"/>
  <c r="CG5009" i="1"/>
  <c r="CF5009" i="1"/>
  <c r="CJ5008" i="1"/>
  <c r="CI5008" i="1"/>
  <c r="CG5008" i="1"/>
  <c r="CF5008" i="1"/>
  <c r="CJ5007" i="1"/>
  <c r="CI5007" i="1"/>
  <c r="CG5007" i="1"/>
  <c r="CF5007" i="1"/>
  <c r="CJ5006" i="1"/>
  <c r="CI5006" i="1"/>
  <c r="CG5006" i="1"/>
  <c r="CF5006" i="1"/>
  <c r="CJ5005" i="1"/>
  <c r="CI5005" i="1"/>
  <c r="CG5005" i="1"/>
  <c r="CF5005" i="1"/>
  <c r="CJ5004" i="1"/>
  <c r="CI5004" i="1"/>
  <c r="CG5004" i="1"/>
  <c r="CF5004" i="1"/>
  <c r="CJ5003" i="1"/>
  <c r="CI5003" i="1"/>
  <c r="CG5003" i="1"/>
  <c r="CF5003" i="1"/>
  <c r="CJ5002" i="1"/>
  <c r="CI5002" i="1"/>
  <c r="CG5002" i="1"/>
  <c r="CF5002" i="1"/>
  <c r="CJ5001" i="1"/>
  <c r="CI5001" i="1"/>
  <c r="CG5001" i="1"/>
  <c r="CF5001" i="1"/>
  <c r="CJ5000" i="1"/>
  <c r="CI5000" i="1"/>
  <c r="CG5000" i="1"/>
  <c r="CF5000" i="1"/>
  <c r="CJ4999" i="1"/>
  <c r="CI4999" i="1"/>
  <c r="CG4999" i="1"/>
  <c r="CF4999" i="1"/>
  <c r="CJ4998" i="1"/>
  <c r="CI4998" i="1"/>
  <c r="CG4998" i="1"/>
  <c r="CF4998" i="1"/>
  <c r="CJ4997" i="1"/>
  <c r="CI4997" i="1"/>
  <c r="CG4997" i="1"/>
  <c r="CF4997" i="1"/>
  <c r="CJ4996" i="1"/>
  <c r="CI4996" i="1"/>
  <c r="CG4996" i="1"/>
  <c r="CF4996" i="1"/>
  <c r="CJ4995" i="1"/>
  <c r="CI4995" i="1"/>
  <c r="CG4995" i="1"/>
  <c r="CF4995" i="1"/>
  <c r="CJ4994" i="1"/>
  <c r="CI4994" i="1"/>
  <c r="CG4994" i="1"/>
  <c r="CF4994" i="1"/>
  <c r="CJ4993" i="1"/>
  <c r="CI4993" i="1"/>
  <c r="CG4993" i="1"/>
  <c r="CF4993" i="1"/>
  <c r="CJ4992" i="1"/>
  <c r="CI4992" i="1"/>
  <c r="CG4992" i="1"/>
  <c r="CF4992" i="1"/>
  <c r="CJ4991" i="1"/>
  <c r="CI4991" i="1"/>
  <c r="CG4991" i="1"/>
  <c r="CF4991" i="1"/>
  <c r="CJ4990" i="1"/>
  <c r="CI4990" i="1"/>
  <c r="CG4990" i="1"/>
  <c r="CF4990" i="1"/>
  <c r="CJ4989" i="1"/>
  <c r="CI4989" i="1"/>
  <c r="CG4989" i="1"/>
  <c r="CF4989" i="1"/>
  <c r="CJ4988" i="1"/>
  <c r="CI4988" i="1"/>
  <c r="CG4988" i="1"/>
  <c r="CF4988" i="1"/>
  <c r="CJ4987" i="1"/>
  <c r="CI4987" i="1"/>
  <c r="CG4987" i="1"/>
  <c r="CF4987" i="1"/>
  <c r="CJ4986" i="1"/>
  <c r="CI4986" i="1"/>
  <c r="CG4986" i="1"/>
  <c r="CF4986" i="1"/>
  <c r="CJ4985" i="1"/>
  <c r="CI4985" i="1"/>
  <c r="CG4985" i="1"/>
  <c r="CF4985" i="1"/>
  <c r="CJ4984" i="1"/>
  <c r="CI4984" i="1"/>
  <c r="CG4984" i="1"/>
  <c r="CF4984" i="1"/>
  <c r="CJ4983" i="1"/>
  <c r="CI4983" i="1"/>
  <c r="CG4983" i="1"/>
  <c r="CF4983" i="1"/>
  <c r="CJ4982" i="1"/>
  <c r="CI4982" i="1"/>
  <c r="CG4982" i="1"/>
  <c r="CF4982" i="1"/>
  <c r="CJ4981" i="1"/>
  <c r="CI4981" i="1"/>
  <c r="CG4981" i="1"/>
  <c r="CF4981" i="1"/>
  <c r="CJ4980" i="1"/>
  <c r="CI4980" i="1"/>
  <c r="CG4980" i="1"/>
  <c r="CF4980" i="1"/>
  <c r="CJ4979" i="1"/>
  <c r="CI4979" i="1"/>
  <c r="CG4979" i="1"/>
  <c r="CF4979" i="1"/>
  <c r="CJ4978" i="1"/>
  <c r="CI4978" i="1"/>
  <c r="CG4978" i="1"/>
  <c r="CF4978" i="1"/>
  <c r="CJ4977" i="1"/>
  <c r="CI4977" i="1"/>
  <c r="CG4977" i="1"/>
  <c r="CF4977" i="1"/>
  <c r="CJ4976" i="1"/>
  <c r="CI4976" i="1"/>
  <c r="CG4976" i="1"/>
  <c r="CF4976" i="1"/>
  <c r="CJ4975" i="1"/>
  <c r="CI4975" i="1"/>
  <c r="CG4975" i="1"/>
  <c r="CF4975" i="1"/>
  <c r="CJ4974" i="1"/>
  <c r="CI4974" i="1"/>
  <c r="CG4974" i="1"/>
  <c r="CF4974" i="1"/>
  <c r="CJ4973" i="1"/>
  <c r="CI4973" i="1"/>
  <c r="CG4973" i="1"/>
  <c r="CF4973" i="1"/>
  <c r="CJ4972" i="1"/>
  <c r="CI4972" i="1"/>
  <c r="CG4972" i="1"/>
  <c r="CF4972" i="1"/>
  <c r="CJ4971" i="1"/>
  <c r="CI4971" i="1"/>
  <c r="CG4971" i="1"/>
  <c r="CF4971" i="1"/>
  <c r="CJ4970" i="1"/>
  <c r="CI4970" i="1"/>
  <c r="CG4970" i="1"/>
  <c r="CF4970" i="1"/>
  <c r="CJ4969" i="1"/>
  <c r="CI4969" i="1"/>
  <c r="CG4969" i="1"/>
  <c r="CF4969" i="1"/>
  <c r="CJ4968" i="1"/>
  <c r="CI4968" i="1"/>
  <c r="CG4968" i="1"/>
  <c r="CF4968" i="1"/>
  <c r="CJ4967" i="1"/>
  <c r="CI4967" i="1"/>
  <c r="CG4967" i="1"/>
  <c r="CF4967" i="1"/>
  <c r="CJ4966" i="1"/>
  <c r="CI4966" i="1"/>
  <c r="CG4966" i="1"/>
  <c r="CF4966" i="1"/>
  <c r="CJ4965" i="1"/>
  <c r="CI4965" i="1"/>
  <c r="CG4965" i="1"/>
  <c r="CF4965" i="1"/>
  <c r="CJ4964" i="1"/>
  <c r="CI4964" i="1"/>
  <c r="CG4964" i="1"/>
  <c r="CF4964" i="1"/>
  <c r="CJ4963" i="1"/>
  <c r="CI4963" i="1"/>
  <c r="CG4963" i="1"/>
  <c r="CF4963" i="1"/>
  <c r="CJ4962" i="1"/>
  <c r="CI4962" i="1"/>
  <c r="CG4962" i="1"/>
  <c r="CF4962" i="1"/>
  <c r="CJ4961" i="1"/>
  <c r="CI4961" i="1"/>
  <c r="CG4961" i="1"/>
  <c r="CF4961" i="1"/>
  <c r="CJ4960" i="1"/>
  <c r="CI4960" i="1"/>
  <c r="CG4960" i="1"/>
  <c r="CF4960" i="1"/>
  <c r="CJ4959" i="1"/>
  <c r="CI4959" i="1"/>
  <c r="CG4959" i="1"/>
  <c r="CF4959" i="1"/>
  <c r="CJ4958" i="1"/>
  <c r="CI4958" i="1"/>
  <c r="CG4958" i="1"/>
  <c r="CF4958" i="1"/>
  <c r="CJ4957" i="1"/>
  <c r="CI4957" i="1"/>
  <c r="CG4957" i="1"/>
  <c r="CF4957" i="1"/>
  <c r="CJ4956" i="1"/>
  <c r="CI4956" i="1"/>
  <c r="CG4956" i="1"/>
  <c r="CF4956" i="1"/>
  <c r="CJ4955" i="1"/>
  <c r="CI4955" i="1"/>
  <c r="CG4955" i="1"/>
  <c r="CF4955" i="1"/>
  <c r="CJ4954" i="1"/>
  <c r="CI4954" i="1"/>
  <c r="CG4954" i="1"/>
  <c r="CF4954" i="1"/>
  <c r="CJ4953" i="1"/>
  <c r="CI4953" i="1"/>
  <c r="CG4953" i="1"/>
  <c r="CF4953" i="1"/>
  <c r="CJ4952" i="1"/>
  <c r="CI4952" i="1"/>
  <c r="CG4952" i="1"/>
  <c r="CF4952" i="1"/>
  <c r="CJ4951" i="1"/>
  <c r="CI4951" i="1"/>
  <c r="CG4951" i="1"/>
  <c r="CF4951" i="1"/>
  <c r="CJ4950" i="1"/>
  <c r="CI4950" i="1"/>
  <c r="CG4950" i="1"/>
  <c r="CF4950" i="1"/>
  <c r="CJ4949" i="1"/>
  <c r="CI4949" i="1"/>
  <c r="CG4949" i="1"/>
  <c r="CF4949" i="1"/>
  <c r="CJ4948" i="1"/>
  <c r="CI4948" i="1"/>
  <c r="CG4948" i="1"/>
  <c r="CF4948" i="1"/>
  <c r="CJ4947" i="1"/>
  <c r="CI4947" i="1"/>
  <c r="CG4947" i="1"/>
  <c r="CF4947" i="1"/>
  <c r="CJ4946" i="1"/>
  <c r="CI4946" i="1"/>
  <c r="CG4946" i="1"/>
  <c r="CF4946" i="1"/>
  <c r="CJ4945" i="1"/>
  <c r="CI4945" i="1"/>
  <c r="CG4945" i="1"/>
  <c r="CF4945" i="1"/>
  <c r="CJ4944" i="1"/>
  <c r="CI4944" i="1"/>
  <c r="CG4944" i="1"/>
  <c r="CF4944" i="1"/>
  <c r="CJ4943" i="1"/>
  <c r="CI4943" i="1"/>
  <c r="CG4943" i="1"/>
  <c r="CF4943" i="1"/>
  <c r="CJ4942" i="1"/>
  <c r="CI4942" i="1"/>
  <c r="CG4942" i="1"/>
  <c r="CF4942" i="1"/>
  <c r="CJ4941" i="1"/>
  <c r="CI4941" i="1"/>
  <c r="CG4941" i="1"/>
  <c r="CF4941" i="1"/>
  <c r="CJ4940" i="1"/>
  <c r="CI4940" i="1"/>
  <c r="CG4940" i="1"/>
  <c r="CF4940" i="1"/>
  <c r="CJ4939" i="1"/>
  <c r="CI4939" i="1"/>
  <c r="CG4939" i="1"/>
  <c r="CF4939" i="1"/>
  <c r="CJ4938" i="1"/>
  <c r="CI4938" i="1"/>
  <c r="CG4938" i="1"/>
  <c r="CF4938" i="1"/>
  <c r="CJ4937" i="1"/>
  <c r="CI4937" i="1"/>
  <c r="CG4937" i="1"/>
  <c r="CF4937" i="1"/>
  <c r="CJ4936" i="1"/>
  <c r="CI4936" i="1"/>
  <c r="CG4936" i="1"/>
  <c r="CF4936" i="1"/>
  <c r="CJ4935" i="1"/>
  <c r="CI4935" i="1"/>
  <c r="CG4935" i="1"/>
  <c r="CF4935" i="1"/>
  <c r="CJ4934" i="1"/>
  <c r="CI4934" i="1"/>
  <c r="CG4934" i="1"/>
  <c r="CF4934" i="1"/>
  <c r="CJ4933" i="1"/>
  <c r="CI4933" i="1"/>
  <c r="CG4933" i="1"/>
  <c r="CF4933" i="1"/>
  <c r="CJ4932" i="1"/>
  <c r="CI4932" i="1"/>
  <c r="CG4932" i="1"/>
  <c r="CF4932" i="1"/>
  <c r="CJ4931" i="1"/>
  <c r="CI4931" i="1"/>
  <c r="CG4931" i="1"/>
  <c r="CF4931" i="1"/>
  <c r="CJ4930" i="1"/>
  <c r="CI4930" i="1"/>
  <c r="CG4930" i="1"/>
  <c r="CF4930" i="1"/>
  <c r="CJ4929" i="1"/>
  <c r="CI4929" i="1"/>
  <c r="CG4929" i="1"/>
  <c r="CF4929" i="1"/>
  <c r="CJ4928" i="1"/>
  <c r="CI4928" i="1"/>
  <c r="CG4928" i="1"/>
  <c r="CF4928" i="1"/>
  <c r="CJ4927" i="1"/>
  <c r="CI4927" i="1"/>
  <c r="CG4927" i="1"/>
  <c r="CF4927" i="1"/>
  <c r="CJ4926" i="1"/>
  <c r="CI4926" i="1"/>
  <c r="CG4926" i="1"/>
  <c r="CF4926" i="1"/>
  <c r="CJ4925" i="1"/>
  <c r="CI4925" i="1"/>
  <c r="CG4925" i="1"/>
  <c r="CF4925" i="1"/>
  <c r="CJ4924" i="1"/>
  <c r="CI4924" i="1"/>
  <c r="CG4924" i="1"/>
  <c r="CF4924" i="1"/>
  <c r="CJ4923" i="1"/>
  <c r="CI4923" i="1"/>
  <c r="CG4923" i="1"/>
  <c r="CF4923" i="1"/>
  <c r="CJ4922" i="1"/>
  <c r="CI4922" i="1"/>
  <c r="CG4922" i="1"/>
  <c r="CF4922" i="1"/>
  <c r="CJ4921" i="1"/>
  <c r="CI4921" i="1"/>
  <c r="CG4921" i="1"/>
  <c r="CF4921" i="1"/>
  <c r="CJ4920" i="1"/>
  <c r="CI4920" i="1"/>
  <c r="CG4920" i="1"/>
  <c r="CF4920" i="1"/>
  <c r="CJ4919" i="1"/>
  <c r="CI4919" i="1"/>
  <c r="CG4919" i="1"/>
  <c r="CF4919" i="1"/>
  <c r="CJ4918" i="1"/>
  <c r="CI4918" i="1"/>
  <c r="CG4918" i="1"/>
  <c r="CF4918" i="1"/>
  <c r="CJ4917" i="1"/>
  <c r="CI4917" i="1"/>
  <c r="CG4917" i="1"/>
  <c r="CF4917" i="1"/>
  <c r="CJ4916" i="1"/>
  <c r="CI4916" i="1"/>
  <c r="CG4916" i="1"/>
  <c r="CF4916" i="1"/>
  <c r="CJ4915" i="1"/>
  <c r="CI4915" i="1"/>
  <c r="CG4915" i="1"/>
  <c r="CF4915" i="1"/>
  <c r="CJ4914" i="1"/>
  <c r="CI4914" i="1"/>
  <c r="CG4914" i="1"/>
  <c r="CF4914" i="1"/>
  <c r="CJ4913" i="1"/>
  <c r="CI4913" i="1"/>
  <c r="CG4913" i="1"/>
  <c r="CF4913" i="1"/>
  <c r="CJ4912" i="1"/>
  <c r="CI4912" i="1"/>
  <c r="CG4912" i="1"/>
  <c r="CF4912" i="1"/>
  <c r="CJ4911" i="1"/>
  <c r="CI4911" i="1"/>
  <c r="CG4911" i="1"/>
  <c r="CF4911" i="1"/>
  <c r="CJ4910" i="1"/>
  <c r="CI4910" i="1"/>
  <c r="CG4910" i="1"/>
  <c r="CF4910" i="1"/>
  <c r="CJ4909" i="1"/>
  <c r="CI4909" i="1"/>
  <c r="CG4909" i="1"/>
  <c r="CF4909" i="1"/>
  <c r="CJ4908" i="1"/>
  <c r="CI4908" i="1"/>
  <c r="CG4908" i="1"/>
  <c r="CF4908" i="1"/>
  <c r="CJ4907" i="1"/>
  <c r="CI4907" i="1"/>
  <c r="CG4907" i="1"/>
  <c r="CF4907" i="1"/>
  <c r="CJ4906" i="1"/>
  <c r="CI4906" i="1"/>
  <c r="CG4906" i="1"/>
  <c r="CF4906" i="1"/>
  <c r="CJ4905" i="1"/>
  <c r="CI4905" i="1"/>
  <c r="CG4905" i="1"/>
  <c r="CF4905" i="1"/>
  <c r="CJ4904" i="1"/>
  <c r="CI4904" i="1"/>
  <c r="CG4904" i="1"/>
  <c r="CF4904" i="1"/>
  <c r="CJ4903" i="1"/>
  <c r="CI4903" i="1"/>
  <c r="CG4903" i="1"/>
  <c r="CF4903" i="1"/>
  <c r="CJ4902" i="1"/>
  <c r="CI4902" i="1"/>
  <c r="CG4902" i="1"/>
  <c r="CF4902" i="1"/>
  <c r="CJ4901" i="1"/>
  <c r="CI4901" i="1"/>
  <c r="CG4901" i="1"/>
  <c r="CF4901" i="1"/>
  <c r="CJ4900" i="1"/>
  <c r="CI4900" i="1"/>
  <c r="CG4900" i="1"/>
  <c r="CF4900" i="1"/>
  <c r="CJ4899" i="1"/>
  <c r="CI4899" i="1"/>
  <c r="CG4899" i="1"/>
  <c r="CF4899" i="1"/>
  <c r="CJ4898" i="1"/>
  <c r="CI4898" i="1"/>
  <c r="CG4898" i="1"/>
  <c r="CF4898" i="1"/>
  <c r="CJ4897" i="1"/>
  <c r="CI4897" i="1"/>
  <c r="CG4897" i="1"/>
  <c r="CF4897" i="1"/>
  <c r="CJ4896" i="1"/>
  <c r="CI4896" i="1"/>
  <c r="CG4896" i="1"/>
  <c r="CF4896" i="1"/>
  <c r="CJ4895" i="1"/>
  <c r="CI4895" i="1"/>
  <c r="CG4895" i="1"/>
  <c r="CF4895" i="1"/>
  <c r="CJ4894" i="1"/>
  <c r="CI4894" i="1"/>
  <c r="CG4894" i="1"/>
  <c r="CF4894" i="1"/>
  <c r="CJ4893" i="1"/>
  <c r="CI4893" i="1"/>
  <c r="CG4893" i="1"/>
  <c r="CF4893" i="1"/>
  <c r="CJ4892" i="1"/>
  <c r="CI4892" i="1"/>
  <c r="CG4892" i="1"/>
  <c r="CF4892" i="1"/>
  <c r="CJ4891" i="1"/>
  <c r="CI4891" i="1"/>
  <c r="CG4891" i="1"/>
  <c r="CF4891" i="1"/>
  <c r="CJ4890" i="1"/>
  <c r="CI4890" i="1"/>
  <c r="CG4890" i="1"/>
  <c r="CF4890" i="1"/>
  <c r="CJ4889" i="1"/>
  <c r="CI4889" i="1"/>
  <c r="CG4889" i="1"/>
  <c r="CF4889" i="1"/>
  <c r="CJ4888" i="1"/>
  <c r="CI4888" i="1"/>
  <c r="CG4888" i="1"/>
  <c r="CF4888" i="1"/>
  <c r="CJ4887" i="1"/>
  <c r="CI4887" i="1"/>
  <c r="CG4887" i="1"/>
  <c r="CF4887" i="1"/>
  <c r="CJ4886" i="1"/>
  <c r="CI4886" i="1"/>
  <c r="CG4886" i="1"/>
  <c r="CF4886" i="1"/>
  <c r="CJ4885" i="1"/>
  <c r="CI4885" i="1"/>
  <c r="CG4885" i="1"/>
  <c r="CF4885" i="1"/>
  <c r="CJ4884" i="1"/>
  <c r="CI4884" i="1"/>
  <c r="CG4884" i="1"/>
  <c r="CF4884" i="1"/>
  <c r="CJ4883" i="1"/>
  <c r="CI4883" i="1"/>
  <c r="CG4883" i="1"/>
  <c r="CF4883" i="1"/>
  <c r="CJ4882" i="1"/>
  <c r="CI4882" i="1"/>
  <c r="CG4882" i="1"/>
  <c r="CF4882" i="1"/>
  <c r="CJ4881" i="1"/>
  <c r="CI4881" i="1"/>
  <c r="CG4881" i="1"/>
  <c r="CF4881" i="1"/>
  <c r="CJ4880" i="1"/>
  <c r="CI4880" i="1"/>
  <c r="CG4880" i="1"/>
  <c r="CF4880" i="1"/>
  <c r="CJ4879" i="1"/>
  <c r="CI4879" i="1"/>
  <c r="CG4879" i="1"/>
  <c r="CF4879" i="1"/>
  <c r="CJ4878" i="1"/>
  <c r="CI4878" i="1"/>
  <c r="CG4878" i="1"/>
  <c r="CF4878" i="1"/>
  <c r="CJ4877" i="1"/>
  <c r="CI4877" i="1"/>
  <c r="CG4877" i="1"/>
  <c r="CF4877" i="1"/>
  <c r="CJ4876" i="1"/>
  <c r="CI4876" i="1"/>
  <c r="CG4876" i="1"/>
  <c r="CF4876" i="1"/>
  <c r="CJ4875" i="1"/>
  <c r="CI4875" i="1"/>
  <c r="CG4875" i="1"/>
  <c r="CF4875" i="1"/>
  <c r="CJ4874" i="1"/>
  <c r="CI4874" i="1"/>
  <c r="CG4874" i="1"/>
  <c r="CF4874" i="1"/>
  <c r="CJ4873" i="1"/>
  <c r="CI4873" i="1"/>
  <c r="CG4873" i="1"/>
  <c r="CF4873" i="1"/>
  <c r="CJ4872" i="1"/>
  <c r="CI4872" i="1"/>
  <c r="CG4872" i="1"/>
  <c r="CF4872" i="1"/>
  <c r="CJ4871" i="1"/>
  <c r="CI4871" i="1"/>
  <c r="CG4871" i="1"/>
  <c r="CF4871" i="1"/>
  <c r="CJ4870" i="1"/>
  <c r="CI4870" i="1"/>
  <c r="CG4870" i="1"/>
  <c r="CF4870" i="1"/>
  <c r="CJ4869" i="1"/>
  <c r="CI4869" i="1"/>
  <c r="CG4869" i="1"/>
  <c r="CF4869" i="1"/>
  <c r="CJ4868" i="1"/>
  <c r="CI4868" i="1"/>
  <c r="CG4868" i="1"/>
  <c r="CF4868" i="1"/>
  <c r="CJ4867" i="1"/>
  <c r="CI4867" i="1"/>
  <c r="CG4867" i="1"/>
  <c r="CF4867" i="1"/>
  <c r="CJ4866" i="1"/>
  <c r="CI4866" i="1"/>
  <c r="CG4866" i="1"/>
  <c r="CF4866" i="1"/>
  <c r="CJ4865" i="1"/>
  <c r="CI4865" i="1"/>
  <c r="CG4865" i="1"/>
  <c r="CF4865" i="1"/>
  <c r="CJ4864" i="1"/>
  <c r="CI4864" i="1"/>
  <c r="CG4864" i="1"/>
  <c r="CF4864" i="1"/>
  <c r="CJ4863" i="1"/>
  <c r="CI4863" i="1"/>
  <c r="CG4863" i="1"/>
  <c r="CF4863" i="1"/>
  <c r="CJ4862" i="1"/>
  <c r="CI4862" i="1"/>
  <c r="CG4862" i="1"/>
  <c r="CF4862" i="1"/>
  <c r="CJ4861" i="1"/>
  <c r="CI4861" i="1"/>
  <c r="CG4861" i="1"/>
  <c r="CF4861" i="1"/>
  <c r="CJ4860" i="1"/>
  <c r="CI4860" i="1"/>
  <c r="CG4860" i="1"/>
  <c r="CF4860" i="1"/>
  <c r="CJ4859" i="1"/>
  <c r="CI4859" i="1"/>
  <c r="CG4859" i="1"/>
  <c r="CF4859" i="1"/>
  <c r="CJ4858" i="1"/>
  <c r="CI4858" i="1"/>
  <c r="CG4858" i="1"/>
  <c r="CF4858" i="1"/>
  <c r="CJ4857" i="1"/>
  <c r="CI4857" i="1"/>
  <c r="CG4857" i="1"/>
  <c r="CF4857" i="1"/>
  <c r="CJ4856" i="1"/>
  <c r="CI4856" i="1"/>
  <c r="CG4856" i="1"/>
  <c r="CF4856" i="1"/>
  <c r="CJ4855" i="1"/>
  <c r="CI4855" i="1"/>
  <c r="CG4855" i="1"/>
  <c r="CF4855" i="1"/>
  <c r="CJ4854" i="1"/>
  <c r="CI4854" i="1"/>
  <c r="CG4854" i="1"/>
  <c r="CF4854" i="1"/>
  <c r="CJ4853" i="1"/>
  <c r="CI4853" i="1"/>
  <c r="CG4853" i="1"/>
  <c r="CF4853" i="1"/>
  <c r="CJ4852" i="1"/>
  <c r="CI4852" i="1"/>
  <c r="CG4852" i="1"/>
  <c r="CF4852" i="1"/>
  <c r="CJ4851" i="1"/>
  <c r="CI4851" i="1"/>
  <c r="CG4851" i="1"/>
  <c r="CF4851" i="1"/>
  <c r="CJ4850" i="1"/>
  <c r="CI4850" i="1"/>
  <c r="CG4850" i="1"/>
  <c r="CF4850" i="1"/>
  <c r="CJ4849" i="1"/>
  <c r="CI4849" i="1"/>
  <c r="CG4849" i="1"/>
  <c r="CF4849" i="1"/>
  <c r="CJ4848" i="1"/>
  <c r="CI4848" i="1"/>
  <c r="CG4848" i="1"/>
  <c r="CF4848" i="1"/>
  <c r="CJ4847" i="1"/>
  <c r="CI4847" i="1"/>
  <c r="CG4847" i="1"/>
  <c r="CF4847" i="1"/>
  <c r="CJ4846" i="1"/>
  <c r="CI4846" i="1"/>
  <c r="CG4846" i="1"/>
  <c r="CF4846" i="1"/>
  <c r="CJ4845" i="1"/>
  <c r="CI4845" i="1"/>
  <c r="CG4845" i="1"/>
  <c r="CF4845" i="1"/>
  <c r="CJ4844" i="1"/>
  <c r="CI4844" i="1"/>
  <c r="CG4844" i="1"/>
  <c r="CF4844" i="1"/>
  <c r="CJ4843" i="1"/>
  <c r="CI4843" i="1"/>
  <c r="CG4843" i="1"/>
  <c r="CF4843" i="1"/>
  <c r="CJ4842" i="1"/>
  <c r="CI4842" i="1"/>
  <c r="CG4842" i="1"/>
  <c r="CF4842" i="1"/>
  <c r="CJ4841" i="1"/>
  <c r="CI4841" i="1"/>
  <c r="CG4841" i="1"/>
  <c r="CF4841" i="1"/>
  <c r="CJ4840" i="1"/>
  <c r="CI4840" i="1"/>
  <c r="CG4840" i="1"/>
  <c r="CF4840" i="1"/>
  <c r="CJ4839" i="1"/>
  <c r="CI4839" i="1"/>
  <c r="CG4839" i="1"/>
  <c r="CF4839" i="1"/>
  <c r="CJ4838" i="1"/>
  <c r="CI4838" i="1"/>
  <c r="CG4838" i="1"/>
  <c r="CF4838" i="1"/>
  <c r="CJ4837" i="1"/>
  <c r="CI4837" i="1"/>
  <c r="CG4837" i="1"/>
  <c r="CF4837" i="1"/>
  <c r="CJ4836" i="1"/>
  <c r="CI4836" i="1"/>
  <c r="CG4836" i="1"/>
  <c r="CF4836" i="1"/>
  <c r="CJ4835" i="1"/>
  <c r="CI4835" i="1"/>
  <c r="CG4835" i="1"/>
  <c r="CF4835" i="1"/>
  <c r="CJ4834" i="1"/>
  <c r="CI4834" i="1"/>
  <c r="CG4834" i="1"/>
  <c r="CF4834" i="1"/>
  <c r="CJ4833" i="1"/>
  <c r="CI4833" i="1"/>
  <c r="CG4833" i="1"/>
  <c r="CF4833" i="1"/>
  <c r="CJ4832" i="1"/>
  <c r="CI4832" i="1"/>
  <c r="CG4832" i="1"/>
  <c r="CF4832" i="1"/>
  <c r="CJ4831" i="1"/>
  <c r="CI4831" i="1"/>
  <c r="CG4831" i="1"/>
  <c r="CF4831" i="1"/>
  <c r="CJ4830" i="1"/>
  <c r="CI4830" i="1"/>
  <c r="CG4830" i="1"/>
  <c r="CF4830" i="1"/>
  <c r="CJ4829" i="1"/>
  <c r="CI4829" i="1"/>
  <c r="CG4829" i="1"/>
  <c r="CF4829" i="1"/>
  <c r="CJ4828" i="1"/>
  <c r="CI4828" i="1"/>
  <c r="CG4828" i="1"/>
  <c r="CF4828" i="1"/>
  <c r="CJ4827" i="1"/>
  <c r="CI4827" i="1"/>
  <c r="CG4827" i="1"/>
  <c r="CF4827" i="1"/>
  <c r="CJ4826" i="1"/>
  <c r="CI4826" i="1"/>
  <c r="CG4826" i="1"/>
  <c r="CF4826" i="1"/>
  <c r="CJ4825" i="1"/>
  <c r="CI4825" i="1"/>
  <c r="CG4825" i="1"/>
  <c r="CF4825" i="1"/>
  <c r="CJ4824" i="1"/>
  <c r="CI4824" i="1"/>
  <c r="CG4824" i="1"/>
  <c r="CF4824" i="1"/>
  <c r="CJ4823" i="1"/>
  <c r="CI4823" i="1"/>
  <c r="CG4823" i="1"/>
  <c r="CF4823" i="1"/>
  <c r="CJ4822" i="1"/>
  <c r="CI4822" i="1"/>
  <c r="CG4822" i="1"/>
  <c r="CF4822" i="1"/>
  <c r="CJ4821" i="1"/>
  <c r="CI4821" i="1"/>
  <c r="CG4821" i="1"/>
  <c r="CF4821" i="1"/>
  <c r="CJ4820" i="1"/>
  <c r="CI4820" i="1"/>
  <c r="CG4820" i="1"/>
  <c r="CF4820" i="1"/>
  <c r="CJ4819" i="1"/>
  <c r="CI4819" i="1"/>
  <c r="CG4819" i="1"/>
  <c r="CF4819" i="1"/>
  <c r="CJ4818" i="1"/>
  <c r="CI4818" i="1"/>
  <c r="CG4818" i="1"/>
  <c r="CF4818" i="1"/>
  <c r="CJ4817" i="1"/>
  <c r="CI4817" i="1"/>
  <c r="CG4817" i="1"/>
  <c r="CF4817" i="1"/>
  <c r="CJ4816" i="1"/>
  <c r="CI4816" i="1"/>
  <c r="CG4816" i="1"/>
  <c r="CF4816" i="1"/>
  <c r="CJ4815" i="1"/>
  <c r="CI4815" i="1"/>
  <c r="CG4815" i="1"/>
  <c r="CF4815" i="1"/>
  <c r="CJ4814" i="1"/>
  <c r="CI4814" i="1"/>
  <c r="CG4814" i="1"/>
  <c r="CF4814" i="1"/>
  <c r="CJ4813" i="1"/>
  <c r="CI4813" i="1"/>
  <c r="CG4813" i="1"/>
  <c r="CF4813" i="1"/>
  <c r="CJ4812" i="1"/>
  <c r="CI4812" i="1"/>
  <c r="CG4812" i="1"/>
  <c r="CF4812" i="1"/>
  <c r="CJ4811" i="1"/>
  <c r="CI4811" i="1"/>
  <c r="CG4811" i="1"/>
  <c r="CF4811" i="1"/>
  <c r="CJ4810" i="1"/>
  <c r="CI4810" i="1"/>
  <c r="CG4810" i="1"/>
  <c r="CF4810" i="1"/>
  <c r="CJ4809" i="1"/>
  <c r="CI4809" i="1"/>
  <c r="CG4809" i="1"/>
  <c r="CF4809" i="1"/>
  <c r="CJ4808" i="1"/>
  <c r="CI4808" i="1"/>
  <c r="CG4808" i="1"/>
  <c r="CF4808" i="1"/>
  <c r="CJ4807" i="1"/>
  <c r="CI4807" i="1"/>
  <c r="CG4807" i="1"/>
  <c r="CF4807" i="1"/>
  <c r="CJ4806" i="1"/>
  <c r="CI4806" i="1"/>
  <c r="CG4806" i="1"/>
  <c r="CF4806" i="1"/>
  <c r="CJ4805" i="1"/>
  <c r="CI4805" i="1"/>
  <c r="CG4805" i="1"/>
  <c r="CF4805" i="1"/>
  <c r="CJ4804" i="1"/>
  <c r="CI4804" i="1"/>
  <c r="CG4804" i="1"/>
  <c r="CF4804" i="1"/>
  <c r="CJ4803" i="1"/>
  <c r="CI4803" i="1"/>
  <c r="CG4803" i="1"/>
  <c r="CF4803" i="1"/>
  <c r="CJ4802" i="1"/>
  <c r="CI4802" i="1"/>
  <c r="CG4802" i="1"/>
  <c r="CF4802" i="1"/>
  <c r="CJ4801" i="1"/>
  <c r="CI4801" i="1"/>
  <c r="CG4801" i="1"/>
  <c r="CF4801" i="1"/>
  <c r="CJ4800" i="1"/>
  <c r="CI4800" i="1"/>
  <c r="CG4800" i="1"/>
  <c r="CF4800" i="1"/>
  <c r="CJ4799" i="1"/>
  <c r="CI4799" i="1"/>
  <c r="CG4799" i="1"/>
  <c r="CF4799" i="1"/>
  <c r="CJ4798" i="1"/>
  <c r="CI4798" i="1"/>
  <c r="CG4798" i="1"/>
  <c r="CF4798" i="1"/>
  <c r="CJ4797" i="1"/>
  <c r="CI4797" i="1"/>
  <c r="CG4797" i="1"/>
  <c r="CF4797" i="1"/>
  <c r="CJ4796" i="1"/>
  <c r="CI4796" i="1"/>
  <c r="CG4796" i="1"/>
  <c r="CF4796" i="1"/>
  <c r="CJ4795" i="1"/>
  <c r="CI4795" i="1"/>
  <c r="CG4795" i="1"/>
  <c r="CF4795" i="1"/>
  <c r="CJ4794" i="1"/>
  <c r="CI4794" i="1"/>
  <c r="CG4794" i="1"/>
  <c r="CF4794" i="1"/>
  <c r="CJ4793" i="1"/>
  <c r="CI4793" i="1"/>
  <c r="CG4793" i="1"/>
  <c r="CF4793" i="1"/>
  <c r="CJ4792" i="1"/>
  <c r="CI4792" i="1"/>
  <c r="CG4792" i="1"/>
  <c r="CF4792" i="1"/>
  <c r="CJ4791" i="1"/>
  <c r="CI4791" i="1"/>
  <c r="CG4791" i="1"/>
  <c r="CF4791" i="1"/>
  <c r="CJ4790" i="1"/>
  <c r="CI4790" i="1"/>
  <c r="CG4790" i="1"/>
  <c r="CF4790" i="1"/>
  <c r="CJ4789" i="1"/>
  <c r="CI4789" i="1"/>
  <c r="CG4789" i="1"/>
  <c r="CF4789" i="1"/>
  <c r="CJ4788" i="1"/>
  <c r="CI4788" i="1"/>
  <c r="CG4788" i="1"/>
  <c r="CF4788" i="1"/>
  <c r="CJ4787" i="1"/>
  <c r="CI4787" i="1"/>
  <c r="CG4787" i="1"/>
  <c r="CF4787" i="1"/>
  <c r="CJ4786" i="1"/>
  <c r="CI4786" i="1"/>
  <c r="CG4786" i="1"/>
  <c r="CF4786" i="1"/>
  <c r="CJ4785" i="1"/>
  <c r="CI4785" i="1"/>
  <c r="CG4785" i="1"/>
  <c r="CF4785" i="1"/>
  <c r="CJ4784" i="1"/>
  <c r="CI4784" i="1"/>
  <c r="CG4784" i="1"/>
  <c r="CF4784" i="1"/>
  <c r="CJ4783" i="1"/>
  <c r="CI4783" i="1"/>
  <c r="CG4783" i="1"/>
  <c r="CF4783" i="1"/>
  <c r="CJ4782" i="1"/>
  <c r="CI4782" i="1"/>
  <c r="CG4782" i="1"/>
  <c r="CF4782" i="1"/>
  <c r="CJ4781" i="1"/>
  <c r="CI4781" i="1"/>
  <c r="CG4781" i="1"/>
  <c r="CF4781" i="1"/>
  <c r="CJ4780" i="1"/>
  <c r="CI4780" i="1"/>
  <c r="CG4780" i="1"/>
  <c r="CF4780" i="1"/>
  <c r="CJ4779" i="1"/>
  <c r="CI4779" i="1"/>
  <c r="CG4779" i="1"/>
  <c r="CF4779" i="1"/>
  <c r="CJ4778" i="1"/>
  <c r="CI4778" i="1"/>
  <c r="CG4778" i="1"/>
  <c r="CF4778" i="1"/>
  <c r="CJ4777" i="1"/>
  <c r="CI4777" i="1"/>
  <c r="CG4777" i="1"/>
  <c r="CF4777" i="1"/>
  <c r="CJ4776" i="1"/>
  <c r="CI4776" i="1"/>
  <c r="CG4776" i="1"/>
  <c r="CF4776" i="1"/>
  <c r="CJ4775" i="1"/>
  <c r="CI4775" i="1"/>
  <c r="CG4775" i="1"/>
  <c r="CF4775" i="1"/>
  <c r="CJ4774" i="1"/>
  <c r="CI4774" i="1"/>
  <c r="CG4774" i="1"/>
  <c r="CF4774" i="1"/>
  <c r="CJ4773" i="1"/>
  <c r="CI4773" i="1"/>
  <c r="CG4773" i="1"/>
  <c r="CF4773" i="1"/>
  <c r="CJ4772" i="1"/>
  <c r="CI4772" i="1"/>
  <c r="CG4772" i="1"/>
  <c r="CF4772" i="1"/>
  <c r="CJ4771" i="1"/>
  <c r="CI4771" i="1"/>
  <c r="CG4771" i="1"/>
  <c r="CF4771" i="1"/>
  <c r="CJ4770" i="1"/>
  <c r="CI4770" i="1"/>
  <c r="CG4770" i="1"/>
  <c r="CF4770" i="1"/>
  <c r="CJ4769" i="1"/>
  <c r="CI4769" i="1"/>
  <c r="CG4769" i="1"/>
  <c r="CF4769" i="1"/>
  <c r="CJ4768" i="1"/>
  <c r="CI4768" i="1"/>
  <c r="CG4768" i="1"/>
  <c r="CF4768" i="1"/>
  <c r="CJ4767" i="1"/>
  <c r="CI4767" i="1"/>
  <c r="CG4767" i="1"/>
  <c r="CF4767" i="1"/>
  <c r="CJ4766" i="1"/>
  <c r="CI4766" i="1"/>
  <c r="CG4766" i="1"/>
  <c r="CF4766" i="1"/>
  <c r="CJ4765" i="1"/>
  <c r="CI4765" i="1"/>
  <c r="CG4765" i="1"/>
  <c r="CF4765" i="1"/>
  <c r="CJ4764" i="1"/>
  <c r="CI4764" i="1"/>
  <c r="CG4764" i="1"/>
  <c r="CF4764" i="1"/>
  <c r="CJ4763" i="1"/>
  <c r="CI4763" i="1"/>
  <c r="CG4763" i="1"/>
  <c r="CF4763" i="1"/>
  <c r="CJ4762" i="1"/>
  <c r="CI4762" i="1"/>
  <c r="CG4762" i="1"/>
  <c r="CF4762" i="1"/>
  <c r="CJ4761" i="1"/>
  <c r="CI4761" i="1"/>
  <c r="CG4761" i="1"/>
  <c r="CF4761" i="1"/>
  <c r="CJ4760" i="1"/>
  <c r="CI4760" i="1"/>
  <c r="CG4760" i="1"/>
  <c r="CF4760" i="1"/>
  <c r="CJ4759" i="1"/>
  <c r="CI4759" i="1"/>
  <c r="CG4759" i="1"/>
  <c r="CF4759" i="1"/>
  <c r="CJ4758" i="1"/>
  <c r="CI4758" i="1"/>
  <c r="CG4758" i="1"/>
  <c r="CF4758" i="1"/>
  <c r="CJ4757" i="1"/>
  <c r="CI4757" i="1"/>
  <c r="CG4757" i="1"/>
  <c r="CF4757" i="1"/>
  <c r="CJ4756" i="1"/>
  <c r="CI4756" i="1"/>
  <c r="CG4756" i="1"/>
  <c r="CF4756" i="1"/>
  <c r="CJ4755" i="1"/>
  <c r="CI4755" i="1"/>
  <c r="CG4755" i="1"/>
  <c r="CF4755" i="1"/>
  <c r="CJ4754" i="1"/>
  <c r="CI4754" i="1"/>
  <c r="CG4754" i="1"/>
  <c r="CF4754" i="1"/>
  <c r="CJ4753" i="1"/>
  <c r="CI4753" i="1"/>
  <c r="CG4753" i="1"/>
  <c r="CF4753" i="1"/>
  <c r="CJ4752" i="1"/>
  <c r="CI4752" i="1"/>
  <c r="CG4752" i="1"/>
  <c r="CF4752" i="1"/>
  <c r="CJ4751" i="1"/>
  <c r="CI4751" i="1"/>
  <c r="CG4751" i="1"/>
  <c r="CF4751" i="1"/>
  <c r="CJ4750" i="1"/>
  <c r="CI4750" i="1"/>
  <c r="CG4750" i="1"/>
  <c r="CF4750" i="1"/>
  <c r="CJ4749" i="1"/>
  <c r="CI4749" i="1"/>
  <c r="CG4749" i="1"/>
  <c r="CF4749" i="1"/>
  <c r="CJ4748" i="1"/>
  <c r="CI4748" i="1"/>
  <c r="CG4748" i="1"/>
  <c r="CF4748" i="1"/>
  <c r="CJ4747" i="1"/>
  <c r="CI4747" i="1"/>
  <c r="CG4747" i="1"/>
  <c r="CF4747" i="1"/>
  <c r="CJ4746" i="1"/>
  <c r="CI4746" i="1"/>
  <c r="CG4746" i="1"/>
  <c r="CF4746" i="1"/>
  <c r="CJ4745" i="1"/>
  <c r="CI4745" i="1"/>
  <c r="CG4745" i="1"/>
  <c r="CF4745" i="1"/>
  <c r="CJ4744" i="1"/>
  <c r="CI4744" i="1"/>
  <c r="CG4744" i="1"/>
  <c r="CF4744" i="1"/>
  <c r="CJ4743" i="1"/>
  <c r="CI4743" i="1"/>
  <c r="CG4743" i="1"/>
  <c r="CF4743" i="1"/>
  <c r="CJ4742" i="1"/>
  <c r="CI4742" i="1"/>
  <c r="CG4742" i="1"/>
  <c r="CF4742" i="1"/>
  <c r="CJ4741" i="1"/>
  <c r="CI4741" i="1"/>
  <c r="CG4741" i="1"/>
  <c r="CF4741" i="1"/>
  <c r="CJ4740" i="1"/>
  <c r="CI4740" i="1"/>
  <c r="CG4740" i="1"/>
  <c r="CF4740" i="1"/>
  <c r="CJ4739" i="1"/>
  <c r="CI4739" i="1"/>
  <c r="CG4739" i="1"/>
  <c r="CF4739" i="1"/>
  <c r="CJ4738" i="1"/>
  <c r="CI4738" i="1"/>
  <c r="CG4738" i="1"/>
  <c r="CF4738" i="1"/>
  <c r="CJ4737" i="1"/>
  <c r="CI4737" i="1"/>
  <c r="CG4737" i="1"/>
  <c r="CF4737" i="1"/>
  <c r="CJ4736" i="1"/>
  <c r="CI4736" i="1"/>
  <c r="CG4736" i="1"/>
  <c r="CF4736" i="1"/>
  <c r="CJ4735" i="1"/>
  <c r="CI4735" i="1"/>
  <c r="CG4735" i="1"/>
  <c r="CF4735" i="1"/>
  <c r="CJ4734" i="1"/>
  <c r="CI4734" i="1"/>
  <c r="CG4734" i="1"/>
  <c r="CF4734" i="1"/>
  <c r="CJ4733" i="1"/>
  <c r="CI4733" i="1"/>
  <c r="CG4733" i="1"/>
  <c r="CF4733" i="1"/>
  <c r="CJ4732" i="1"/>
  <c r="CI4732" i="1"/>
  <c r="CG4732" i="1"/>
  <c r="CF4732" i="1"/>
  <c r="CJ4731" i="1"/>
  <c r="CI4731" i="1"/>
  <c r="CG4731" i="1"/>
  <c r="CF4731" i="1"/>
  <c r="CJ4730" i="1"/>
  <c r="CI4730" i="1"/>
  <c r="CG4730" i="1"/>
  <c r="CF4730" i="1"/>
  <c r="CJ4729" i="1"/>
  <c r="CI4729" i="1"/>
  <c r="CG4729" i="1"/>
  <c r="CF4729" i="1"/>
  <c r="CJ4728" i="1"/>
  <c r="CI4728" i="1"/>
  <c r="CG4728" i="1"/>
  <c r="CF4728" i="1"/>
  <c r="CJ4727" i="1"/>
  <c r="CI4727" i="1"/>
  <c r="CG4727" i="1"/>
  <c r="CF4727" i="1"/>
  <c r="CJ4726" i="1"/>
  <c r="CI4726" i="1"/>
  <c r="CG4726" i="1"/>
  <c r="CF4726" i="1"/>
  <c r="CJ4725" i="1"/>
  <c r="CI4725" i="1"/>
  <c r="CG4725" i="1"/>
  <c r="CF4725" i="1"/>
  <c r="CJ4724" i="1"/>
  <c r="CI4724" i="1"/>
  <c r="CG4724" i="1"/>
  <c r="CF4724" i="1"/>
  <c r="CJ4723" i="1"/>
  <c r="CI4723" i="1"/>
  <c r="CG4723" i="1"/>
  <c r="CF4723" i="1"/>
  <c r="CJ4722" i="1"/>
  <c r="CI4722" i="1"/>
  <c r="CG4722" i="1"/>
  <c r="CF4722" i="1"/>
  <c r="CJ4721" i="1"/>
  <c r="CI4721" i="1"/>
  <c r="CG4721" i="1"/>
  <c r="CF4721" i="1"/>
  <c r="CJ4720" i="1"/>
  <c r="CI4720" i="1"/>
  <c r="CG4720" i="1"/>
  <c r="CF4720" i="1"/>
  <c r="CJ4719" i="1"/>
  <c r="CI4719" i="1"/>
  <c r="CG4719" i="1"/>
  <c r="CF4719" i="1"/>
  <c r="CJ4718" i="1"/>
  <c r="CI4718" i="1"/>
  <c r="CG4718" i="1"/>
  <c r="CF4718" i="1"/>
  <c r="CJ4717" i="1"/>
  <c r="CI4717" i="1"/>
  <c r="CG4717" i="1"/>
  <c r="CF4717" i="1"/>
  <c r="CJ4716" i="1"/>
  <c r="CI4716" i="1"/>
  <c r="CG4716" i="1"/>
  <c r="CF4716" i="1"/>
  <c r="CJ4715" i="1"/>
  <c r="CI4715" i="1"/>
  <c r="CG4715" i="1"/>
  <c r="CF4715" i="1"/>
  <c r="CJ4714" i="1"/>
  <c r="CI4714" i="1"/>
  <c r="CG4714" i="1"/>
  <c r="CF4714" i="1"/>
  <c r="CJ4713" i="1"/>
  <c r="CI4713" i="1"/>
  <c r="CG4713" i="1"/>
  <c r="CF4713" i="1"/>
  <c r="CJ4712" i="1"/>
  <c r="CI4712" i="1"/>
  <c r="CG4712" i="1"/>
  <c r="CF4712" i="1"/>
  <c r="CJ4711" i="1"/>
  <c r="CI4711" i="1"/>
  <c r="CG4711" i="1"/>
  <c r="CF4711" i="1"/>
  <c r="CJ4710" i="1"/>
  <c r="CI4710" i="1"/>
  <c r="CG4710" i="1"/>
  <c r="CF4710" i="1"/>
  <c r="CJ4709" i="1"/>
  <c r="CI4709" i="1"/>
  <c r="CG4709" i="1"/>
  <c r="CF4709" i="1"/>
  <c r="CJ4708" i="1"/>
  <c r="CI4708" i="1"/>
  <c r="CG4708" i="1"/>
  <c r="CF4708" i="1"/>
  <c r="CJ4707" i="1"/>
  <c r="CI4707" i="1"/>
  <c r="CG4707" i="1"/>
  <c r="CF4707" i="1"/>
  <c r="CJ4706" i="1"/>
  <c r="CI4706" i="1"/>
  <c r="CG4706" i="1"/>
  <c r="CF4706" i="1"/>
  <c r="CJ4705" i="1"/>
  <c r="CI4705" i="1"/>
  <c r="CG4705" i="1"/>
  <c r="CF4705" i="1"/>
  <c r="CJ4704" i="1"/>
  <c r="CI4704" i="1"/>
  <c r="CG4704" i="1"/>
  <c r="CF4704" i="1"/>
  <c r="CJ4703" i="1"/>
  <c r="CI4703" i="1"/>
  <c r="CG4703" i="1"/>
  <c r="CF4703" i="1"/>
  <c r="CJ4702" i="1"/>
  <c r="CI4702" i="1"/>
  <c r="CG4702" i="1"/>
  <c r="CF4702" i="1"/>
  <c r="CJ4701" i="1"/>
  <c r="CI4701" i="1"/>
  <c r="CG4701" i="1"/>
  <c r="CF4701" i="1"/>
  <c r="CJ4700" i="1"/>
  <c r="CI4700" i="1"/>
  <c r="CG4700" i="1"/>
  <c r="CF4700" i="1"/>
  <c r="CJ4699" i="1"/>
  <c r="CI4699" i="1"/>
  <c r="CG4699" i="1"/>
  <c r="CF4699" i="1"/>
  <c r="CJ4698" i="1"/>
  <c r="CI4698" i="1"/>
  <c r="CG4698" i="1"/>
  <c r="CF4698" i="1"/>
  <c r="CJ4697" i="1"/>
  <c r="CI4697" i="1"/>
  <c r="CG4697" i="1"/>
  <c r="CF4697" i="1"/>
  <c r="CJ4696" i="1"/>
  <c r="CI4696" i="1"/>
  <c r="CG4696" i="1"/>
  <c r="CF4696" i="1"/>
  <c r="CJ4695" i="1"/>
  <c r="CI4695" i="1"/>
  <c r="CG4695" i="1"/>
  <c r="CF4695" i="1"/>
  <c r="CJ4694" i="1"/>
  <c r="CI4694" i="1"/>
  <c r="CG4694" i="1"/>
  <c r="CF4694" i="1"/>
  <c r="CJ4693" i="1"/>
  <c r="CI4693" i="1"/>
  <c r="CG4693" i="1"/>
  <c r="CF4693" i="1"/>
  <c r="CJ4692" i="1"/>
  <c r="CI4692" i="1"/>
  <c r="CG4692" i="1"/>
  <c r="CF4692" i="1"/>
  <c r="CJ4691" i="1"/>
  <c r="CI4691" i="1"/>
  <c r="CG4691" i="1"/>
  <c r="CF4691" i="1"/>
  <c r="CJ4690" i="1"/>
  <c r="CI4690" i="1"/>
  <c r="CG4690" i="1"/>
  <c r="CF4690" i="1"/>
  <c r="CJ4689" i="1"/>
  <c r="CI4689" i="1"/>
  <c r="CG4689" i="1"/>
  <c r="CF4689" i="1"/>
  <c r="CJ4688" i="1"/>
  <c r="CI4688" i="1"/>
  <c r="CG4688" i="1"/>
  <c r="CF4688" i="1"/>
  <c r="CJ4687" i="1"/>
  <c r="CI4687" i="1"/>
  <c r="CG4687" i="1"/>
  <c r="CF4687" i="1"/>
  <c r="CJ4686" i="1"/>
  <c r="CI4686" i="1"/>
  <c r="CG4686" i="1"/>
  <c r="CF4686" i="1"/>
  <c r="CJ4685" i="1"/>
  <c r="CI4685" i="1"/>
  <c r="CG4685" i="1"/>
  <c r="CF4685" i="1"/>
  <c r="CJ4684" i="1"/>
  <c r="CI4684" i="1"/>
  <c r="CG4684" i="1"/>
  <c r="CF4684" i="1"/>
  <c r="CJ4683" i="1"/>
  <c r="CI4683" i="1"/>
  <c r="CG4683" i="1"/>
  <c r="CF4683" i="1"/>
  <c r="CJ4682" i="1"/>
  <c r="CI4682" i="1"/>
  <c r="CG4682" i="1"/>
  <c r="CF4682" i="1"/>
  <c r="CJ4681" i="1"/>
  <c r="CI4681" i="1"/>
  <c r="CG4681" i="1"/>
  <c r="CF4681" i="1"/>
  <c r="CJ4680" i="1"/>
  <c r="CI4680" i="1"/>
  <c r="CG4680" i="1"/>
  <c r="CF4680" i="1"/>
  <c r="CJ4679" i="1"/>
  <c r="CI4679" i="1"/>
  <c r="CG4679" i="1"/>
  <c r="CF4679" i="1"/>
  <c r="CJ4678" i="1"/>
  <c r="CI4678" i="1"/>
  <c r="CG4678" i="1"/>
  <c r="CF4678" i="1"/>
  <c r="CJ4677" i="1"/>
  <c r="CI4677" i="1"/>
  <c r="CG4677" i="1"/>
  <c r="CF4677" i="1"/>
  <c r="CJ4676" i="1"/>
  <c r="CI4676" i="1"/>
  <c r="CG4676" i="1"/>
  <c r="CF4676" i="1"/>
  <c r="CJ4675" i="1"/>
  <c r="CI4675" i="1"/>
  <c r="CG4675" i="1"/>
  <c r="CF4675" i="1"/>
  <c r="CJ4674" i="1"/>
  <c r="CI4674" i="1"/>
  <c r="CG4674" i="1"/>
  <c r="CF4674" i="1"/>
  <c r="CJ4673" i="1"/>
  <c r="CI4673" i="1"/>
  <c r="CG4673" i="1"/>
  <c r="CF4673" i="1"/>
  <c r="CJ4672" i="1"/>
  <c r="CI4672" i="1"/>
  <c r="CG4672" i="1"/>
  <c r="CF4672" i="1"/>
  <c r="CJ4671" i="1"/>
  <c r="CI4671" i="1"/>
  <c r="CG4671" i="1"/>
  <c r="CF4671" i="1"/>
  <c r="CJ4670" i="1"/>
  <c r="CI4670" i="1"/>
  <c r="CG4670" i="1"/>
  <c r="CF4670" i="1"/>
  <c r="CJ4669" i="1"/>
  <c r="CI4669" i="1"/>
  <c r="CG4669" i="1"/>
  <c r="CF4669" i="1"/>
  <c r="CJ4668" i="1"/>
  <c r="CI4668" i="1"/>
  <c r="CG4668" i="1"/>
  <c r="CF4668" i="1"/>
  <c r="CJ4667" i="1"/>
  <c r="CI4667" i="1"/>
  <c r="CG4667" i="1"/>
  <c r="CF4667" i="1"/>
  <c r="CJ4666" i="1"/>
  <c r="CI4666" i="1"/>
  <c r="CG4666" i="1"/>
  <c r="CF4666" i="1"/>
  <c r="CJ4665" i="1"/>
  <c r="CI4665" i="1"/>
  <c r="CG4665" i="1"/>
  <c r="CF4665" i="1"/>
  <c r="CJ4664" i="1"/>
  <c r="CI4664" i="1"/>
  <c r="CG4664" i="1"/>
  <c r="CF4664" i="1"/>
  <c r="CJ4663" i="1"/>
  <c r="CI4663" i="1"/>
  <c r="CG4663" i="1"/>
  <c r="CF4663" i="1"/>
  <c r="CJ4662" i="1"/>
  <c r="CI4662" i="1"/>
  <c r="CG4662" i="1"/>
  <c r="CF4662" i="1"/>
  <c r="CJ4661" i="1"/>
  <c r="CI4661" i="1"/>
  <c r="CG4661" i="1"/>
  <c r="CF4661" i="1"/>
  <c r="CJ4660" i="1"/>
  <c r="CI4660" i="1"/>
  <c r="CG4660" i="1"/>
  <c r="CF4660" i="1"/>
  <c r="CJ4659" i="1"/>
  <c r="CI4659" i="1"/>
  <c r="CG4659" i="1"/>
  <c r="CF4659" i="1"/>
  <c r="CJ4658" i="1"/>
  <c r="CI4658" i="1"/>
  <c r="CG4658" i="1"/>
  <c r="CF4658" i="1"/>
  <c r="CJ4657" i="1"/>
  <c r="CI4657" i="1"/>
  <c r="CG4657" i="1"/>
  <c r="CF4657" i="1"/>
  <c r="CJ4656" i="1"/>
  <c r="CI4656" i="1"/>
  <c r="CG4656" i="1"/>
  <c r="CF4656" i="1"/>
  <c r="CJ4655" i="1"/>
  <c r="CI4655" i="1"/>
  <c r="CG4655" i="1"/>
  <c r="CF4655" i="1"/>
  <c r="CJ4654" i="1"/>
  <c r="CI4654" i="1"/>
  <c r="CG4654" i="1"/>
  <c r="CF4654" i="1"/>
  <c r="CJ4653" i="1"/>
  <c r="CI4653" i="1"/>
  <c r="CG4653" i="1"/>
  <c r="CF4653" i="1"/>
  <c r="CJ4652" i="1"/>
  <c r="CI4652" i="1"/>
  <c r="CG4652" i="1"/>
  <c r="CF4652" i="1"/>
  <c r="CJ4651" i="1"/>
  <c r="CI4651" i="1"/>
  <c r="CG4651" i="1"/>
  <c r="CF4651" i="1"/>
  <c r="CJ4650" i="1"/>
  <c r="CI4650" i="1"/>
  <c r="CG4650" i="1"/>
  <c r="CF4650" i="1"/>
  <c r="CJ4649" i="1"/>
  <c r="CI4649" i="1"/>
  <c r="CG4649" i="1"/>
  <c r="CF4649" i="1"/>
  <c r="CJ4648" i="1"/>
  <c r="CI4648" i="1"/>
  <c r="CG4648" i="1"/>
  <c r="CF4648" i="1"/>
  <c r="CJ4647" i="1"/>
  <c r="CI4647" i="1"/>
  <c r="CG4647" i="1"/>
  <c r="CF4647" i="1"/>
  <c r="CJ4646" i="1"/>
  <c r="CI4646" i="1"/>
  <c r="CG4646" i="1"/>
  <c r="CF4646" i="1"/>
  <c r="CJ4645" i="1"/>
  <c r="CI4645" i="1"/>
  <c r="CG4645" i="1"/>
  <c r="CF4645" i="1"/>
  <c r="CJ4644" i="1"/>
  <c r="CI4644" i="1"/>
  <c r="CG4644" i="1"/>
  <c r="CF4644" i="1"/>
  <c r="CJ4643" i="1"/>
  <c r="CI4643" i="1"/>
  <c r="CG4643" i="1"/>
  <c r="CF4643" i="1"/>
  <c r="CJ4642" i="1"/>
  <c r="CI4642" i="1"/>
  <c r="CG4642" i="1"/>
  <c r="CF4642" i="1"/>
  <c r="CJ4641" i="1"/>
  <c r="CI4641" i="1"/>
  <c r="CG4641" i="1"/>
  <c r="CF4641" i="1"/>
  <c r="CJ4640" i="1"/>
  <c r="CI4640" i="1"/>
  <c r="CG4640" i="1"/>
  <c r="CF4640" i="1"/>
  <c r="CJ4639" i="1"/>
  <c r="CI4639" i="1"/>
  <c r="CG4639" i="1"/>
  <c r="CF4639" i="1"/>
  <c r="CJ4638" i="1"/>
  <c r="CI4638" i="1"/>
  <c r="CG4638" i="1"/>
  <c r="CF4638" i="1"/>
  <c r="CJ4637" i="1"/>
  <c r="CI4637" i="1"/>
  <c r="CG4637" i="1"/>
  <c r="CF4637" i="1"/>
  <c r="CJ4636" i="1"/>
  <c r="CI4636" i="1"/>
  <c r="CG4636" i="1"/>
  <c r="CF4636" i="1"/>
  <c r="CJ4635" i="1"/>
  <c r="CI4635" i="1"/>
  <c r="CG4635" i="1"/>
  <c r="CF4635" i="1"/>
  <c r="CJ4634" i="1"/>
  <c r="CI4634" i="1"/>
  <c r="CG4634" i="1"/>
  <c r="CF4634" i="1"/>
  <c r="CJ4633" i="1"/>
  <c r="CI4633" i="1"/>
  <c r="CG4633" i="1"/>
  <c r="CF4633" i="1"/>
  <c r="CJ4632" i="1"/>
  <c r="CI4632" i="1"/>
  <c r="CG4632" i="1"/>
  <c r="CF4632" i="1"/>
  <c r="CJ4631" i="1"/>
  <c r="CI4631" i="1"/>
  <c r="CG4631" i="1"/>
  <c r="CF4631" i="1"/>
  <c r="CJ4630" i="1"/>
  <c r="CI4630" i="1"/>
  <c r="CG4630" i="1"/>
  <c r="CF4630" i="1"/>
  <c r="CJ4629" i="1"/>
  <c r="CI4629" i="1"/>
  <c r="CG4629" i="1"/>
  <c r="CF4629" i="1"/>
  <c r="CJ4628" i="1"/>
  <c r="CI4628" i="1"/>
  <c r="CG4628" i="1"/>
  <c r="CF4628" i="1"/>
  <c r="CJ4627" i="1"/>
  <c r="CI4627" i="1"/>
  <c r="CG4627" i="1"/>
  <c r="CF4627" i="1"/>
  <c r="CJ4626" i="1"/>
  <c r="CI4626" i="1"/>
  <c r="CG4626" i="1"/>
  <c r="CF4626" i="1"/>
  <c r="CJ4625" i="1"/>
  <c r="CI4625" i="1"/>
  <c r="CG4625" i="1"/>
  <c r="CF4625" i="1"/>
  <c r="CJ4624" i="1"/>
  <c r="CI4624" i="1"/>
  <c r="CG4624" i="1"/>
  <c r="CF4624" i="1"/>
  <c r="CJ4623" i="1"/>
  <c r="CI4623" i="1"/>
  <c r="CG4623" i="1"/>
  <c r="CF4623" i="1"/>
  <c r="CJ4622" i="1"/>
  <c r="CI4622" i="1"/>
  <c r="CG4622" i="1"/>
  <c r="CF4622" i="1"/>
  <c r="CJ4621" i="1"/>
  <c r="CI4621" i="1"/>
  <c r="CG4621" i="1"/>
  <c r="CF4621" i="1"/>
  <c r="CJ4620" i="1"/>
  <c r="CI4620" i="1"/>
  <c r="CG4620" i="1"/>
  <c r="CF4620" i="1"/>
  <c r="CJ4619" i="1"/>
  <c r="CI4619" i="1"/>
  <c r="CG4619" i="1"/>
  <c r="CF4619" i="1"/>
  <c r="CJ4618" i="1"/>
  <c r="CI4618" i="1"/>
  <c r="CG4618" i="1"/>
  <c r="CF4618" i="1"/>
  <c r="CJ4617" i="1"/>
  <c r="CI4617" i="1"/>
  <c r="CG4617" i="1"/>
  <c r="CF4617" i="1"/>
  <c r="CJ4616" i="1"/>
  <c r="CI4616" i="1"/>
  <c r="CG4616" i="1"/>
  <c r="CF4616" i="1"/>
  <c r="CJ4615" i="1"/>
  <c r="CI4615" i="1"/>
  <c r="CG4615" i="1"/>
  <c r="CF4615" i="1"/>
  <c r="CJ4614" i="1"/>
  <c r="CI4614" i="1"/>
  <c r="CG4614" i="1"/>
  <c r="CF4614" i="1"/>
  <c r="CJ4613" i="1"/>
  <c r="CI4613" i="1"/>
  <c r="CG4613" i="1"/>
  <c r="CF4613" i="1"/>
  <c r="CJ4612" i="1"/>
  <c r="CI4612" i="1"/>
  <c r="CG4612" i="1"/>
  <c r="CF4612" i="1"/>
  <c r="CJ4611" i="1"/>
  <c r="CI4611" i="1"/>
  <c r="CG4611" i="1"/>
  <c r="CF4611" i="1"/>
  <c r="CJ4610" i="1"/>
  <c r="CI4610" i="1"/>
  <c r="CG4610" i="1"/>
  <c r="CF4610" i="1"/>
  <c r="CJ4609" i="1"/>
  <c r="CI4609" i="1"/>
  <c r="CG4609" i="1"/>
  <c r="CF4609" i="1"/>
  <c r="CJ4608" i="1"/>
  <c r="CI4608" i="1"/>
  <c r="CG4608" i="1"/>
  <c r="CF4608" i="1"/>
  <c r="CJ4607" i="1"/>
  <c r="CI4607" i="1"/>
  <c r="CG4607" i="1"/>
  <c r="CF4607" i="1"/>
  <c r="CJ4606" i="1"/>
  <c r="CI4606" i="1"/>
  <c r="CG4606" i="1"/>
  <c r="CF4606" i="1"/>
  <c r="CJ4605" i="1"/>
  <c r="CI4605" i="1"/>
  <c r="CG4605" i="1"/>
  <c r="CF4605" i="1"/>
  <c r="CJ4604" i="1"/>
  <c r="CI4604" i="1"/>
  <c r="CG4604" i="1"/>
  <c r="CF4604" i="1"/>
  <c r="CJ4603" i="1"/>
  <c r="CI4603" i="1"/>
  <c r="CG4603" i="1"/>
  <c r="CF4603" i="1"/>
  <c r="CJ4602" i="1"/>
  <c r="CI4602" i="1"/>
  <c r="CG4602" i="1"/>
  <c r="CF4602" i="1"/>
  <c r="CJ4601" i="1"/>
  <c r="CI4601" i="1"/>
  <c r="CG4601" i="1"/>
  <c r="CF4601" i="1"/>
  <c r="CJ4600" i="1"/>
  <c r="CI4600" i="1"/>
  <c r="CG4600" i="1"/>
  <c r="CF4600" i="1"/>
  <c r="CJ4599" i="1"/>
  <c r="CI4599" i="1"/>
  <c r="CG4599" i="1"/>
  <c r="CF4599" i="1"/>
  <c r="CJ4598" i="1"/>
  <c r="CI4598" i="1"/>
  <c r="CG4598" i="1"/>
  <c r="CF4598" i="1"/>
  <c r="CJ4597" i="1"/>
  <c r="CI4597" i="1"/>
  <c r="CG4597" i="1"/>
  <c r="CF4597" i="1"/>
  <c r="CJ4596" i="1"/>
  <c r="CI4596" i="1"/>
  <c r="CG4596" i="1"/>
  <c r="CF4596" i="1"/>
  <c r="CJ4595" i="1"/>
  <c r="CI4595" i="1"/>
  <c r="CG4595" i="1"/>
  <c r="CF4595" i="1"/>
  <c r="CJ4594" i="1"/>
  <c r="CI4594" i="1"/>
  <c r="CG4594" i="1"/>
  <c r="CF4594" i="1"/>
  <c r="CJ4593" i="1"/>
  <c r="CI4593" i="1"/>
  <c r="CG4593" i="1"/>
  <c r="CF4593" i="1"/>
  <c r="CJ4592" i="1"/>
  <c r="CI4592" i="1"/>
  <c r="CG4592" i="1"/>
  <c r="CF4592" i="1"/>
  <c r="CJ4591" i="1"/>
  <c r="CI4591" i="1"/>
  <c r="CG4591" i="1"/>
  <c r="CF4591" i="1"/>
  <c r="CJ4590" i="1"/>
  <c r="CI4590" i="1"/>
  <c r="CG4590" i="1"/>
  <c r="CF4590" i="1"/>
  <c r="CJ4589" i="1"/>
  <c r="CI4589" i="1"/>
  <c r="CG4589" i="1"/>
  <c r="CF4589" i="1"/>
  <c r="CJ4588" i="1"/>
  <c r="CI4588" i="1"/>
  <c r="CG4588" i="1"/>
  <c r="CF4588" i="1"/>
  <c r="CJ4587" i="1"/>
  <c r="CI4587" i="1"/>
  <c r="CG4587" i="1"/>
  <c r="CF4587" i="1"/>
  <c r="CJ4586" i="1"/>
  <c r="CI4586" i="1"/>
  <c r="CG4586" i="1"/>
  <c r="CF4586" i="1"/>
  <c r="CJ4585" i="1"/>
  <c r="CI4585" i="1"/>
  <c r="CG4585" i="1"/>
  <c r="CF4585" i="1"/>
  <c r="CJ4584" i="1"/>
  <c r="CI4584" i="1"/>
  <c r="CG4584" i="1"/>
  <c r="CF4584" i="1"/>
  <c r="CJ4583" i="1"/>
  <c r="CI4583" i="1"/>
  <c r="CG4583" i="1"/>
  <c r="CF4583" i="1"/>
  <c r="CJ4582" i="1"/>
  <c r="CI4582" i="1"/>
  <c r="CG4582" i="1"/>
  <c r="CF4582" i="1"/>
  <c r="CJ4581" i="1"/>
  <c r="CI4581" i="1"/>
  <c r="CG4581" i="1"/>
  <c r="CF4581" i="1"/>
  <c r="CJ4580" i="1"/>
  <c r="CI4580" i="1"/>
  <c r="CG4580" i="1"/>
  <c r="CF4580" i="1"/>
  <c r="CJ4579" i="1"/>
  <c r="CI4579" i="1"/>
  <c r="CG4579" i="1"/>
  <c r="CF4579" i="1"/>
  <c r="CJ4578" i="1"/>
  <c r="CI4578" i="1"/>
  <c r="CG4578" i="1"/>
  <c r="CF4578" i="1"/>
  <c r="CJ4577" i="1"/>
  <c r="CI4577" i="1"/>
  <c r="CG4577" i="1"/>
  <c r="CF4577" i="1"/>
  <c r="CJ4576" i="1"/>
  <c r="CI4576" i="1"/>
  <c r="CG4576" i="1"/>
  <c r="CF4576" i="1"/>
  <c r="CJ4575" i="1"/>
  <c r="CI4575" i="1"/>
  <c r="CG4575" i="1"/>
  <c r="CF4575" i="1"/>
  <c r="CJ4574" i="1"/>
  <c r="CI4574" i="1"/>
  <c r="CG4574" i="1"/>
  <c r="CF4574" i="1"/>
  <c r="CJ4573" i="1"/>
  <c r="CI4573" i="1"/>
  <c r="CG4573" i="1"/>
  <c r="CF4573" i="1"/>
  <c r="CJ4572" i="1"/>
  <c r="CI4572" i="1"/>
  <c r="CG4572" i="1"/>
  <c r="CF4572" i="1"/>
  <c r="CJ4571" i="1"/>
  <c r="CI4571" i="1"/>
  <c r="CG4571" i="1"/>
  <c r="CF4571" i="1"/>
  <c r="CJ4570" i="1"/>
  <c r="CI4570" i="1"/>
  <c r="CG4570" i="1"/>
  <c r="CF4570" i="1"/>
  <c r="CJ4569" i="1"/>
  <c r="CI4569" i="1"/>
  <c r="CG4569" i="1"/>
  <c r="CF4569" i="1"/>
  <c r="CJ4568" i="1"/>
  <c r="CI4568" i="1"/>
  <c r="CG4568" i="1"/>
  <c r="CF4568" i="1"/>
  <c r="CJ4567" i="1"/>
  <c r="CI4567" i="1"/>
  <c r="CG4567" i="1"/>
  <c r="CF4567" i="1"/>
  <c r="CJ4566" i="1"/>
  <c r="CI4566" i="1"/>
  <c r="CG4566" i="1"/>
  <c r="CF4566" i="1"/>
  <c r="CJ4565" i="1"/>
  <c r="CI4565" i="1"/>
  <c r="CG4565" i="1"/>
  <c r="CF4565" i="1"/>
  <c r="CJ4564" i="1"/>
  <c r="CI4564" i="1"/>
  <c r="CG4564" i="1"/>
  <c r="CF4564" i="1"/>
  <c r="CJ4563" i="1"/>
  <c r="CI4563" i="1"/>
  <c r="CG4563" i="1"/>
  <c r="CF4563" i="1"/>
  <c r="CJ4562" i="1"/>
  <c r="CI4562" i="1"/>
  <c r="CG4562" i="1"/>
  <c r="CF4562" i="1"/>
  <c r="CJ4561" i="1"/>
  <c r="CI4561" i="1"/>
  <c r="CG4561" i="1"/>
  <c r="CF4561" i="1"/>
  <c r="CJ4560" i="1"/>
  <c r="CI4560" i="1"/>
  <c r="CG4560" i="1"/>
  <c r="CF4560" i="1"/>
  <c r="CJ4559" i="1"/>
  <c r="CI4559" i="1"/>
  <c r="CG4559" i="1"/>
  <c r="CF4559" i="1"/>
  <c r="CJ4558" i="1"/>
  <c r="CI4558" i="1"/>
  <c r="CG4558" i="1"/>
  <c r="CF4558" i="1"/>
  <c r="CJ4557" i="1"/>
  <c r="CI4557" i="1"/>
  <c r="CG4557" i="1"/>
  <c r="CF4557" i="1"/>
  <c r="CJ4556" i="1"/>
  <c r="CI4556" i="1"/>
  <c r="CG4556" i="1"/>
  <c r="CF4556" i="1"/>
  <c r="CJ4555" i="1"/>
  <c r="CI4555" i="1"/>
  <c r="CG4555" i="1"/>
  <c r="CF4555" i="1"/>
  <c r="CJ4554" i="1"/>
  <c r="CI4554" i="1"/>
  <c r="CG4554" i="1"/>
  <c r="CF4554" i="1"/>
  <c r="CJ4553" i="1"/>
  <c r="CI4553" i="1"/>
  <c r="CG4553" i="1"/>
  <c r="CF4553" i="1"/>
  <c r="CJ4552" i="1"/>
  <c r="CI4552" i="1"/>
  <c r="CG4552" i="1"/>
  <c r="CF4552" i="1"/>
  <c r="CJ4551" i="1"/>
  <c r="CI4551" i="1"/>
  <c r="CG4551" i="1"/>
  <c r="CF4551" i="1"/>
  <c r="CJ4550" i="1"/>
  <c r="CI4550" i="1"/>
  <c r="CG4550" i="1"/>
  <c r="CF4550" i="1"/>
  <c r="CJ4549" i="1"/>
  <c r="CI4549" i="1"/>
  <c r="CG4549" i="1"/>
  <c r="CF4549" i="1"/>
  <c r="CJ4548" i="1"/>
  <c r="CI4548" i="1"/>
  <c r="CG4548" i="1"/>
  <c r="CF4548" i="1"/>
  <c r="CJ4547" i="1"/>
  <c r="CI4547" i="1"/>
  <c r="CG4547" i="1"/>
  <c r="CF4547" i="1"/>
  <c r="CJ4546" i="1"/>
  <c r="CI4546" i="1"/>
  <c r="CG4546" i="1"/>
  <c r="CF4546" i="1"/>
  <c r="CJ4545" i="1"/>
  <c r="CI4545" i="1"/>
  <c r="CG4545" i="1"/>
  <c r="CF4545" i="1"/>
  <c r="CJ4544" i="1"/>
  <c r="CI4544" i="1"/>
  <c r="CG4544" i="1"/>
  <c r="CF4544" i="1"/>
  <c r="CJ4543" i="1"/>
  <c r="CI4543" i="1"/>
  <c r="CG4543" i="1"/>
  <c r="CF4543" i="1"/>
  <c r="CJ4542" i="1"/>
  <c r="CI4542" i="1"/>
  <c r="CG4542" i="1"/>
  <c r="CF4542" i="1"/>
  <c r="CJ4541" i="1"/>
  <c r="CI4541" i="1"/>
  <c r="CG4541" i="1"/>
  <c r="CF4541" i="1"/>
  <c r="CJ4540" i="1"/>
  <c r="CI4540" i="1"/>
  <c r="CG4540" i="1"/>
  <c r="CF4540" i="1"/>
  <c r="CJ4539" i="1"/>
  <c r="CI4539" i="1"/>
  <c r="CG4539" i="1"/>
  <c r="CF4539" i="1"/>
  <c r="CJ4538" i="1"/>
  <c r="CI4538" i="1"/>
  <c r="CG4538" i="1"/>
  <c r="CF4538" i="1"/>
  <c r="CJ4537" i="1"/>
  <c r="CI4537" i="1"/>
  <c r="CG4537" i="1"/>
  <c r="CF4537" i="1"/>
  <c r="CJ4536" i="1"/>
  <c r="CI4536" i="1"/>
  <c r="CG4536" i="1"/>
  <c r="CF4536" i="1"/>
  <c r="CJ4535" i="1"/>
  <c r="CI4535" i="1"/>
  <c r="CG4535" i="1"/>
  <c r="CF4535" i="1"/>
  <c r="CJ4534" i="1"/>
  <c r="CI4534" i="1"/>
  <c r="CG4534" i="1"/>
  <c r="CF4534" i="1"/>
  <c r="CJ4533" i="1"/>
  <c r="CI4533" i="1"/>
  <c r="CG4533" i="1"/>
  <c r="CF4533" i="1"/>
  <c r="CJ4532" i="1"/>
  <c r="CI4532" i="1"/>
  <c r="CG4532" i="1"/>
  <c r="CF4532" i="1"/>
  <c r="CJ4531" i="1"/>
  <c r="CI4531" i="1"/>
  <c r="CG4531" i="1"/>
  <c r="CF4531" i="1"/>
  <c r="CJ4530" i="1"/>
  <c r="CI4530" i="1"/>
  <c r="CG4530" i="1"/>
  <c r="CF4530" i="1"/>
  <c r="CJ4529" i="1"/>
  <c r="CI4529" i="1"/>
  <c r="CG4529" i="1"/>
  <c r="CF4529" i="1"/>
  <c r="CJ4528" i="1"/>
  <c r="CI4528" i="1"/>
  <c r="CG4528" i="1"/>
  <c r="CF4528" i="1"/>
  <c r="CJ4527" i="1"/>
  <c r="CI4527" i="1"/>
  <c r="CG4527" i="1"/>
  <c r="CF4527" i="1"/>
  <c r="CJ4526" i="1"/>
  <c r="CI4526" i="1"/>
  <c r="CG4526" i="1"/>
  <c r="CF4526" i="1"/>
  <c r="CJ4525" i="1"/>
  <c r="CI4525" i="1"/>
  <c r="CG4525" i="1"/>
  <c r="CF4525" i="1"/>
  <c r="CJ4524" i="1"/>
  <c r="CI4524" i="1"/>
  <c r="CG4524" i="1"/>
  <c r="CF4524" i="1"/>
  <c r="CJ4523" i="1"/>
  <c r="CI4523" i="1"/>
  <c r="CG4523" i="1"/>
  <c r="CF4523" i="1"/>
  <c r="CJ4522" i="1"/>
  <c r="CI4522" i="1"/>
  <c r="CG4522" i="1"/>
  <c r="CF4522" i="1"/>
  <c r="CJ4521" i="1"/>
  <c r="CI4521" i="1"/>
  <c r="CG4521" i="1"/>
  <c r="CF4521" i="1"/>
  <c r="CJ4520" i="1"/>
  <c r="CI4520" i="1"/>
  <c r="CG4520" i="1"/>
  <c r="CF4520" i="1"/>
  <c r="CJ4519" i="1"/>
  <c r="CI4519" i="1"/>
  <c r="CG4519" i="1"/>
  <c r="CF4519" i="1"/>
  <c r="CJ4518" i="1"/>
  <c r="CI4518" i="1"/>
  <c r="CG4518" i="1"/>
  <c r="CF4518" i="1"/>
  <c r="CJ4517" i="1"/>
  <c r="CI4517" i="1"/>
  <c r="CG4517" i="1"/>
  <c r="CF4517" i="1"/>
  <c r="CJ4516" i="1"/>
  <c r="CI4516" i="1"/>
  <c r="CG4516" i="1"/>
  <c r="CF4516" i="1"/>
  <c r="CJ4515" i="1"/>
  <c r="CI4515" i="1"/>
  <c r="CG4515" i="1"/>
  <c r="CF4515" i="1"/>
  <c r="CJ4514" i="1"/>
  <c r="CI4514" i="1"/>
  <c r="CG4514" i="1"/>
  <c r="CF4514" i="1"/>
  <c r="CJ4513" i="1"/>
  <c r="CI4513" i="1"/>
  <c r="CG4513" i="1"/>
  <c r="CF4513" i="1"/>
  <c r="CJ4512" i="1"/>
  <c r="CI4512" i="1"/>
  <c r="CG4512" i="1"/>
  <c r="CF4512" i="1"/>
  <c r="CJ4511" i="1"/>
  <c r="CI4511" i="1"/>
  <c r="CG4511" i="1"/>
  <c r="CF4511" i="1"/>
  <c r="CJ4510" i="1"/>
  <c r="CI4510" i="1"/>
  <c r="CG4510" i="1"/>
  <c r="CF4510" i="1"/>
  <c r="CJ4509" i="1"/>
  <c r="CI4509" i="1"/>
  <c r="CG4509" i="1"/>
  <c r="CF4509" i="1"/>
  <c r="CJ4508" i="1"/>
  <c r="CI4508" i="1"/>
  <c r="CG4508" i="1"/>
  <c r="CF4508" i="1"/>
  <c r="CJ4507" i="1"/>
  <c r="CI4507" i="1"/>
  <c r="CG4507" i="1"/>
  <c r="CF4507" i="1"/>
  <c r="CJ4506" i="1"/>
  <c r="CI4506" i="1"/>
  <c r="CG4506" i="1"/>
  <c r="CF4506" i="1"/>
  <c r="CJ4505" i="1"/>
  <c r="CI4505" i="1"/>
  <c r="CG4505" i="1"/>
  <c r="CF4505" i="1"/>
  <c r="CJ4504" i="1"/>
  <c r="CI4504" i="1"/>
  <c r="CG4504" i="1"/>
  <c r="CF4504" i="1"/>
  <c r="CJ4503" i="1"/>
  <c r="CI4503" i="1"/>
  <c r="CG4503" i="1"/>
  <c r="CF4503" i="1"/>
  <c r="CJ4502" i="1"/>
  <c r="CI4502" i="1"/>
  <c r="CG4502" i="1"/>
  <c r="CF4502" i="1"/>
  <c r="CJ4501" i="1"/>
  <c r="CI4501" i="1"/>
  <c r="CG4501" i="1"/>
  <c r="CF4501" i="1"/>
  <c r="CJ4500" i="1"/>
  <c r="CI4500" i="1"/>
  <c r="CG4500" i="1"/>
  <c r="CF4500" i="1"/>
  <c r="CJ4499" i="1"/>
  <c r="CI4499" i="1"/>
  <c r="CG4499" i="1"/>
  <c r="CF4499" i="1"/>
  <c r="CJ4498" i="1"/>
  <c r="CI4498" i="1"/>
  <c r="CG4498" i="1"/>
  <c r="CF4498" i="1"/>
  <c r="CJ4497" i="1"/>
  <c r="CI4497" i="1"/>
  <c r="CG4497" i="1"/>
  <c r="CF4497" i="1"/>
  <c r="CJ4496" i="1"/>
  <c r="CI4496" i="1"/>
  <c r="CG4496" i="1"/>
  <c r="CF4496" i="1"/>
  <c r="CJ4495" i="1"/>
  <c r="CI4495" i="1"/>
  <c r="CG4495" i="1"/>
  <c r="CF4495" i="1"/>
  <c r="CJ4494" i="1"/>
  <c r="CI4494" i="1"/>
  <c r="CG4494" i="1"/>
  <c r="CF4494" i="1"/>
  <c r="CJ4493" i="1"/>
  <c r="CI4493" i="1"/>
  <c r="CG4493" i="1"/>
  <c r="CF4493" i="1"/>
  <c r="CJ4492" i="1"/>
  <c r="CI4492" i="1"/>
  <c r="CG4492" i="1"/>
  <c r="CF4492" i="1"/>
  <c r="CJ4491" i="1"/>
  <c r="CI4491" i="1"/>
  <c r="CG4491" i="1"/>
  <c r="CF4491" i="1"/>
  <c r="CJ4490" i="1"/>
  <c r="CI4490" i="1"/>
  <c r="CG4490" i="1"/>
  <c r="CF4490" i="1"/>
  <c r="CJ4489" i="1"/>
  <c r="CI4489" i="1"/>
  <c r="CG4489" i="1"/>
  <c r="CF4489" i="1"/>
  <c r="CJ4488" i="1"/>
  <c r="CI4488" i="1"/>
  <c r="CG4488" i="1"/>
  <c r="CF4488" i="1"/>
  <c r="CJ4487" i="1"/>
  <c r="CI4487" i="1"/>
  <c r="CG4487" i="1"/>
  <c r="CF4487" i="1"/>
  <c r="CJ4486" i="1"/>
  <c r="CI4486" i="1"/>
  <c r="CG4486" i="1"/>
  <c r="CF4486" i="1"/>
  <c r="CJ4485" i="1"/>
  <c r="CI4485" i="1"/>
  <c r="CG4485" i="1"/>
  <c r="CF4485" i="1"/>
  <c r="CJ4484" i="1"/>
  <c r="CI4484" i="1"/>
  <c r="CG4484" i="1"/>
  <c r="CF4484" i="1"/>
  <c r="CJ4483" i="1"/>
  <c r="CI4483" i="1"/>
  <c r="CG4483" i="1"/>
  <c r="CF4483" i="1"/>
  <c r="CJ4482" i="1"/>
  <c r="CI4482" i="1"/>
  <c r="CG4482" i="1"/>
  <c r="CF4482" i="1"/>
  <c r="CJ4481" i="1"/>
  <c r="CI4481" i="1"/>
  <c r="CG4481" i="1"/>
  <c r="CF4481" i="1"/>
  <c r="CJ4480" i="1"/>
  <c r="CI4480" i="1"/>
  <c r="CG4480" i="1"/>
  <c r="CF4480" i="1"/>
  <c r="CJ4479" i="1"/>
  <c r="CI4479" i="1"/>
  <c r="CG4479" i="1"/>
  <c r="CF4479" i="1"/>
  <c r="CJ4478" i="1"/>
  <c r="CI4478" i="1"/>
  <c r="CG4478" i="1"/>
  <c r="CF4478" i="1"/>
  <c r="CJ4477" i="1"/>
  <c r="CI4477" i="1"/>
  <c r="CG4477" i="1"/>
  <c r="CF4477" i="1"/>
  <c r="CJ4476" i="1"/>
  <c r="CI4476" i="1"/>
  <c r="CG4476" i="1"/>
  <c r="CF4476" i="1"/>
  <c r="CJ4475" i="1"/>
  <c r="CI4475" i="1"/>
  <c r="CG4475" i="1"/>
  <c r="CF4475" i="1"/>
  <c r="CJ4474" i="1"/>
  <c r="CI4474" i="1"/>
  <c r="CG4474" i="1"/>
  <c r="CF4474" i="1"/>
  <c r="CJ4473" i="1"/>
  <c r="CI4473" i="1"/>
  <c r="CG4473" i="1"/>
  <c r="CF4473" i="1"/>
  <c r="CJ4472" i="1"/>
  <c r="CI4472" i="1"/>
  <c r="CG4472" i="1"/>
  <c r="CF4472" i="1"/>
  <c r="CJ4471" i="1"/>
  <c r="CI4471" i="1"/>
  <c r="CG4471" i="1"/>
  <c r="CF4471" i="1"/>
  <c r="CJ4470" i="1"/>
  <c r="CI4470" i="1"/>
  <c r="CG4470" i="1"/>
  <c r="CF4470" i="1"/>
  <c r="CJ4469" i="1"/>
  <c r="CI4469" i="1"/>
  <c r="CG4469" i="1"/>
  <c r="CF4469" i="1"/>
  <c r="CJ4468" i="1"/>
  <c r="CI4468" i="1"/>
  <c r="CG4468" i="1"/>
  <c r="CF4468" i="1"/>
  <c r="CJ4467" i="1"/>
  <c r="CI4467" i="1"/>
  <c r="CG4467" i="1"/>
  <c r="CF4467" i="1"/>
  <c r="CJ4466" i="1"/>
  <c r="CI4466" i="1"/>
  <c r="CG4466" i="1"/>
  <c r="CF4466" i="1"/>
  <c r="CJ4465" i="1"/>
  <c r="CI4465" i="1"/>
  <c r="CG4465" i="1"/>
  <c r="CF4465" i="1"/>
  <c r="CJ4464" i="1"/>
  <c r="CI4464" i="1"/>
  <c r="CG4464" i="1"/>
  <c r="CF4464" i="1"/>
  <c r="CJ4463" i="1"/>
  <c r="CI4463" i="1"/>
  <c r="CG4463" i="1"/>
  <c r="CF4463" i="1"/>
  <c r="CJ4462" i="1"/>
  <c r="CI4462" i="1"/>
  <c r="CG4462" i="1"/>
  <c r="CF4462" i="1"/>
  <c r="CJ4461" i="1"/>
  <c r="CI4461" i="1"/>
  <c r="CG4461" i="1"/>
  <c r="CF4461" i="1"/>
  <c r="CJ4460" i="1"/>
  <c r="CI4460" i="1"/>
  <c r="CG4460" i="1"/>
  <c r="CF4460" i="1"/>
  <c r="CJ4459" i="1"/>
  <c r="CI4459" i="1"/>
  <c r="CG4459" i="1"/>
  <c r="CF4459" i="1"/>
  <c r="CJ4458" i="1"/>
  <c r="CI4458" i="1"/>
  <c r="CG4458" i="1"/>
  <c r="CF4458" i="1"/>
  <c r="CJ4457" i="1"/>
  <c r="CI4457" i="1"/>
  <c r="CG4457" i="1"/>
  <c r="CF4457" i="1"/>
  <c r="CJ4456" i="1"/>
  <c r="CI4456" i="1"/>
  <c r="CG4456" i="1"/>
  <c r="CF4456" i="1"/>
  <c r="CJ4455" i="1"/>
  <c r="CI4455" i="1"/>
  <c r="CG4455" i="1"/>
  <c r="CF4455" i="1"/>
  <c r="CJ4454" i="1"/>
  <c r="CI4454" i="1"/>
  <c r="CG4454" i="1"/>
  <c r="CF4454" i="1"/>
  <c r="CJ4453" i="1"/>
  <c r="CI4453" i="1"/>
  <c r="CG4453" i="1"/>
  <c r="CF4453" i="1"/>
  <c r="CJ4452" i="1"/>
  <c r="CI4452" i="1"/>
  <c r="CG4452" i="1"/>
  <c r="CF4452" i="1"/>
  <c r="CJ4451" i="1"/>
  <c r="CI4451" i="1"/>
  <c r="CG4451" i="1"/>
  <c r="CF4451" i="1"/>
  <c r="CJ4450" i="1"/>
  <c r="CI4450" i="1"/>
  <c r="CG4450" i="1"/>
  <c r="CF4450" i="1"/>
  <c r="CJ4449" i="1"/>
  <c r="CI4449" i="1"/>
  <c r="CG4449" i="1"/>
  <c r="CF4449" i="1"/>
  <c r="CJ4448" i="1"/>
  <c r="CI4448" i="1"/>
  <c r="CG4448" i="1"/>
  <c r="CF4448" i="1"/>
  <c r="CJ4447" i="1"/>
  <c r="CI4447" i="1"/>
  <c r="CG4447" i="1"/>
  <c r="CF4447" i="1"/>
  <c r="CJ4446" i="1"/>
  <c r="CI4446" i="1"/>
  <c r="CG4446" i="1"/>
  <c r="CF4446" i="1"/>
  <c r="CJ4445" i="1"/>
  <c r="CI4445" i="1"/>
  <c r="CG4445" i="1"/>
  <c r="CF4445" i="1"/>
  <c r="CJ4444" i="1"/>
  <c r="CI4444" i="1"/>
  <c r="CG4444" i="1"/>
  <c r="CF4444" i="1"/>
  <c r="CJ4443" i="1"/>
  <c r="CI4443" i="1"/>
  <c r="CG4443" i="1"/>
  <c r="CF4443" i="1"/>
  <c r="CJ4442" i="1"/>
  <c r="CI4442" i="1"/>
  <c r="CG4442" i="1"/>
  <c r="CF4442" i="1"/>
  <c r="CJ4441" i="1"/>
  <c r="CI4441" i="1"/>
  <c r="CG4441" i="1"/>
  <c r="CF4441" i="1"/>
  <c r="CJ4440" i="1"/>
  <c r="CI4440" i="1"/>
  <c r="CG4440" i="1"/>
  <c r="CF4440" i="1"/>
  <c r="CJ4439" i="1"/>
  <c r="CI4439" i="1"/>
  <c r="CG4439" i="1"/>
  <c r="CF4439" i="1"/>
  <c r="CJ4438" i="1"/>
  <c r="CI4438" i="1"/>
  <c r="CG4438" i="1"/>
  <c r="CF4438" i="1"/>
  <c r="CJ4437" i="1"/>
  <c r="CI4437" i="1"/>
  <c r="CG4437" i="1"/>
  <c r="CF4437" i="1"/>
  <c r="CJ4436" i="1"/>
  <c r="CI4436" i="1"/>
  <c r="CG4436" i="1"/>
  <c r="CF4436" i="1"/>
  <c r="CJ4435" i="1"/>
  <c r="CI4435" i="1"/>
  <c r="CG4435" i="1"/>
  <c r="CF4435" i="1"/>
  <c r="CJ4434" i="1"/>
  <c r="CI4434" i="1"/>
  <c r="CG4434" i="1"/>
  <c r="CF4434" i="1"/>
  <c r="CJ4433" i="1"/>
  <c r="CI4433" i="1"/>
  <c r="CG4433" i="1"/>
  <c r="CF4433" i="1"/>
  <c r="CJ4432" i="1"/>
  <c r="CI4432" i="1"/>
  <c r="CG4432" i="1"/>
  <c r="CF4432" i="1"/>
  <c r="CJ4431" i="1"/>
  <c r="CI4431" i="1"/>
  <c r="CG4431" i="1"/>
  <c r="CF4431" i="1"/>
  <c r="CJ4430" i="1"/>
  <c r="CI4430" i="1"/>
  <c r="CG4430" i="1"/>
  <c r="CF4430" i="1"/>
  <c r="CJ4429" i="1"/>
  <c r="CI4429" i="1"/>
  <c r="CG4429" i="1"/>
  <c r="CF4429" i="1"/>
  <c r="CJ4428" i="1"/>
  <c r="CI4428" i="1"/>
  <c r="CG4428" i="1"/>
  <c r="CF4428" i="1"/>
  <c r="CJ4427" i="1"/>
  <c r="CI4427" i="1"/>
  <c r="CG4427" i="1"/>
  <c r="CF4427" i="1"/>
  <c r="CJ4426" i="1"/>
  <c r="CI4426" i="1"/>
  <c r="CG4426" i="1"/>
  <c r="CF4426" i="1"/>
  <c r="CJ4425" i="1"/>
  <c r="CI4425" i="1"/>
  <c r="CG4425" i="1"/>
  <c r="CF4425" i="1"/>
  <c r="CJ4424" i="1"/>
  <c r="CI4424" i="1"/>
  <c r="CG4424" i="1"/>
  <c r="CF4424" i="1"/>
  <c r="CJ4423" i="1"/>
  <c r="CI4423" i="1"/>
  <c r="CG4423" i="1"/>
  <c r="CF4423" i="1"/>
  <c r="CJ4422" i="1"/>
  <c r="CI4422" i="1"/>
  <c r="CG4422" i="1"/>
  <c r="CF4422" i="1"/>
  <c r="CJ4421" i="1"/>
  <c r="CI4421" i="1"/>
  <c r="CG4421" i="1"/>
  <c r="CF4421" i="1"/>
  <c r="CJ4420" i="1"/>
  <c r="CI4420" i="1"/>
  <c r="CG4420" i="1"/>
  <c r="CF4420" i="1"/>
  <c r="CJ4419" i="1"/>
  <c r="CI4419" i="1"/>
  <c r="CG4419" i="1"/>
  <c r="CF4419" i="1"/>
  <c r="CJ4418" i="1"/>
  <c r="CI4418" i="1"/>
  <c r="CG4418" i="1"/>
  <c r="CF4418" i="1"/>
  <c r="CJ4417" i="1"/>
  <c r="CI4417" i="1"/>
  <c r="CG4417" i="1"/>
  <c r="CF4417" i="1"/>
  <c r="CJ4416" i="1"/>
  <c r="CI4416" i="1"/>
  <c r="CG4416" i="1"/>
  <c r="CF4416" i="1"/>
  <c r="CJ4415" i="1"/>
  <c r="CI4415" i="1"/>
  <c r="CG4415" i="1"/>
  <c r="CF4415" i="1"/>
  <c r="CJ4414" i="1"/>
  <c r="CI4414" i="1"/>
  <c r="CG4414" i="1"/>
  <c r="CF4414" i="1"/>
  <c r="CJ4413" i="1"/>
  <c r="CI4413" i="1"/>
  <c r="CG4413" i="1"/>
  <c r="CF4413" i="1"/>
  <c r="CJ4412" i="1"/>
  <c r="CI4412" i="1"/>
  <c r="CG4412" i="1"/>
  <c r="CF4412" i="1"/>
  <c r="CJ4411" i="1"/>
  <c r="CI4411" i="1"/>
  <c r="CG4411" i="1"/>
  <c r="CF4411" i="1"/>
  <c r="CJ4410" i="1"/>
  <c r="CI4410" i="1"/>
  <c r="CG4410" i="1"/>
  <c r="CF4410" i="1"/>
  <c r="CJ4409" i="1"/>
  <c r="CI4409" i="1"/>
  <c r="CG4409" i="1"/>
  <c r="CF4409" i="1"/>
  <c r="CJ4408" i="1"/>
  <c r="CI4408" i="1"/>
  <c r="CG4408" i="1"/>
  <c r="CF4408" i="1"/>
  <c r="CJ4407" i="1"/>
  <c r="CI4407" i="1"/>
  <c r="CG4407" i="1"/>
  <c r="CF4407" i="1"/>
  <c r="CJ4406" i="1"/>
  <c r="CI4406" i="1"/>
  <c r="CG4406" i="1"/>
  <c r="CF4406" i="1"/>
  <c r="CJ4405" i="1"/>
  <c r="CI4405" i="1"/>
  <c r="CG4405" i="1"/>
  <c r="CF4405" i="1"/>
  <c r="CJ4404" i="1"/>
  <c r="CI4404" i="1"/>
  <c r="CG4404" i="1"/>
  <c r="CF4404" i="1"/>
  <c r="CJ4403" i="1"/>
  <c r="CI4403" i="1"/>
  <c r="CG4403" i="1"/>
  <c r="CF4403" i="1"/>
  <c r="CJ4402" i="1"/>
  <c r="CI4402" i="1"/>
  <c r="CG4402" i="1"/>
  <c r="CF4402" i="1"/>
  <c r="CJ4401" i="1"/>
  <c r="CI4401" i="1"/>
  <c r="CG4401" i="1"/>
  <c r="CF4401" i="1"/>
  <c r="CJ4400" i="1"/>
  <c r="CI4400" i="1"/>
  <c r="CG4400" i="1"/>
  <c r="CF4400" i="1"/>
  <c r="CJ4399" i="1"/>
  <c r="CI4399" i="1"/>
  <c r="CG4399" i="1"/>
  <c r="CF4399" i="1"/>
  <c r="CJ4398" i="1"/>
  <c r="CI4398" i="1"/>
  <c r="CG4398" i="1"/>
  <c r="CF4398" i="1"/>
  <c r="CJ4397" i="1"/>
  <c r="CI4397" i="1"/>
  <c r="CG4397" i="1"/>
  <c r="CF4397" i="1"/>
  <c r="CJ4396" i="1"/>
  <c r="CI4396" i="1"/>
  <c r="CG4396" i="1"/>
  <c r="CF4396" i="1"/>
  <c r="CJ4395" i="1"/>
  <c r="CI4395" i="1"/>
  <c r="CG4395" i="1"/>
  <c r="CF4395" i="1"/>
  <c r="CJ4394" i="1"/>
  <c r="CI4394" i="1"/>
  <c r="CG4394" i="1"/>
  <c r="CF4394" i="1"/>
  <c r="CJ4393" i="1"/>
  <c r="CI4393" i="1"/>
  <c r="CG4393" i="1"/>
  <c r="CF4393" i="1"/>
  <c r="CJ4392" i="1"/>
  <c r="CI4392" i="1"/>
  <c r="CG4392" i="1"/>
  <c r="CF4392" i="1"/>
  <c r="CJ4391" i="1"/>
  <c r="CI4391" i="1"/>
  <c r="CG4391" i="1"/>
  <c r="CF4391" i="1"/>
  <c r="CJ4390" i="1"/>
  <c r="CI4390" i="1"/>
  <c r="CG4390" i="1"/>
  <c r="CF4390" i="1"/>
  <c r="CJ4389" i="1"/>
  <c r="CI4389" i="1"/>
  <c r="CG4389" i="1"/>
  <c r="CF4389" i="1"/>
  <c r="CJ4388" i="1"/>
  <c r="CI4388" i="1"/>
  <c r="CG4388" i="1"/>
  <c r="CF4388" i="1"/>
  <c r="CJ4387" i="1"/>
  <c r="CI4387" i="1"/>
  <c r="CG4387" i="1"/>
  <c r="CF4387" i="1"/>
  <c r="CJ4386" i="1"/>
  <c r="CI4386" i="1"/>
  <c r="CG4386" i="1"/>
  <c r="CF4386" i="1"/>
  <c r="CJ4385" i="1"/>
  <c r="CI4385" i="1"/>
  <c r="CG4385" i="1"/>
  <c r="CF4385" i="1"/>
  <c r="CJ4384" i="1"/>
  <c r="CI4384" i="1"/>
  <c r="CG4384" i="1"/>
  <c r="CF4384" i="1"/>
  <c r="CJ4383" i="1"/>
  <c r="CI4383" i="1"/>
  <c r="CG4383" i="1"/>
  <c r="CF4383" i="1"/>
  <c r="CJ4382" i="1"/>
  <c r="CI4382" i="1"/>
  <c r="CG4382" i="1"/>
  <c r="CF4382" i="1"/>
  <c r="CJ4381" i="1"/>
  <c r="CI4381" i="1"/>
  <c r="CG4381" i="1"/>
  <c r="CF4381" i="1"/>
  <c r="CJ4380" i="1"/>
  <c r="CI4380" i="1"/>
  <c r="CG4380" i="1"/>
  <c r="CF4380" i="1"/>
  <c r="CJ4379" i="1"/>
  <c r="CI4379" i="1"/>
  <c r="CG4379" i="1"/>
  <c r="CF4379" i="1"/>
  <c r="CJ4378" i="1"/>
  <c r="CI4378" i="1"/>
  <c r="CG4378" i="1"/>
  <c r="CF4378" i="1"/>
  <c r="CJ4377" i="1"/>
  <c r="CI4377" i="1"/>
  <c r="CG4377" i="1"/>
  <c r="CF4377" i="1"/>
  <c r="CJ4376" i="1"/>
  <c r="CI4376" i="1"/>
  <c r="CG4376" i="1"/>
  <c r="CF4376" i="1"/>
  <c r="CJ4375" i="1"/>
  <c r="CI4375" i="1"/>
  <c r="CG4375" i="1"/>
  <c r="CF4375" i="1"/>
  <c r="CJ4374" i="1"/>
  <c r="CI4374" i="1"/>
  <c r="CG4374" i="1"/>
  <c r="CF4374" i="1"/>
  <c r="CJ4373" i="1"/>
  <c r="CI4373" i="1"/>
  <c r="CG4373" i="1"/>
  <c r="CF4373" i="1"/>
  <c r="CJ4372" i="1"/>
  <c r="CI4372" i="1"/>
  <c r="CG4372" i="1"/>
  <c r="CF4372" i="1"/>
  <c r="CJ4371" i="1"/>
  <c r="CI4371" i="1"/>
  <c r="CG4371" i="1"/>
  <c r="CF4371" i="1"/>
  <c r="CJ4370" i="1"/>
  <c r="CI4370" i="1"/>
  <c r="CG4370" i="1"/>
  <c r="CF4370" i="1"/>
  <c r="CJ4369" i="1"/>
  <c r="CI4369" i="1"/>
  <c r="CG4369" i="1"/>
  <c r="CF4369" i="1"/>
  <c r="CJ4368" i="1"/>
  <c r="CI4368" i="1"/>
  <c r="CG4368" i="1"/>
  <c r="CF4368" i="1"/>
  <c r="CJ4367" i="1"/>
  <c r="CI4367" i="1"/>
  <c r="CG4367" i="1"/>
  <c r="CF4367" i="1"/>
  <c r="CJ4366" i="1"/>
  <c r="CI4366" i="1"/>
  <c r="CG4366" i="1"/>
  <c r="CF4366" i="1"/>
  <c r="CJ4365" i="1"/>
  <c r="CI4365" i="1"/>
  <c r="CG4365" i="1"/>
  <c r="CF4365" i="1"/>
  <c r="CJ4364" i="1"/>
  <c r="CI4364" i="1"/>
  <c r="CG4364" i="1"/>
  <c r="CF4364" i="1"/>
  <c r="CJ4363" i="1"/>
  <c r="CI4363" i="1"/>
  <c r="CG4363" i="1"/>
  <c r="CF4363" i="1"/>
  <c r="CJ4362" i="1"/>
  <c r="CI4362" i="1"/>
  <c r="CG4362" i="1"/>
  <c r="CF4362" i="1"/>
  <c r="CJ4361" i="1"/>
  <c r="CI4361" i="1"/>
  <c r="CG4361" i="1"/>
  <c r="CF4361" i="1"/>
  <c r="CJ4360" i="1"/>
  <c r="CI4360" i="1"/>
  <c r="CG4360" i="1"/>
  <c r="CF4360" i="1"/>
  <c r="CJ4359" i="1"/>
  <c r="CI4359" i="1"/>
  <c r="CG4359" i="1"/>
  <c r="CF4359" i="1"/>
  <c r="CJ4358" i="1"/>
  <c r="CI4358" i="1"/>
  <c r="CG4358" i="1"/>
  <c r="CF4358" i="1"/>
  <c r="CJ4357" i="1"/>
  <c r="CI4357" i="1"/>
  <c r="CG4357" i="1"/>
  <c r="CF4357" i="1"/>
  <c r="CJ4356" i="1"/>
  <c r="CI4356" i="1"/>
  <c r="CG4356" i="1"/>
  <c r="CF4356" i="1"/>
  <c r="CJ4355" i="1"/>
  <c r="CI4355" i="1"/>
  <c r="CG4355" i="1"/>
  <c r="CF4355" i="1"/>
  <c r="CJ4354" i="1"/>
  <c r="CI4354" i="1"/>
  <c r="CG4354" i="1"/>
  <c r="CF4354" i="1"/>
  <c r="CJ4353" i="1"/>
  <c r="CI4353" i="1"/>
  <c r="CG4353" i="1"/>
  <c r="CF4353" i="1"/>
  <c r="CJ4352" i="1"/>
  <c r="CI4352" i="1"/>
  <c r="CG4352" i="1"/>
  <c r="CF4352" i="1"/>
  <c r="CJ4351" i="1"/>
  <c r="CI4351" i="1"/>
  <c r="CG4351" i="1"/>
  <c r="CF4351" i="1"/>
  <c r="CJ4350" i="1"/>
  <c r="CI4350" i="1"/>
  <c r="CG4350" i="1"/>
  <c r="CF4350" i="1"/>
  <c r="CJ4349" i="1"/>
  <c r="CI4349" i="1"/>
  <c r="CG4349" i="1"/>
  <c r="CF4349" i="1"/>
  <c r="CJ4348" i="1"/>
  <c r="CI4348" i="1"/>
  <c r="CG4348" i="1"/>
  <c r="CF4348" i="1"/>
  <c r="CJ4347" i="1"/>
  <c r="CI4347" i="1"/>
  <c r="CG4347" i="1"/>
  <c r="CF4347" i="1"/>
  <c r="CJ4346" i="1"/>
  <c r="CI4346" i="1"/>
  <c r="CG4346" i="1"/>
  <c r="CF4346" i="1"/>
  <c r="CJ4345" i="1"/>
  <c r="CI4345" i="1"/>
  <c r="CG4345" i="1"/>
  <c r="CF4345" i="1"/>
  <c r="CJ4344" i="1"/>
  <c r="CI4344" i="1"/>
  <c r="CG4344" i="1"/>
  <c r="CF4344" i="1"/>
  <c r="CJ4343" i="1"/>
  <c r="CI4343" i="1"/>
  <c r="CG4343" i="1"/>
  <c r="CF4343" i="1"/>
  <c r="CJ4342" i="1"/>
  <c r="CI4342" i="1"/>
  <c r="CG4342" i="1"/>
  <c r="CF4342" i="1"/>
  <c r="CJ4341" i="1"/>
  <c r="CI4341" i="1"/>
  <c r="CG4341" i="1"/>
  <c r="CF4341" i="1"/>
  <c r="CJ4340" i="1"/>
  <c r="CI4340" i="1"/>
  <c r="CG4340" i="1"/>
  <c r="CF4340" i="1"/>
  <c r="CJ4339" i="1"/>
  <c r="CI4339" i="1"/>
  <c r="CG4339" i="1"/>
  <c r="CF4339" i="1"/>
  <c r="CJ4338" i="1"/>
  <c r="CI4338" i="1"/>
  <c r="CG4338" i="1"/>
  <c r="CF4338" i="1"/>
  <c r="CJ4337" i="1"/>
  <c r="CI4337" i="1"/>
  <c r="CG4337" i="1"/>
  <c r="CF4337" i="1"/>
  <c r="CJ4336" i="1"/>
  <c r="CI4336" i="1"/>
  <c r="CG4336" i="1"/>
  <c r="CF4336" i="1"/>
  <c r="CJ4335" i="1"/>
  <c r="CI4335" i="1"/>
  <c r="CG4335" i="1"/>
  <c r="CF4335" i="1"/>
  <c r="CJ4334" i="1"/>
  <c r="CI4334" i="1"/>
  <c r="CG4334" i="1"/>
  <c r="CF4334" i="1"/>
  <c r="CJ4333" i="1"/>
  <c r="CI4333" i="1"/>
  <c r="CG4333" i="1"/>
  <c r="CF4333" i="1"/>
  <c r="CJ4332" i="1"/>
  <c r="CI4332" i="1"/>
  <c r="CG4332" i="1"/>
  <c r="CF4332" i="1"/>
  <c r="CJ4331" i="1"/>
  <c r="CI4331" i="1"/>
  <c r="CG4331" i="1"/>
  <c r="CF4331" i="1"/>
  <c r="CJ4330" i="1"/>
  <c r="CI4330" i="1"/>
  <c r="CG4330" i="1"/>
  <c r="CF4330" i="1"/>
  <c r="CJ4329" i="1"/>
  <c r="CI4329" i="1"/>
  <c r="CG4329" i="1"/>
  <c r="CF4329" i="1"/>
  <c r="CJ4328" i="1"/>
  <c r="CI4328" i="1"/>
  <c r="CG4328" i="1"/>
  <c r="CF4328" i="1"/>
  <c r="CJ4327" i="1"/>
  <c r="CI4327" i="1"/>
  <c r="CG4327" i="1"/>
  <c r="CF4327" i="1"/>
  <c r="CJ4326" i="1"/>
  <c r="CI4326" i="1"/>
  <c r="CG4326" i="1"/>
  <c r="CF4326" i="1"/>
  <c r="CJ4325" i="1"/>
  <c r="CI4325" i="1"/>
  <c r="CG4325" i="1"/>
  <c r="CF4325" i="1"/>
  <c r="CJ4324" i="1"/>
  <c r="CI4324" i="1"/>
  <c r="CG4324" i="1"/>
  <c r="CF4324" i="1"/>
  <c r="CJ4323" i="1"/>
  <c r="CI4323" i="1"/>
  <c r="CG4323" i="1"/>
  <c r="CF4323" i="1"/>
  <c r="CJ4322" i="1"/>
  <c r="CI4322" i="1"/>
  <c r="CG4322" i="1"/>
  <c r="CF4322" i="1"/>
  <c r="CJ4321" i="1"/>
  <c r="CI4321" i="1"/>
  <c r="CG4321" i="1"/>
  <c r="CF4321" i="1"/>
  <c r="CJ4320" i="1"/>
  <c r="CI4320" i="1"/>
  <c r="CG4320" i="1"/>
  <c r="CF4320" i="1"/>
  <c r="CJ4319" i="1"/>
  <c r="CI4319" i="1"/>
  <c r="CG4319" i="1"/>
  <c r="CF4319" i="1"/>
  <c r="CJ4318" i="1"/>
  <c r="CI4318" i="1"/>
  <c r="CG4318" i="1"/>
  <c r="CF4318" i="1"/>
  <c r="CJ4317" i="1"/>
  <c r="CI4317" i="1"/>
  <c r="CG4317" i="1"/>
  <c r="CF4317" i="1"/>
  <c r="CJ4316" i="1"/>
  <c r="CI4316" i="1"/>
  <c r="CG4316" i="1"/>
  <c r="CF4316" i="1"/>
  <c r="CJ4315" i="1"/>
  <c r="CI4315" i="1"/>
  <c r="CG4315" i="1"/>
  <c r="CF4315" i="1"/>
  <c r="CJ4314" i="1"/>
  <c r="CI4314" i="1"/>
  <c r="CG4314" i="1"/>
  <c r="CF4314" i="1"/>
  <c r="CJ4313" i="1"/>
  <c r="CI4313" i="1"/>
  <c r="CG4313" i="1"/>
  <c r="CF4313" i="1"/>
  <c r="CJ4312" i="1"/>
  <c r="CI4312" i="1"/>
  <c r="CG4312" i="1"/>
  <c r="CF4312" i="1"/>
  <c r="CJ4311" i="1"/>
  <c r="CI4311" i="1"/>
  <c r="CG4311" i="1"/>
  <c r="CF4311" i="1"/>
  <c r="CJ4310" i="1"/>
  <c r="CI4310" i="1"/>
  <c r="CG4310" i="1"/>
  <c r="CF4310" i="1"/>
  <c r="CJ4309" i="1"/>
  <c r="CI4309" i="1"/>
  <c r="CG4309" i="1"/>
  <c r="CF4309" i="1"/>
  <c r="CJ4308" i="1"/>
  <c r="CI4308" i="1"/>
  <c r="CG4308" i="1"/>
  <c r="CF4308" i="1"/>
  <c r="CJ4307" i="1"/>
  <c r="CI4307" i="1"/>
  <c r="CG4307" i="1"/>
  <c r="CF4307" i="1"/>
  <c r="CJ4306" i="1"/>
  <c r="CI4306" i="1"/>
  <c r="CG4306" i="1"/>
  <c r="CF4306" i="1"/>
  <c r="CJ4305" i="1"/>
  <c r="CI4305" i="1"/>
  <c r="CG4305" i="1"/>
  <c r="CF4305" i="1"/>
  <c r="CJ4304" i="1"/>
  <c r="CI4304" i="1"/>
  <c r="CG4304" i="1"/>
  <c r="CF4304" i="1"/>
  <c r="CJ4303" i="1"/>
  <c r="CI4303" i="1"/>
  <c r="CG4303" i="1"/>
  <c r="CF4303" i="1"/>
  <c r="CJ4302" i="1"/>
  <c r="CI4302" i="1"/>
  <c r="CG4302" i="1"/>
  <c r="CF4302" i="1"/>
  <c r="CJ4301" i="1"/>
  <c r="CI4301" i="1"/>
  <c r="CG4301" i="1"/>
  <c r="CF4301" i="1"/>
  <c r="CJ4300" i="1"/>
  <c r="CI4300" i="1"/>
  <c r="CG4300" i="1"/>
  <c r="CF4300" i="1"/>
  <c r="CJ4299" i="1"/>
  <c r="CI4299" i="1"/>
  <c r="CG4299" i="1"/>
  <c r="CF4299" i="1"/>
  <c r="CJ4298" i="1"/>
  <c r="CI4298" i="1"/>
  <c r="CG4298" i="1"/>
  <c r="CF4298" i="1"/>
  <c r="CJ4297" i="1"/>
  <c r="CI4297" i="1"/>
  <c r="CG4297" i="1"/>
  <c r="CF4297" i="1"/>
  <c r="CJ4296" i="1"/>
  <c r="CI4296" i="1"/>
  <c r="CG4296" i="1"/>
  <c r="CF4296" i="1"/>
  <c r="CJ4295" i="1"/>
  <c r="CI4295" i="1"/>
  <c r="CG4295" i="1"/>
  <c r="CF4295" i="1"/>
  <c r="CJ4294" i="1"/>
  <c r="CI4294" i="1"/>
  <c r="CG4294" i="1"/>
  <c r="CF4294" i="1"/>
  <c r="CJ4293" i="1"/>
  <c r="CI4293" i="1"/>
  <c r="CG4293" i="1"/>
  <c r="CF4293" i="1"/>
  <c r="CJ4292" i="1"/>
  <c r="CI4292" i="1"/>
  <c r="CG4292" i="1"/>
  <c r="CF4292" i="1"/>
  <c r="CJ4291" i="1"/>
  <c r="CI4291" i="1"/>
  <c r="CG4291" i="1"/>
  <c r="CF4291" i="1"/>
  <c r="CJ4290" i="1"/>
  <c r="CI4290" i="1"/>
  <c r="CG4290" i="1"/>
  <c r="CF4290" i="1"/>
  <c r="CJ4289" i="1"/>
  <c r="CI4289" i="1"/>
  <c r="CG4289" i="1"/>
  <c r="CF4289" i="1"/>
  <c r="CJ4288" i="1"/>
  <c r="CI4288" i="1"/>
  <c r="CG4288" i="1"/>
  <c r="CF4288" i="1"/>
  <c r="CJ4287" i="1"/>
  <c r="CI4287" i="1"/>
  <c r="CG4287" i="1"/>
  <c r="CF4287" i="1"/>
  <c r="CJ4286" i="1"/>
  <c r="CI4286" i="1"/>
  <c r="CG4286" i="1"/>
  <c r="CF4286" i="1"/>
  <c r="CJ4285" i="1"/>
  <c r="CI4285" i="1"/>
  <c r="CG4285" i="1"/>
  <c r="CF4285" i="1"/>
  <c r="CJ4284" i="1"/>
  <c r="CI4284" i="1"/>
  <c r="CG4284" i="1"/>
  <c r="CF4284" i="1"/>
  <c r="CJ4283" i="1"/>
  <c r="CI4283" i="1"/>
  <c r="CG4283" i="1"/>
  <c r="CF4283" i="1"/>
  <c r="CJ4282" i="1"/>
  <c r="CI4282" i="1"/>
  <c r="CG4282" i="1"/>
  <c r="CF4282" i="1"/>
  <c r="CJ4281" i="1"/>
  <c r="CI4281" i="1"/>
  <c r="CG4281" i="1"/>
  <c r="CF4281" i="1"/>
  <c r="CJ4280" i="1"/>
  <c r="CI4280" i="1"/>
  <c r="CG4280" i="1"/>
  <c r="CF4280" i="1"/>
  <c r="CJ4279" i="1"/>
  <c r="CI4279" i="1"/>
  <c r="CG4279" i="1"/>
  <c r="CF4279" i="1"/>
  <c r="CJ4278" i="1"/>
  <c r="CI4278" i="1"/>
  <c r="CG4278" i="1"/>
  <c r="CF4278" i="1"/>
  <c r="CJ4277" i="1"/>
  <c r="CI4277" i="1"/>
  <c r="CG4277" i="1"/>
  <c r="CF4277" i="1"/>
  <c r="CJ4276" i="1"/>
  <c r="CI4276" i="1"/>
  <c r="CG4276" i="1"/>
  <c r="CF4276" i="1"/>
  <c r="CJ4275" i="1"/>
  <c r="CI4275" i="1"/>
  <c r="CG4275" i="1"/>
  <c r="CF4275" i="1"/>
  <c r="CJ4274" i="1"/>
  <c r="CI4274" i="1"/>
  <c r="CG4274" i="1"/>
  <c r="CF4274" i="1"/>
  <c r="CJ4273" i="1"/>
  <c r="CI4273" i="1"/>
  <c r="CG4273" i="1"/>
  <c r="CF4273" i="1"/>
  <c r="CJ4272" i="1"/>
  <c r="CI4272" i="1"/>
  <c r="CG4272" i="1"/>
  <c r="CF4272" i="1"/>
  <c r="CJ4271" i="1"/>
  <c r="CI4271" i="1"/>
  <c r="CG4271" i="1"/>
  <c r="CF4271" i="1"/>
  <c r="CJ4270" i="1"/>
  <c r="CI4270" i="1"/>
  <c r="CG4270" i="1"/>
  <c r="CF4270" i="1"/>
  <c r="CJ4269" i="1"/>
  <c r="CI4269" i="1"/>
  <c r="CG4269" i="1"/>
  <c r="CF4269" i="1"/>
  <c r="CJ4268" i="1"/>
  <c r="CI4268" i="1"/>
  <c r="CG4268" i="1"/>
  <c r="CF4268" i="1"/>
  <c r="CJ4267" i="1"/>
  <c r="CI4267" i="1"/>
  <c r="CG4267" i="1"/>
  <c r="CF4267" i="1"/>
  <c r="CJ4266" i="1"/>
  <c r="CI4266" i="1"/>
  <c r="CG4266" i="1"/>
  <c r="CF4266" i="1"/>
  <c r="CJ4265" i="1"/>
  <c r="CI4265" i="1"/>
  <c r="CG4265" i="1"/>
  <c r="CF4265" i="1"/>
  <c r="CJ4264" i="1"/>
  <c r="CI4264" i="1"/>
  <c r="CG4264" i="1"/>
  <c r="CF4264" i="1"/>
  <c r="CJ4263" i="1"/>
  <c r="CI4263" i="1"/>
  <c r="CG4263" i="1"/>
  <c r="CF4263" i="1"/>
  <c r="CJ4262" i="1"/>
  <c r="CI4262" i="1"/>
  <c r="CG4262" i="1"/>
  <c r="CF4262" i="1"/>
  <c r="CJ4261" i="1"/>
  <c r="CI4261" i="1"/>
  <c r="CG4261" i="1"/>
  <c r="CF4261" i="1"/>
  <c r="CJ4260" i="1"/>
  <c r="CI4260" i="1"/>
  <c r="CG4260" i="1"/>
  <c r="CF4260" i="1"/>
  <c r="CJ4259" i="1"/>
  <c r="CI4259" i="1"/>
  <c r="CG4259" i="1"/>
  <c r="CF4259" i="1"/>
  <c r="CJ4258" i="1"/>
  <c r="CI4258" i="1"/>
  <c r="CG4258" i="1"/>
  <c r="CF4258" i="1"/>
  <c r="CJ4257" i="1"/>
  <c r="CI4257" i="1"/>
  <c r="CG4257" i="1"/>
  <c r="CF4257" i="1"/>
  <c r="CJ4256" i="1"/>
  <c r="CI4256" i="1"/>
  <c r="CG4256" i="1"/>
  <c r="CF4256" i="1"/>
  <c r="CJ4255" i="1"/>
  <c r="CI4255" i="1"/>
  <c r="CG4255" i="1"/>
  <c r="CF4255" i="1"/>
  <c r="CJ4254" i="1"/>
  <c r="CI4254" i="1"/>
  <c r="CG4254" i="1"/>
  <c r="CF4254" i="1"/>
  <c r="CJ4253" i="1"/>
  <c r="CI4253" i="1"/>
  <c r="CG4253" i="1"/>
  <c r="CF4253" i="1"/>
  <c r="CJ4252" i="1"/>
  <c r="CI4252" i="1"/>
  <c r="CG4252" i="1"/>
  <c r="CF4252" i="1"/>
  <c r="CJ4251" i="1"/>
  <c r="CI4251" i="1"/>
  <c r="CG4251" i="1"/>
  <c r="CF4251" i="1"/>
  <c r="CJ4250" i="1"/>
  <c r="CI4250" i="1"/>
  <c r="CG4250" i="1"/>
  <c r="CF4250" i="1"/>
  <c r="CJ4249" i="1"/>
  <c r="CI4249" i="1"/>
  <c r="CG4249" i="1"/>
  <c r="CF4249" i="1"/>
  <c r="CJ4248" i="1"/>
  <c r="CI4248" i="1"/>
  <c r="CG4248" i="1"/>
  <c r="CF4248" i="1"/>
  <c r="CJ4247" i="1"/>
  <c r="CI4247" i="1"/>
  <c r="CG4247" i="1"/>
  <c r="CF4247" i="1"/>
  <c r="CJ4246" i="1"/>
  <c r="CI4246" i="1"/>
  <c r="CG4246" i="1"/>
  <c r="CF4246" i="1"/>
  <c r="CJ4245" i="1"/>
  <c r="CI4245" i="1"/>
  <c r="CG4245" i="1"/>
  <c r="CF4245" i="1"/>
  <c r="CJ4244" i="1"/>
  <c r="CI4244" i="1"/>
  <c r="CG4244" i="1"/>
  <c r="CF4244" i="1"/>
  <c r="CJ4243" i="1"/>
  <c r="CI4243" i="1"/>
  <c r="CG4243" i="1"/>
  <c r="CF4243" i="1"/>
  <c r="CJ4242" i="1"/>
  <c r="CI4242" i="1"/>
  <c r="CG4242" i="1"/>
  <c r="CF4242" i="1"/>
  <c r="CJ4241" i="1"/>
  <c r="CI4241" i="1"/>
  <c r="CG4241" i="1"/>
  <c r="CF4241" i="1"/>
  <c r="CJ4240" i="1"/>
  <c r="CI4240" i="1"/>
  <c r="CG4240" i="1"/>
  <c r="CF4240" i="1"/>
  <c r="CJ4239" i="1"/>
  <c r="CI4239" i="1"/>
  <c r="CG4239" i="1"/>
  <c r="CF4239" i="1"/>
  <c r="CJ4238" i="1"/>
  <c r="CI4238" i="1"/>
  <c r="CG4238" i="1"/>
  <c r="CF4238" i="1"/>
  <c r="CJ4237" i="1"/>
  <c r="CI4237" i="1"/>
  <c r="CG4237" i="1"/>
  <c r="CF4237" i="1"/>
  <c r="CJ4236" i="1"/>
  <c r="CI4236" i="1"/>
  <c r="CG4236" i="1"/>
  <c r="CF4236" i="1"/>
  <c r="CJ4235" i="1"/>
  <c r="CI4235" i="1"/>
  <c r="CG4235" i="1"/>
  <c r="CF4235" i="1"/>
  <c r="CJ4234" i="1"/>
  <c r="CI4234" i="1"/>
  <c r="CG4234" i="1"/>
  <c r="CF4234" i="1"/>
  <c r="CJ4233" i="1"/>
  <c r="CI4233" i="1"/>
  <c r="CG4233" i="1"/>
  <c r="CF4233" i="1"/>
  <c r="CJ4232" i="1"/>
  <c r="CI4232" i="1"/>
  <c r="CG4232" i="1"/>
  <c r="CF4232" i="1"/>
  <c r="CJ4231" i="1"/>
  <c r="CI4231" i="1"/>
  <c r="CG4231" i="1"/>
  <c r="CF4231" i="1"/>
  <c r="CJ4230" i="1"/>
  <c r="CI4230" i="1"/>
  <c r="CG4230" i="1"/>
  <c r="CF4230" i="1"/>
  <c r="CJ4229" i="1"/>
  <c r="CI4229" i="1"/>
  <c r="CG4229" i="1"/>
  <c r="CF4229" i="1"/>
  <c r="CJ4228" i="1"/>
  <c r="CI4228" i="1"/>
  <c r="CG4228" i="1"/>
  <c r="CF4228" i="1"/>
  <c r="CJ4227" i="1"/>
  <c r="CI4227" i="1"/>
  <c r="CG4227" i="1"/>
  <c r="CF4227" i="1"/>
  <c r="CJ4226" i="1"/>
  <c r="CI4226" i="1"/>
  <c r="CG4226" i="1"/>
  <c r="CF4226" i="1"/>
  <c r="CJ4225" i="1"/>
  <c r="CI4225" i="1"/>
  <c r="CG4225" i="1"/>
  <c r="CF4225" i="1"/>
  <c r="CJ4224" i="1"/>
  <c r="CI4224" i="1"/>
  <c r="CG4224" i="1"/>
  <c r="CF4224" i="1"/>
  <c r="CJ4223" i="1"/>
  <c r="CI4223" i="1"/>
  <c r="CG4223" i="1"/>
  <c r="CF4223" i="1"/>
  <c r="CJ4222" i="1"/>
  <c r="CI4222" i="1"/>
  <c r="CG4222" i="1"/>
  <c r="CF4222" i="1"/>
  <c r="CJ4221" i="1"/>
  <c r="CI4221" i="1"/>
  <c r="CG4221" i="1"/>
  <c r="CF4221" i="1"/>
  <c r="CJ4220" i="1"/>
  <c r="CI4220" i="1"/>
  <c r="CG4220" i="1"/>
  <c r="CF4220" i="1"/>
  <c r="CJ4219" i="1"/>
  <c r="CI4219" i="1"/>
  <c r="CG4219" i="1"/>
  <c r="CF4219" i="1"/>
  <c r="CJ4218" i="1"/>
  <c r="CI4218" i="1"/>
  <c r="CG4218" i="1"/>
  <c r="CF4218" i="1"/>
  <c r="CJ4217" i="1"/>
  <c r="CI4217" i="1"/>
  <c r="CG4217" i="1"/>
  <c r="CF4217" i="1"/>
  <c r="CJ4216" i="1"/>
  <c r="CI4216" i="1"/>
  <c r="CG4216" i="1"/>
  <c r="CF4216" i="1"/>
  <c r="CJ4215" i="1"/>
  <c r="CI4215" i="1"/>
  <c r="CG4215" i="1"/>
  <c r="CF4215" i="1"/>
  <c r="CJ4214" i="1"/>
  <c r="CI4214" i="1"/>
  <c r="CG4214" i="1"/>
  <c r="CF4214" i="1"/>
  <c r="CJ4213" i="1"/>
  <c r="CI4213" i="1"/>
  <c r="CG4213" i="1"/>
  <c r="CF4213" i="1"/>
  <c r="CJ4212" i="1"/>
  <c r="CI4212" i="1"/>
  <c r="CG4212" i="1"/>
  <c r="CF4212" i="1"/>
  <c r="CJ4211" i="1"/>
  <c r="CI4211" i="1"/>
  <c r="CG4211" i="1"/>
  <c r="CF4211" i="1"/>
  <c r="CJ4210" i="1"/>
  <c r="CI4210" i="1"/>
  <c r="CG4210" i="1"/>
  <c r="CF4210" i="1"/>
  <c r="CJ4209" i="1"/>
  <c r="CI4209" i="1"/>
  <c r="CG4209" i="1"/>
  <c r="CF4209" i="1"/>
  <c r="CJ4208" i="1"/>
  <c r="CI4208" i="1"/>
  <c r="CG4208" i="1"/>
  <c r="CF4208" i="1"/>
  <c r="CJ4207" i="1"/>
  <c r="CI4207" i="1"/>
  <c r="CG4207" i="1"/>
  <c r="CF4207" i="1"/>
  <c r="CJ4206" i="1"/>
  <c r="CI4206" i="1"/>
  <c r="CG4206" i="1"/>
  <c r="CF4206" i="1"/>
  <c r="CJ4205" i="1"/>
  <c r="CI4205" i="1"/>
  <c r="CG4205" i="1"/>
  <c r="CF4205" i="1"/>
  <c r="CJ4204" i="1"/>
  <c r="CI4204" i="1"/>
  <c r="CG4204" i="1"/>
  <c r="CF4204" i="1"/>
  <c r="CJ4203" i="1"/>
  <c r="CI4203" i="1"/>
  <c r="CG4203" i="1"/>
  <c r="CF4203" i="1"/>
  <c r="CJ4202" i="1"/>
  <c r="CI4202" i="1"/>
  <c r="CG4202" i="1"/>
  <c r="CF4202" i="1"/>
  <c r="CJ4201" i="1"/>
  <c r="CI4201" i="1"/>
  <c r="CG4201" i="1"/>
  <c r="CF4201" i="1"/>
  <c r="CJ4200" i="1"/>
  <c r="CI4200" i="1"/>
  <c r="CG4200" i="1"/>
  <c r="CF4200" i="1"/>
  <c r="CJ4199" i="1"/>
  <c r="CI4199" i="1"/>
  <c r="CG4199" i="1"/>
  <c r="CF4199" i="1"/>
  <c r="CJ4198" i="1"/>
  <c r="CI4198" i="1"/>
  <c r="CG4198" i="1"/>
  <c r="CF4198" i="1"/>
  <c r="CJ4197" i="1"/>
  <c r="CI4197" i="1"/>
  <c r="CG4197" i="1"/>
  <c r="CF4197" i="1"/>
  <c r="CJ4196" i="1"/>
  <c r="CI4196" i="1"/>
  <c r="CG4196" i="1"/>
  <c r="CF4196" i="1"/>
  <c r="CJ4195" i="1"/>
  <c r="CI4195" i="1"/>
  <c r="CG4195" i="1"/>
  <c r="CF4195" i="1"/>
  <c r="CJ4194" i="1"/>
  <c r="CI4194" i="1"/>
  <c r="CG4194" i="1"/>
  <c r="CF4194" i="1"/>
  <c r="CJ4193" i="1"/>
  <c r="CI4193" i="1"/>
  <c r="CG4193" i="1"/>
  <c r="CF4193" i="1"/>
  <c r="CJ4192" i="1"/>
  <c r="CI4192" i="1"/>
  <c r="CG4192" i="1"/>
  <c r="CF4192" i="1"/>
  <c r="CJ4191" i="1"/>
  <c r="CI4191" i="1"/>
  <c r="CG4191" i="1"/>
  <c r="CF4191" i="1"/>
  <c r="CJ4190" i="1"/>
  <c r="CI4190" i="1"/>
  <c r="CG4190" i="1"/>
  <c r="CF4190" i="1"/>
  <c r="CJ4189" i="1"/>
  <c r="CI4189" i="1"/>
  <c r="CG4189" i="1"/>
  <c r="CF4189" i="1"/>
  <c r="CJ4188" i="1"/>
  <c r="CI4188" i="1"/>
  <c r="CG4188" i="1"/>
  <c r="CF4188" i="1"/>
  <c r="CJ4187" i="1"/>
  <c r="CI4187" i="1"/>
  <c r="CG4187" i="1"/>
  <c r="CF4187" i="1"/>
  <c r="CJ4186" i="1"/>
  <c r="CI4186" i="1"/>
  <c r="CG4186" i="1"/>
  <c r="CF4186" i="1"/>
  <c r="CJ4185" i="1"/>
  <c r="CI4185" i="1"/>
  <c r="CG4185" i="1"/>
  <c r="CF4185" i="1"/>
  <c r="CJ4184" i="1"/>
  <c r="CI4184" i="1"/>
  <c r="CG4184" i="1"/>
  <c r="CF4184" i="1"/>
  <c r="CJ4183" i="1"/>
  <c r="CI4183" i="1"/>
  <c r="CG4183" i="1"/>
  <c r="CF4183" i="1"/>
  <c r="CJ4182" i="1"/>
  <c r="CI4182" i="1"/>
  <c r="CG4182" i="1"/>
  <c r="CF4182" i="1"/>
  <c r="CJ4181" i="1"/>
  <c r="CI4181" i="1"/>
  <c r="CG4181" i="1"/>
  <c r="CF4181" i="1"/>
  <c r="CJ4180" i="1"/>
  <c r="CI4180" i="1"/>
  <c r="CG4180" i="1"/>
  <c r="CF4180" i="1"/>
  <c r="CJ4179" i="1"/>
  <c r="CI4179" i="1"/>
  <c r="CG4179" i="1"/>
  <c r="CF4179" i="1"/>
  <c r="CJ4178" i="1"/>
  <c r="CI4178" i="1"/>
  <c r="CG4178" i="1"/>
  <c r="CF4178" i="1"/>
  <c r="CJ4177" i="1"/>
  <c r="CI4177" i="1"/>
  <c r="CG4177" i="1"/>
  <c r="CF4177" i="1"/>
  <c r="CJ4176" i="1"/>
  <c r="CI4176" i="1"/>
  <c r="CG4176" i="1"/>
  <c r="CF4176" i="1"/>
  <c r="CJ4175" i="1"/>
  <c r="CI4175" i="1"/>
  <c r="CG4175" i="1"/>
  <c r="CF4175" i="1"/>
  <c r="CJ4174" i="1"/>
  <c r="CI4174" i="1"/>
  <c r="CG4174" i="1"/>
  <c r="CF4174" i="1"/>
  <c r="CJ4173" i="1"/>
  <c r="CI4173" i="1"/>
  <c r="CG4173" i="1"/>
  <c r="CF4173" i="1"/>
  <c r="CJ4172" i="1"/>
  <c r="CI4172" i="1"/>
  <c r="CG4172" i="1"/>
  <c r="CF4172" i="1"/>
  <c r="CJ4171" i="1"/>
  <c r="CI4171" i="1"/>
  <c r="CG4171" i="1"/>
  <c r="CF4171" i="1"/>
  <c r="CJ4170" i="1"/>
  <c r="CI4170" i="1"/>
  <c r="CG4170" i="1"/>
  <c r="CF4170" i="1"/>
  <c r="CJ4169" i="1"/>
  <c r="CI4169" i="1"/>
  <c r="CG4169" i="1"/>
  <c r="CF4169" i="1"/>
  <c r="CJ4168" i="1"/>
  <c r="CI4168" i="1"/>
  <c r="CG4168" i="1"/>
  <c r="CF4168" i="1"/>
  <c r="CJ4167" i="1"/>
  <c r="CI4167" i="1"/>
  <c r="CG4167" i="1"/>
  <c r="CF4167" i="1"/>
  <c r="CJ4166" i="1"/>
  <c r="CI4166" i="1"/>
  <c r="CG4166" i="1"/>
  <c r="CF4166" i="1"/>
  <c r="CJ4165" i="1"/>
  <c r="CI4165" i="1"/>
  <c r="CG4165" i="1"/>
  <c r="CF4165" i="1"/>
  <c r="CJ4164" i="1"/>
  <c r="CI4164" i="1"/>
  <c r="CG4164" i="1"/>
  <c r="CF4164" i="1"/>
  <c r="CJ4163" i="1"/>
  <c r="CI4163" i="1"/>
  <c r="CG4163" i="1"/>
  <c r="CF4163" i="1"/>
  <c r="CJ4162" i="1"/>
  <c r="CI4162" i="1"/>
  <c r="CG4162" i="1"/>
  <c r="CF4162" i="1"/>
  <c r="CJ4161" i="1"/>
  <c r="CI4161" i="1"/>
  <c r="CG4161" i="1"/>
  <c r="CF4161" i="1"/>
  <c r="CJ4160" i="1"/>
  <c r="CI4160" i="1"/>
  <c r="CG4160" i="1"/>
  <c r="CF4160" i="1"/>
  <c r="CJ4159" i="1"/>
  <c r="CI4159" i="1"/>
  <c r="CG4159" i="1"/>
  <c r="CF4159" i="1"/>
  <c r="CJ4158" i="1"/>
  <c r="CI4158" i="1"/>
  <c r="CG4158" i="1"/>
  <c r="CF4158" i="1"/>
  <c r="CJ4157" i="1"/>
  <c r="CI4157" i="1"/>
  <c r="CG4157" i="1"/>
  <c r="CF4157" i="1"/>
  <c r="CJ4156" i="1"/>
  <c r="CI4156" i="1"/>
  <c r="CG4156" i="1"/>
  <c r="CF4156" i="1"/>
  <c r="CJ4155" i="1"/>
  <c r="CI4155" i="1"/>
  <c r="CG4155" i="1"/>
  <c r="CF4155" i="1"/>
  <c r="CJ4154" i="1"/>
  <c r="CI4154" i="1"/>
  <c r="CG4154" i="1"/>
  <c r="CF4154" i="1"/>
  <c r="CJ4153" i="1"/>
  <c r="CI4153" i="1"/>
  <c r="CG4153" i="1"/>
  <c r="CF4153" i="1"/>
  <c r="CJ4152" i="1"/>
  <c r="CI4152" i="1"/>
  <c r="CG4152" i="1"/>
  <c r="CF4152" i="1"/>
  <c r="CJ4151" i="1"/>
  <c r="CI4151" i="1"/>
  <c r="CG4151" i="1"/>
  <c r="CF4151" i="1"/>
  <c r="CJ4150" i="1"/>
  <c r="CI4150" i="1"/>
  <c r="CG4150" i="1"/>
  <c r="CF4150" i="1"/>
  <c r="CJ4149" i="1"/>
  <c r="CI4149" i="1"/>
  <c r="CG4149" i="1"/>
  <c r="CF4149" i="1"/>
  <c r="CJ4148" i="1"/>
  <c r="CI4148" i="1"/>
  <c r="CG4148" i="1"/>
  <c r="CF4148" i="1"/>
  <c r="CJ4147" i="1"/>
  <c r="CI4147" i="1"/>
  <c r="CG4147" i="1"/>
  <c r="CF4147" i="1"/>
  <c r="CJ4146" i="1"/>
  <c r="CI4146" i="1"/>
  <c r="CG4146" i="1"/>
  <c r="CF4146" i="1"/>
  <c r="CJ4145" i="1"/>
  <c r="CI4145" i="1"/>
  <c r="CG4145" i="1"/>
  <c r="CF4145" i="1"/>
  <c r="CJ4144" i="1"/>
  <c r="CI4144" i="1"/>
  <c r="CG4144" i="1"/>
  <c r="CF4144" i="1"/>
  <c r="CJ4143" i="1"/>
  <c r="CI4143" i="1"/>
  <c r="CG4143" i="1"/>
  <c r="CF4143" i="1"/>
  <c r="CJ4142" i="1"/>
  <c r="CI4142" i="1"/>
  <c r="CG4142" i="1"/>
  <c r="CF4142" i="1"/>
  <c r="CJ4141" i="1"/>
  <c r="CI4141" i="1"/>
  <c r="CG4141" i="1"/>
  <c r="CF4141" i="1"/>
  <c r="CJ4140" i="1"/>
  <c r="CI4140" i="1"/>
  <c r="CG4140" i="1"/>
  <c r="CF4140" i="1"/>
  <c r="CJ4139" i="1"/>
  <c r="CI4139" i="1"/>
  <c r="CG4139" i="1"/>
  <c r="CF4139" i="1"/>
  <c r="CJ4138" i="1"/>
  <c r="CI4138" i="1"/>
  <c r="CG4138" i="1"/>
  <c r="CF4138" i="1"/>
  <c r="CJ4137" i="1"/>
  <c r="CI4137" i="1"/>
  <c r="CG4137" i="1"/>
  <c r="CF4137" i="1"/>
  <c r="CJ4136" i="1"/>
  <c r="CI4136" i="1"/>
  <c r="CG4136" i="1"/>
  <c r="CF4136" i="1"/>
  <c r="CJ4135" i="1"/>
  <c r="CI4135" i="1"/>
  <c r="CG4135" i="1"/>
  <c r="CF4135" i="1"/>
  <c r="CJ4134" i="1"/>
  <c r="CI4134" i="1"/>
  <c r="CG4134" i="1"/>
  <c r="CF4134" i="1"/>
  <c r="CJ4133" i="1"/>
  <c r="CI4133" i="1"/>
  <c r="CG4133" i="1"/>
  <c r="CF4133" i="1"/>
  <c r="CJ4132" i="1"/>
  <c r="CI4132" i="1"/>
  <c r="CG4132" i="1"/>
  <c r="CF4132" i="1"/>
  <c r="CJ4131" i="1"/>
  <c r="CI4131" i="1"/>
  <c r="CG4131" i="1"/>
  <c r="CF4131" i="1"/>
  <c r="CJ4130" i="1"/>
  <c r="CI4130" i="1"/>
  <c r="CG4130" i="1"/>
  <c r="CF4130" i="1"/>
  <c r="CJ4129" i="1"/>
  <c r="CI4129" i="1"/>
  <c r="CG4129" i="1"/>
  <c r="CF4129" i="1"/>
  <c r="CJ4128" i="1"/>
  <c r="CI4128" i="1"/>
  <c r="CG4128" i="1"/>
  <c r="CF4128" i="1"/>
  <c r="CJ4127" i="1"/>
  <c r="CI4127" i="1"/>
  <c r="CG4127" i="1"/>
  <c r="CF4127" i="1"/>
  <c r="CJ4126" i="1"/>
  <c r="CI4126" i="1"/>
  <c r="CG4126" i="1"/>
  <c r="CF4126" i="1"/>
  <c r="CJ4125" i="1"/>
  <c r="CI4125" i="1"/>
  <c r="CG4125" i="1"/>
  <c r="CF4125" i="1"/>
  <c r="CJ4124" i="1"/>
  <c r="CI4124" i="1"/>
  <c r="CG4124" i="1"/>
  <c r="CF4124" i="1"/>
  <c r="CJ4123" i="1"/>
  <c r="CI4123" i="1"/>
  <c r="CG4123" i="1"/>
  <c r="CF4123" i="1"/>
  <c r="CJ4122" i="1"/>
  <c r="CI4122" i="1"/>
  <c r="CG4122" i="1"/>
  <c r="CF4122" i="1"/>
  <c r="CJ4121" i="1"/>
  <c r="CI4121" i="1"/>
  <c r="CG4121" i="1"/>
  <c r="CF4121" i="1"/>
  <c r="CJ4120" i="1"/>
  <c r="CI4120" i="1"/>
  <c r="CG4120" i="1"/>
  <c r="CF4120" i="1"/>
  <c r="CJ4119" i="1"/>
  <c r="CI4119" i="1"/>
  <c r="CG4119" i="1"/>
  <c r="CF4119" i="1"/>
  <c r="CJ4118" i="1"/>
  <c r="CI4118" i="1"/>
  <c r="CG4118" i="1"/>
  <c r="CF4118" i="1"/>
  <c r="CJ4117" i="1"/>
  <c r="CI4117" i="1"/>
  <c r="CG4117" i="1"/>
  <c r="CF4117" i="1"/>
  <c r="CJ4116" i="1"/>
  <c r="CI4116" i="1"/>
  <c r="CG4116" i="1"/>
  <c r="CF4116" i="1"/>
  <c r="CJ4115" i="1"/>
  <c r="CI4115" i="1"/>
  <c r="CG4115" i="1"/>
  <c r="CF4115" i="1"/>
  <c r="CJ4114" i="1"/>
  <c r="CI4114" i="1"/>
  <c r="CG4114" i="1"/>
  <c r="CF4114" i="1"/>
  <c r="CJ4113" i="1"/>
  <c r="CI4113" i="1"/>
  <c r="CG4113" i="1"/>
  <c r="CF4113" i="1"/>
  <c r="CJ4112" i="1"/>
  <c r="CI4112" i="1"/>
  <c r="CG4112" i="1"/>
  <c r="CF4112" i="1"/>
  <c r="CJ4111" i="1"/>
  <c r="CI4111" i="1"/>
  <c r="CG4111" i="1"/>
  <c r="CF4111" i="1"/>
  <c r="CJ4110" i="1"/>
  <c r="CI4110" i="1"/>
  <c r="CG4110" i="1"/>
  <c r="CF4110" i="1"/>
  <c r="CJ4109" i="1"/>
  <c r="CI4109" i="1"/>
  <c r="CG4109" i="1"/>
  <c r="CF4109" i="1"/>
  <c r="CJ4108" i="1"/>
  <c r="CI4108" i="1"/>
  <c r="CG4108" i="1"/>
  <c r="CF4108" i="1"/>
  <c r="CJ4107" i="1"/>
  <c r="CI4107" i="1"/>
  <c r="CG4107" i="1"/>
  <c r="CF4107" i="1"/>
  <c r="CJ4106" i="1"/>
  <c r="CI4106" i="1"/>
  <c r="CG4106" i="1"/>
  <c r="CF4106" i="1"/>
  <c r="CJ4105" i="1"/>
  <c r="CI4105" i="1"/>
  <c r="CG4105" i="1"/>
  <c r="CF4105" i="1"/>
  <c r="CJ4104" i="1"/>
  <c r="CI4104" i="1"/>
  <c r="CG4104" i="1"/>
  <c r="CF4104" i="1"/>
  <c r="CJ4103" i="1"/>
  <c r="CI4103" i="1"/>
  <c r="CG4103" i="1"/>
  <c r="CF4103" i="1"/>
  <c r="CJ4102" i="1"/>
  <c r="CI4102" i="1"/>
  <c r="CG4102" i="1"/>
  <c r="CF4102" i="1"/>
  <c r="CJ4101" i="1"/>
  <c r="CI4101" i="1"/>
  <c r="CG4101" i="1"/>
  <c r="CF4101" i="1"/>
  <c r="CJ4100" i="1"/>
  <c r="CI4100" i="1"/>
  <c r="CG4100" i="1"/>
  <c r="CF4100" i="1"/>
  <c r="CJ4099" i="1"/>
  <c r="CI4099" i="1"/>
  <c r="CG4099" i="1"/>
  <c r="CF4099" i="1"/>
  <c r="CJ4098" i="1"/>
  <c r="CI4098" i="1"/>
  <c r="CG4098" i="1"/>
  <c r="CF4098" i="1"/>
  <c r="CJ4097" i="1"/>
  <c r="CI4097" i="1"/>
  <c r="CG4097" i="1"/>
  <c r="CF4097" i="1"/>
  <c r="CJ4096" i="1"/>
  <c r="CI4096" i="1"/>
  <c r="CG4096" i="1"/>
  <c r="CF4096" i="1"/>
  <c r="CJ4095" i="1"/>
  <c r="CI4095" i="1"/>
  <c r="CG4095" i="1"/>
  <c r="CF4095" i="1"/>
  <c r="CJ4094" i="1"/>
  <c r="CI4094" i="1"/>
  <c r="CG4094" i="1"/>
  <c r="CF4094" i="1"/>
  <c r="CJ4093" i="1"/>
  <c r="CI4093" i="1"/>
  <c r="CG4093" i="1"/>
  <c r="CF4093" i="1"/>
  <c r="CJ4092" i="1"/>
  <c r="CI4092" i="1"/>
  <c r="CG4092" i="1"/>
  <c r="CF4092" i="1"/>
  <c r="CJ4091" i="1"/>
  <c r="CI4091" i="1"/>
  <c r="CG4091" i="1"/>
  <c r="CF4091" i="1"/>
  <c r="CJ4090" i="1"/>
  <c r="CI4090" i="1"/>
  <c r="CG4090" i="1"/>
  <c r="CF4090" i="1"/>
  <c r="CJ4089" i="1"/>
  <c r="CI4089" i="1"/>
  <c r="CG4089" i="1"/>
  <c r="CF4089" i="1"/>
  <c r="CJ4088" i="1"/>
  <c r="CI4088" i="1"/>
  <c r="CG4088" i="1"/>
  <c r="CF4088" i="1"/>
  <c r="CJ4087" i="1"/>
  <c r="CI4087" i="1"/>
  <c r="CG4087" i="1"/>
  <c r="CF4087" i="1"/>
  <c r="CJ4086" i="1"/>
  <c r="CI4086" i="1"/>
  <c r="CG4086" i="1"/>
  <c r="CF4086" i="1"/>
  <c r="CJ4085" i="1"/>
  <c r="CI4085" i="1"/>
  <c r="CG4085" i="1"/>
  <c r="CF4085" i="1"/>
  <c r="CJ4084" i="1"/>
  <c r="CI4084" i="1"/>
  <c r="CG4084" i="1"/>
  <c r="CF4084" i="1"/>
  <c r="CJ4083" i="1"/>
  <c r="CI4083" i="1"/>
  <c r="CG4083" i="1"/>
  <c r="CF4083" i="1"/>
  <c r="CJ4082" i="1"/>
  <c r="CI4082" i="1"/>
  <c r="CG4082" i="1"/>
  <c r="CF4082" i="1"/>
  <c r="CJ4081" i="1"/>
  <c r="CI4081" i="1"/>
  <c r="CG4081" i="1"/>
  <c r="CF4081" i="1"/>
  <c r="CJ4080" i="1"/>
  <c r="CI4080" i="1"/>
  <c r="CG4080" i="1"/>
  <c r="CF4080" i="1"/>
  <c r="CJ4079" i="1"/>
  <c r="CI4079" i="1"/>
  <c r="CG4079" i="1"/>
  <c r="CF4079" i="1"/>
  <c r="CJ4078" i="1"/>
  <c r="CI4078" i="1"/>
  <c r="CG4078" i="1"/>
  <c r="CF4078" i="1"/>
  <c r="CJ4077" i="1"/>
  <c r="CI4077" i="1"/>
  <c r="CG4077" i="1"/>
  <c r="CF4077" i="1"/>
  <c r="CJ4076" i="1"/>
  <c r="CI4076" i="1"/>
  <c r="CG4076" i="1"/>
  <c r="CF4076" i="1"/>
  <c r="CJ4075" i="1"/>
  <c r="CI4075" i="1"/>
  <c r="CG4075" i="1"/>
  <c r="CF4075" i="1"/>
  <c r="CJ4074" i="1"/>
  <c r="CI4074" i="1"/>
  <c r="CG4074" i="1"/>
  <c r="CF4074" i="1"/>
  <c r="CJ4073" i="1"/>
  <c r="CI4073" i="1"/>
  <c r="CG4073" i="1"/>
  <c r="CF4073" i="1"/>
  <c r="CJ4072" i="1"/>
  <c r="CI4072" i="1"/>
  <c r="CG4072" i="1"/>
  <c r="CF4072" i="1"/>
  <c r="CJ4071" i="1"/>
  <c r="CI4071" i="1"/>
  <c r="CG4071" i="1"/>
  <c r="CF4071" i="1"/>
  <c r="CJ4070" i="1"/>
  <c r="CI4070" i="1"/>
  <c r="CG4070" i="1"/>
  <c r="CF4070" i="1"/>
  <c r="CJ4069" i="1"/>
  <c r="CI4069" i="1"/>
  <c r="CG4069" i="1"/>
  <c r="CF4069" i="1"/>
  <c r="CJ4068" i="1"/>
  <c r="CI4068" i="1"/>
  <c r="CG4068" i="1"/>
  <c r="CF4068" i="1"/>
  <c r="CJ4067" i="1"/>
  <c r="CI4067" i="1"/>
  <c r="CG4067" i="1"/>
  <c r="CF4067" i="1"/>
  <c r="CJ4066" i="1"/>
  <c r="CI4066" i="1"/>
  <c r="CG4066" i="1"/>
  <c r="CF4066" i="1"/>
  <c r="CJ4065" i="1"/>
  <c r="CI4065" i="1"/>
  <c r="CG4065" i="1"/>
  <c r="CF4065" i="1"/>
  <c r="CJ4064" i="1"/>
  <c r="CI4064" i="1"/>
  <c r="CG4064" i="1"/>
  <c r="CF4064" i="1"/>
  <c r="CJ4063" i="1"/>
  <c r="CI4063" i="1"/>
  <c r="CG4063" i="1"/>
  <c r="CF4063" i="1"/>
  <c r="CJ4062" i="1"/>
  <c r="CI4062" i="1"/>
  <c r="CG4062" i="1"/>
  <c r="CF4062" i="1"/>
  <c r="CJ4061" i="1"/>
  <c r="CI4061" i="1"/>
  <c r="CG4061" i="1"/>
  <c r="CF4061" i="1"/>
  <c r="CJ4060" i="1"/>
  <c r="CI4060" i="1"/>
  <c r="CG4060" i="1"/>
  <c r="CF4060" i="1"/>
  <c r="CJ4059" i="1"/>
  <c r="CI4059" i="1"/>
  <c r="CG4059" i="1"/>
  <c r="CF4059" i="1"/>
  <c r="CJ4058" i="1"/>
  <c r="CI4058" i="1"/>
  <c r="CG4058" i="1"/>
  <c r="CF4058" i="1"/>
  <c r="CJ4057" i="1"/>
  <c r="CI4057" i="1"/>
  <c r="CG4057" i="1"/>
  <c r="CF4057" i="1"/>
  <c r="CJ4056" i="1"/>
  <c r="CI4056" i="1"/>
  <c r="CG4056" i="1"/>
  <c r="CF4056" i="1"/>
  <c r="CJ4055" i="1"/>
  <c r="CI4055" i="1"/>
  <c r="CG4055" i="1"/>
  <c r="CF4055" i="1"/>
  <c r="CJ4054" i="1"/>
  <c r="CI4054" i="1"/>
  <c r="CG4054" i="1"/>
  <c r="CF4054" i="1"/>
  <c r="CJ4053" i="1"/>
  <c r="CI4053" i="1"/>
  <c r="CG4053" i="1"/>
  <c r="CF4053" i="1"/>
  <c r="CJ4052" i="1"/>
  <c r="CI4052" i="1"/>
  <c r="CG4052" i="1"/>
  <c r="CF4052" i="1"/>
  <c r="CJ4051" i="1"/>
  <c r="CI4051" i="1"/>
  <c r="CG4051" i="1"/>
  <c r="CF4051" i="1"/>
  <c r="CJ4050" i="1"/>
  <c r="CI4050" i="1"/>
  <c r="CG4050" i="1"/>
  <c r="CF4050" i="1"/>
  <c r="CJ4049" i="1"/>
  <c r="CI4049" i="1"/>
  <c r="CG4049" i="1"/>
  <c r="CF4049" i="1"/>
  <c r="CJ4048" i="1"/>
  <c r="CI4048" i="1"/>
  <c r="CG4048" i="1"/>
  <c r="CF4048" i="1"/>
  <c r="CJ4047" i="1"/>
  <c r="CI4047" i="1"/>
  <c r="CG4047" i="1"/>
  <c r="CF4047" i="1"/>
  <c r="CJ4046" i="1"/>
  <c r="CI4046" i="1"/>
  <c r="CG4046" i="1"/>
  <c r="CF4046" i="1"/>
  <c r="CJ4045" i="1"/>
  <c r="CI4045" i="1"/>
  <c r="CG4045" i="1"/>
  <c r="CF4045" i="1"/>
  <c r="CJ4044" i="1"/>
  <c r="CI4044" i="1"/>
  <c r="CG4044" i="1"/>
  <c r="CF4044" i="1"/>
  <c r="CJ4043" i="1"/>
  <c r="CI4043" i="1"/>
  <c r="CG4043" i="1"/>
  <c r="CF4043" i="1"/>
  <c r="CJ4042" i="1"/>
  <c r="CI4042" i="1"/>
  <c r="CG4042" i="1"/>
  <c r="CF4042" i="1"/>
  <c r="CJ4041" i="1"/>
  <c r="CI4041" i="1"/>
  <c r="CG4041" i="1"/>
  <c r="CF4041" i="1"/>
  <c r="CJ4040" i="1"/>
  <c r="CI4040" i="1"/>
  <c r="CG4040" i="1"/>
  <c r="CF4040" i="1"/>
  <c r="CJ4039" i="1"/>
  <c r="CI4039" i="1"/>
  <c r="CG4039" i="1"/>
  <c r="CF4039" i="1"/>
  <c r="CJ4038" i="1"/>
  <c r="CI4038" i="1"/>
  <c r="CG4038" i="1"/>
  <c r="CF4038" i="1"/>
  <c r="CJ4037" i="1"/>
  <c r="CI4037" i="1"/>
  <c r="CG4037" i="1"/>
  <c r="CF4037" i="1"/>
  <c r="CJ4036" i="1"/>
  <c r="CI4036" i="1"/>
  <c r="CG4036" i="1"/>
  <c r="CF4036" i="1"/>
  <c r="CJ4035" i="1"/>
  <c r="CI4035" i="1"/>
  <c r="CG4035" i="1"/>
  <c r="CF4035" i="1"/>
  <c r="CJ4034" i="1"/>
  <c r="CI4034" i="1"/>
  <c r="CG4034" i="1"/>
  <c r="CF4034" i="1"/>
  <c r="CJ4033" i="1"/>
  <c r="CI4033" i="1"/>
  <c r="CG4033" i="1"/>
  <c r="CF4033" i="1"/>
  <c r="CJ4032" i="1"/>
  <c r="CI4032" i="1"/>
  <c r="CG4032" i="1"/>
  <c r="CF4032" i="1"/>
  <c r="CJ4031" i="1"/>
  <c r="CI4031" i="1"/>
  <c r="CG4031" i="1"/>
  <c r="CF4031" i="1"/>
  <c r="CJ4030" i="1"/>
  <c r="CI4030" i="1"/>
  <c r="CG4030" i="1"/>
  <c r="CF4030" i="1"/>
  <c r="CJ4029" i="1"/>
  <c r="CI4029" i="1"/>
  <c r="CG4029" i="1"/>
  <c r="CF4029" i="1"/>
  <c r="CJ4028" i="1"/>
  <c r="CI4028" i="1"/>
  <c r="CG4028" i="1"/>
  <c r="CF4028" i="1"/>
  <c r="CJ4027" i="1"/>
  <c r="CI4027" i="1"/>
  <c r="CG4027" i="1"/>
  <c r="CF4027" i="1"/>
  <c r="CJ4026" i="1"/>
  <c r="CI4026" i="1"/>
  <c r="CG4026" i="1"/>
  <c r="CF4026" i="1"/>
  <c r="CJ4025" i="1"/>
  <c r="CI4025" i="1"/>
  <c r="CG4025" i="1"/>
  <c r="CF4025" i="1"/>
  <c r="CJ4024" i="1"/>
  <c r="CI4024" i="1"/>
  <c r="CG4024" i="1"/>
  <c r="CF4024" i="1"/>
  <c r="CJ4023" i="1"/>
  <c r="CI4023" i="1"/>
  <c r="CG4023" i="1"/>
  <c r="CF4023" i="1"/>
  <c r="CJ4022" i="1"/>
  <c r="CI4022" i="1"/>
  <c r="CG4022" i="1"/>
  <c r="CF4022" i="1"/>
  <c r="CJ4021" i="1"/>
  <c r="CI4021" i="1"/>
  <c r="CG4021" i="1"/>
  <c r="CF4021" i="1"/>
  <c r="CJ4020" i="1"/>
  <c r="CI4020" i="1"/>
  <c r="CG4020" i="1"/>
  <c r="CF4020" i="1"/>
  <c r="CJ4019" i="1"/>
  <c r="CI4019" i="1"/>
  <c r="CG4019" i="1"/>
  <c r="CF4019" i="1"/>
  <c r="CJ4018" i="1"/>
  <c r="CI4018" i="1"/>
  <c r="CG4018" i="1"/>
  <c r="CF4018" i="1"/>
  <c r="CJ4017" i="1"/>
  <c r="CI4017" i="1"/>
  <c r="CG4017" i="1"/>
  <c r="CF4017" i="1"/>
  <c r="CJ4016" i="1"/>
  <c r="CI4016" i="1"/>
  <c r="CG4016" i="1"/>
  <c r="CF4016" i="1"/>
  <c r="CJ4015" i="1"/>
  <c r="CI4015" i="1"/>
  <c r="CG4015" i="1"/>
  <c r="CF4015" i="1"/>
  <c r="CJ4014" i="1"/>
  <c r="CI4014" i="1"/>
  <c r="CG4014" i="1"/>
  <c r="CF4014" i="1"/>
  <c r="CJ4013" i="1"/>
  <c r="CI4013" i="1"/>
  <c r="CG4013" i="1"/>
  <c r="CF4013" i="1"/>
  <c r="CJ4012" i="1"/>
  <c r="CI4012" i="1"/>
  <c r="CG4012" i="1"/>
  <c r="CF4012" i="1"/>
  <c r="CJ4011" i="1"/>
  <c r="CI4011" i="1"/>
  <c r="CG4011" i="1"/>
  <c r="CF4011" i="1"/>
  <c r="CJ4010" i="1"/>
  <c r="CI4010" i="1"/>
  <c r="CG4010" i="1"/>
  <c r="CF4010" i="1"/>
  <c r="CJ4009" i="1"/>
  <c r="CI4009" i="1"/>
  <c r="CG4009" i="1"/>
  <c r="CF4009" i="1"/>
  <c r="CJ4008" i="1"/>
  <c r="CI4008" i="1"/>
  <c r="CG4008" i="1"/>
  <c r="CF4008" i="1"/>
  <c r="CJ4007" i="1"/>
  <c r="CI4007" i="1"/>
  <c r="CG4007" i="1"/>
  <c r="CF4007" i="1"/>
  <c r="CJ4006" i="1"/>
  <c r="CI4006" i="1"/>
  <c r="CG4006" i="1"/>
  <c r="CF4006" i="1"/>
  <c r="CJ4005" i="1"/>
  <c r="CI4005" i="1"/>
  <c r="CG4005" i="1"/>
  <c r="CF4005" i="1"/>
  <c r="CJ4004" i="1"/>
  <c r="CI4004" i="1"/>
  <c r="CG4004" i="1"/>
  <c r="CF4004" i="1"/>
  <c r="CJ4003" i="1"/>
  <c r="CI4003" i="1"/>
  <c r="CG4003" i="1"/>
  <c r="CF4003" i="1"/>
  <c r="CJ4002" i="1"/>
  <c r="CI4002" i="1"/>
  <c r="CG4002" i="1"/>
  <c r="CF4002" i="1"/>
  <c r="CJ4001" i="1"/>
  <c r="CI4001" i="1"/>
  <c r="CG4001" i="1"/>
  <c r="CF4001" i="1"/>
  <c r="CJ4000" i="1"/>
  <c r="CI4000" i="1"/>
  <c r="CG4000" i="1"/>
  <c r="CF4000" i="1"/>
  <c r="CJ3999" i="1"/>
  <c r="CI3999" i="1"/>
  <c r="CG3999" i="1"/>
  <c r="CF3999" i="1"/>
  <c r="CJ3998" i="1"/>
  <c r="CI3998" i="1"/>
  <c r="CG3998" i="1"/>
  <c r="CF3998" i="1"/>
  <c r="CJ3997" i="1"/>
  <c r="CI3997" i="1"/>
  <c r="CG3997" i="1"/>
  <c r="CF3997" i="1"/>
  <c r="CJ3996" i="1"/>
  <c r="CI3996" i="1"/>
  <c r="CG3996" i="1"/>
  <c r="CF3996" i="1"/>
  <c r="CJ3995" i="1"/>
  <c r="CI3995" i="1"/>
  <c r="CG3995" i="1"/>
  <c r="CF3995" i="1"/>
  <c r="CJ3994" i="1"/>
  <c r="CI3994" i="1"/>
  <c r="CG3994" i="1"/>
  <c r="CF3994" i="1"/>
  <c r="CJ3993" i="1"/>
  <c r="CI3993" i="1"/>
  <c r="CG3993" i="1"/>
  <c r="CF3993" i="1"/>
  <c r="CJ3992" i="1"/>
  <c r="CI3992" i="1"/>
  <c r="CG3992" i="1"/>
  <c r="CF3992" i="1"/>
  <c r="CJ3991" i="1"/>
  <c r="CI3991" i="1"/>
  <c r="CG3991" i="1"/>
  <c r="CF3991" i="1"/>
  <c r="CJ3990" i="1"/>
  <c r="CI3990" i="1"/>
  <c r="CG3990" i="1"/>
  <c r="CF3990" i="1"/>
  <c r="CJ3989" i="1"/>
  <c r="CI3989" i="1"/>
  <c r="CG3989" i="1"/>
  <c r="CF3989" i="1"/>
  <c r="CJ3988" i="1"/>
  <c r="CI3988" i="1"/>
  <c r="CG3988" i="1"/>
  <c r="CF3988" i="1"/>
  <c r="CJ3987" i="1"/>
  <c r="CI3987" i="1"/>
  <c r="CG3987" i="1"/>
  <c r="CF3987" i="1"/>
  <c r="CJ3986" i="1"/>
  <c r="CI3986" i="1"/>
  <c r="CG3986" i="1"/>
  <c r="CF3986" i="1"/>
  <c r="CJ3985" i="1"/>
  <c r="CI3985" i="1"/>
  <c r="CG3985" i="1"/>
  <c r="CF3985" i="1"/>
  <c r="CJ3984" i="1"/>
  <c r="CI3984" i="1"/>
  <c r="CG3984" i="1"/>
  <c r="CF3984" i="1"/>
  <c r="CJ3983" i="1"/>
  <c r="CI3983" i="1"/>
  <c r="CG3983" i="1"/>
  <c r="CF3983" i="1"/>
  <c r="CJ3982" i="1"/>
  <c r="CI3982" i="1"/>
  <c r="CG3982" i="1"/>
  <c r="CF3982" i="1"/>
  <c r="CJ3981" i="1"/>
  <c r="CI3981" i="1"/>
  <c r="CG3981" i="1"/>
  <c r="CF3981" i="1"/>
  <c r="CJ3980" i="1"/>
  <c r="CI3980" i="1"/>
  <c r="CG3980" i="1"/>
  <c r="CF3980" i="1"/>
  <c r="CJ3979" i="1"/>
  <c r="CI3979" i="1"/>
  <c r="CG3979" i="1"/>
  <c r="CF3979" i="1"/>
  <c r="CJ3978" i="1"/>
  <c r="CI3978" i="1"/>
  <c r="CG3978" i="1"/>
  <c r="CF3978" i="1"/>
  <c r="CJ3977" i="1"/>
  <c r="CI3977" i="1"/>
  <c r="CG3977" i="1"/>
  <c r="CF3977" i="1"/>
  <c r="CJ3976" i="1"/>
  <c r="CI3976" i="1"/>
  <c r="CG3976" i="1"/>
  <c r="CF3976" i="1"/>
  <c r="CJ3975" i="1"/>
  <c r="CI3975" i="1"/>
  <c r="CG3975" i="1"/>
  <c r="CF3975" i="1"/>
  <c r="CJ3974" i="1"/>
  <c r="CI3974" i="1"/>
  <c r="CG3974" i="1"/>
  <c r="CF3974" i="1"/>
  <c r="CJ3973" i="1"/>
  <c r="CI3973" i="1"/>
  <c r="CG3973" i="1"/>
  <c r="CF3973" i="1"/>
  <c r="CJ3972" i="1"/>
  <c r="CI3972" i="1"/>
  <c r="CG3972" i="1"/>
  <c r="CF3972" i="1"/>
  <c r="CJ3971" i="1"/>
  <c r="CI3971" i="1"/>
  <c r="CG3971" i="1"/>
  <c r="CF3971" i="1"/>
  <c r="CJ3970" i="1"/>
  <c r="CI3970" i="1"/>
  <c r="CG3970" i="1"/>
  <c r="CF3970" i="1"/>
  <c r="CJ3969" i="1"/>
  <c r="CI3969" i="1"/>
  <c r="CG3969" i="1"/>
  <c r="CF3969" i="1"/>
  <c r="CJ3968" i="1"/>
  <c r="CI3968" i="1"/>
  <c r="CG3968" i="1"/>
  <c r="CF3968" i="1"/>
  <c r="CJ3967" i="1"/>
  <c r="CI3967" i="1"/>
  <c r="CG3967" i="1"/>
  <c r="CF3967" i="1"/>
  <c r="CJ3966" i="1"/>
  <c r="CI3966" i="1"/>
  <c r="CG3966" i="1"/>
  <c r="CF3966" i="1"/>
  <c r="CJ3965" i="1"/>
  <c r="CI3965" i="1"/>
  <c r="CG3965" i="1"/>
  <c r="CF3965" i="1"/>
  <c r="CJ3964" i="1"/>
  <c r="CI3964" i="1"/>
  <c r="CG3964" i="1"/>
  <c r="CF3964" i="1"/>
  <c r="CJ3963" i="1"/>
  <c r="CI3963" i="1"/>
  <c r="CG3963" i="1"/>
  <c r="CF3963" i="1"/>
  <c r="CJ3962" i="1"/>
  <c r="CI3962" i="1"/>
  <c r="CG3962" i="1"/>
  <c r="CF3962" i="1"/>
  <c r="CJ3961" i="1"/>
  <c r="CI3961" i="1"/>
  <c r="CG3961" i="1"/>
  <c r="CF3961" i="1"/>
  <c r="CJ3960" i="1"/>
  <c r="CI3960" i="1"/>
  <c r="CG3960" i="1"/>
  <c r="CF3960" i="1"/>
  <c r="CJ3959" i="1"/>
  <c r="CI3959" i="1"/>
  <c r="CG3959" i="1"/>
  <c r="CF3959" i="1"/>
  <c r="CJ3958" i="1"/>
  <c r="CI3958" i="1"/>
  <c r="CG3958" i="1"/>
  <c r="CF3958" i="1"/>
  <c r="CJ3957" i="1"/>
  <c r="CI3957" i="1"/>
  <c r="CG3957" i="1"/>
  <c r="CF3957" i="1"/>
  <c r="CJ3956" i="1"/>
  <c r="CI3956" i="1"/>
  <c r="CG3956" i="1"/>
  <c r="CF3956" i="1"/>
  <c r="CJ3955" i="1"/>
  <c r="CI3955" i="1"/>
  <c r="CG3955" i="1"/>
  <c r="CF3955" i="1"/>
  <c r="CJ3954" i="1"/>
  <c r="CI3954" i="1"/>
  <c r="CG3954" i="1"/>
  <c r="CF3954" i="1"/>
  <c r="CJ3953" i="1"/>
  <c r="CI3953" i="1"/>
  <c r="CG3953" i="1"/>
  <c r="CF3953" i="1"/>
  <c r="CJ3952" i="1"/>
  <c r="CI3952" i="1"/>
  <c r="CG3952" i="1"/>
  <c r="CF3952" i="1"/>
  <c r="CJ3951" i="1"/>
  <c r="CI3951" i="1"/>
  <c r="CG3951" i="1"/>
  <c r="CF3951" i="1"/>
  <c r="CJ3950" i="1"/>
  <c r="CI3950" i="1"/>
  <c r="CG3950" i="1"/>
  <c r="CF3950" i="1"/>
  <c r="CJ3949" i="1"/>
  <c r="CI3949" i="1"/>
  <c r="CG3949" i="1"/>
  <c r="CF3949" i="1"/>
  <c r="CJ3948" i="1"/>
  <c r="CI3948" i="1"/>
  <c r="CG3948" i="1"/>
  <c r="CF3948" i="1"/>
  <c r="CJ3947" i="1"/>
  <c r="CI3947" i="1"/>
  <c r="CG3947" i="1"/>
  <c r="CF3947" i="1"/>
  <c r="CJ3946" i="1"/>
  <c r="CI3946" i="1"/>
  <c r="CG3946" i="1"/>
  <c r="CF3946" i="1"/>
  <c r="CJ3945" i="1"/>
  <c r="CI3945" i="1"/>
  <c r="CG3945" i="1"/>
  <c r="CF3945" i="1"/>
  <c r="CJ3944" i="1"/>
  <c r="CI3944" i="1"/>
  <c r="CG3944" i="1"/>
  <c r="CF3944" i="1"/>
  <c r="CJ3943" i="1"/>
  <c r="CI3943" i="1"/>
  <c r="CG3943" i="1"/>
  <c r="CF3943" i="1"/>
  <c r="CJ3942" i="1"/>
  <c r="CI3942" i="1"/>
  <c r="CG3942" i="1"/>
  <c r="CF3942" i="1"/>
  <c r="CJ3941" i="1"/>
  <c r="CI3941" i="1"/>
  <c r="CG3941" i="1"/>
  <c r="CF3941" i="1"/>
  <c r="CJ3940" i="1"/>
  <c r="CI3940" i="1"/>
  <c r="CG3940" i="1"/>
  <c r="CF3940" i="1"/>
  <c r="CJ3939" i="1"/>
  <c r="CI3939" i="1"/>
  <c r="CG3939" i="1"/>
  <c r="CF3939" i="1"/>
  <c r="CJ3938" i="1"/>
  <c r="CI3938" i="1"/>
  <c r="CG3938" i="1"/>
  <c r="CF3938" i="1"/>
  <c r="CJ3937" i="1"/>
  <c r="CI3937" i="1"/>
  <c r="CG3937" i="1"/>
  <c r="CF3937" i="1"/>
  <c r="CJ3936" i="1"/>
  <c r="CI3936" i="1"/>
  <c r="CG3936" i="1"/>
  <c r="CF3936" i="1"/>
  <c r="CJ3935" i="1"/>
  <c r="CI3935" i="1"/>
  <c r="CG3935" i="1"/>
  <c r="CF3935" i="1"/>
  <c r="CJ3934" i="1"/>
  <c r="CI3934" i="1"/>
  <c r="CG3934" i="1"/>
  <c r="CF3934" i="1"/>
  <c r="CJ3933" i="1"/>
  <c r="CI3933" i="1"/>
  <c r="CG3933" i="1"/>
  <c r="CF3933" i="1"/>
  <c r="CJ3932" i="1"/>
  <c r="CI3932" i="1"/>
  <c r="CG3932" i="1"/>
  <c r="CF3932" i="1"/>
  <c r="CJ3931" i="1"/>
  <c r="CI3931" i="1"/>
  <c r="CG3931" i="1"/>
  <c r="CF3931" i="1"/>
  <c r="CJ3930" i="1"/>
  <c r="CI3930" i="1"/>
  <c r="CG3930" i="1"/>
  <c r="CF3930" i="1"/>
  <c r="CJ3929" i="1"/>
  <c r="CI3929" i="1"/>
  <c r="CG3929" i="1"/>
  <c r="CF3929" i="1"/>
  <c r="CJ3928" i="1"/>
  <c r="CI3928" i="1"/>
  <c r="CG3928" i="1"/>
  <c r="CF3928" i="1"/>
  <c r="CJ3927" i="1"/>
  <c r="CI3927" i="1"/>
  <c r="CG3927" i="1"/>
  <c r="CF3927" i="1"/>
  <c r="CJ3926" i="1"/>
  <c r="CI3926" i="1"/>
  <c r="CG3926" i="1"/>
  <c r="CF3926" i="1"/>
  <c r="CJ3925" i="1"/>
  <c r="CI3925" i="1"/>
  <c r="CG3925" i="1"/>
  <c r="CF3925" i="1"/>
  <c r="CJ3924" i="1"/>
  <c r="CI3924" i="1"/>
  <c r="CG3924" i="1"/>
  <c r="CF3924" i="1"/>
  <c r="CJ3923" i="1"/>
  <c r="CI3923" i="1"/>
  <c r="CG3923" i="1"/>
  <c r="CF3923" i="1"/>
  <c r="CJ3922" i="1"/>
  <c r="CI3922" i="1"/>
  <c r="CG3922" i="1"/>
  <c r="CF3922" i="1"/>
  <c r="CJ3921" i="1"/>
  <c r="CI3921" i="1"/>
  <c r="CG3921" i="1"/>
  <c r="CF3921" i="1"/>
  <c r="CJ3920" i="1"/>
  <c r="CI3920" i="1"/>
  <c r="CG3920" i="1"/>
  <c r="CF3920" i="1"/>
  <c r="CJ3919" i="1"/>
  <c r="CI3919" i="1"/>
  <c r="CG3919" i="1"/>
  <c r="CF3919" i="1"/>
  <c r="CJ3918" i="1"/>
  <c r="CI3918" i="1"/>
  <c r="CG3918" i="1"/>
  <c r="CF3918" i="1"/>
  <c r="CJ3917" i="1"/>
  <c r="CI3917" i="1"/>
  <c r="CG3917" i="1"/>
  <c r="CF3917" i="1"/>
  <c r="CJ3916" i="1"/>
  <c r="CI3916" i="1"/>
  <c r="CG3916" i="1"/>
  <c r="CF3916" i="1"/>
  <c r="CJ3915" i="1"/>
  <c r="CI3915" i="1"/>
  <c r="CG3915" i="1"/>
  <c r="CF3915" i="1"/>
  <c r="CJ3914" i="1"/>
  <c r="CI3914" i="1"/>
  <c r="CG3914" i="1"/>
  <c r="CF3914" i="1"/>
  <c r="CJ3913" i="1"/>
  <c r="CI3913" i="1"/>
  <c r="CG3913" i="1"/>
  <c r="CF3913" i="1"/>
  <c r="CJ3912" i="1"/>
  <c r="CI3912" i="1"/>
  <c r="CG3912" i="1"/>
  <c r="CF3912" i="1"/>
  <c r="CJ3911" i="1"/>
  <c r="CI3911" i="1"/>
  <c r="CG3911" i="1"/>
  <c r="CF3911" i="1"/>
  <c r="CJ3910" i="1"/>
  <c r="CI3910" i="1"/>
  <c r="CG3910" i="1"/>
  <c r="CF3910" i="1"/>
  <c r="CJ3909" i="1"/>
  <c r="CI3909" i="1"/>
  <c r="CG3909" i="1"/>
  <c r="CF3909" i="1"/>
  <c r="CJ3908" i="1"/>
  <c r="CI3908" i="1"/>
  <c r="CG3908" i="1"/>
  <c r="CF3908" i="1"/>
  <c r="CJ3907" i="1"/>
  <c r="CI3907" i="1"/>
  <c r="CG3907" i="1"/>
  <c r="CF3907" i="1"/>
  <c r="CJ3906" i="1"/>
  <c r="CI3906" i="1"/>
  <c r="CG3906" i="1"/>
  <c r="CF3906" i="1"/>
  <c r="CJ3905" i="1"/>
  <c r="CI3905" i="1"/>
  <c r="CG3905" i="1"/>
  <c r="CF3905" i="1"/>
  <c r="CJ3904" i="1"/>
  <c r="CI3904" i="1"/>
  <c r="CG3904" i="1"/>
  <c r="CF3904" i="1"/>
  <c r="CJ3903" i="1"/>
  <c r="CI3903" i="1"/>
  <c r="CG3903" i="1"/>
  <c r="CF3903" i="1"/>
  <c r="CJ3902" i="1"/>
  <c r="CI3902" i="1"/>
  <c r="CG3902" i="1"/>
  <c r="CF3902" i="1"/>
  <c r="CJ3901" i="1"/>
  <c r="CI3901" i="1"/>
  <c r="CG3901" i="1"/>
  <c r="CF3901" i="1"/>
  <c r="CJ3900" i="1"/>
  <c r="CI3900" i="1"/>
  <c r="CG3900" i="1"/>
  <c r="CF3900" i="1"/>
  <c r="CJ3899" i="1"/>
  <c r="CI3899" i="1"/>
  <c r="CG3899" i="1"/>
  <c r="CF3899" i="1"/>
  <c r="CJ3898" i="1"/>
  <c r="CI3898" i="1"/>
  <c r="CG3898" i="1"/>
  <c r="CF3898" i="1"/>
  <c r="CJ3897" i="1"/>
  <c r="CI3897" i="1"/>
  <c r="CG3897" i="1"/>
  <c r="CF3897" i="1"/>
  <c r="CJ3896" i="1"/>
  <c r="CI3896" i="1"/>
  <c r="CG3896" i="1"/>
  <c r="CF3896" i="1"/>
  <c r="CJ3895" i="1"/>
  <c r="CI3895" i="1"/>
  <c r="CG3895" i="1"/>
  <c r="CF3895" i="1"/>
  <c r="CJ3894" i="1"/>
  <c r="CI3894" i="1"/>
  <c r="CG3894" i="1"/>
  <c r="CF3894" i="1"/>
  <c r="CJ3893" i="1"/>
  <c r="CI3893" i="1"/>
  <c r="CG3893" i="1"/>
  <c r="CF3893" i="1"/>
  <c r="CJ3892" i="1"/>
  <c r="CI3892" i="1"/>
  <c r="CG3892" i="1"/>
  <c r="CF3892" i="1"/>
  <c r="CJ3891" i="1"/>
  <c r="CI3891" i="1"/>
  <c r="CG3891" i="1"/>
  <c r="CF3891" i="1"/>
  <c r="CJ3890" i="1"/>
  <c r="CI3890" i="1"/>
  <c r="CG3890" i="1"/>
  <c r="CF3890" i="1"/>
  <c r="CJ3889" i="1"/>
  <c r="CI3889" i="1"/>
  <c r="CG3889" i="1"/>
  <c r="CF3889" i="1"/>
  <c r="CJ3888" i="1"/>
  <c r="CI3888" i="1"/>
  <c r="CG3888" i="1"/>
  <c r="CF3888" i="1"/>
  <c r="CJ3887" i="1"/>
  <c r="CI3887" i="1"/>
  <c r="CG3887" i="1"/>
  <c r="CF3887" i="1"/>
  <c r="CJ3886" i="1"/>
  <c r="CI3886" i="1"/>
  <c r="CG3886" i="1"/>
  <c r="CF3886" i="1"/>
  <c r="CJ3885" i="1"/>
  <c r="CI3885" i="1"/>
  <c r="CG3885" i="1"/>
  <c r="CF3885" i="1"/>
  <c r="CJ3884" i="1"/>
  <c r="CI3884" i="1"/>
  <c r="CG3884" i="1"/>
  <c r="CF3884" i="1"/>
  <c r="CJ3883" i="1"/>
  <c r="CI3883" i="1"/>
  <c r="CG3883" i="1"/>
  <c r="CF3883" i="1"/>
  <c r="CJ3882" i="1"/>
  <c r="CI3882" i="1"/>
  <c r="CG3882" i="1"/>
  <c r="CF3882" i="1"/>
  <c r="CJ3881" i="1"/>
  <c r="CI3881" i="1"/>
  <c r="CG3881" i="1"/>
  <c r="CF3881" i="1"/>
  <c r="CJ3880" i="1"/>
  <c r="CI3880" i="1"/>
  <c r="CG3880" i="1"/>
  <c r="CF3880" i="1"/>
  <c r="CJ3879" i="1"/>
  <c r="CI3879" i="1"/>
  <c r="CG3879" i="1"/>
  <c r="CF3879" i="1"/>
  <c r="CJ3878" i="1"/>
  <c r="CI3878" i="1"/>
  <c r="CG3878" i="1"/>
  <c r="CF3878" i="1"/>
  <c r="CJ3877" i="1"/>
  <c r="CI3877" i="1"/>
  <c r="CG3877" i="1"/>
  <c r="CF3877" i="1"/>
  <c r="CJ3876" i="1"/>
  <c r="CI3876" i="1"/>
  <c r="CG3876" i="1"/>
  <c r="CF3876" i="1"/>
  <c r="CJ3875" i="1"/>
  <c r="CI3875" i="1"/>
  <c r="CG3875" i="1"/>
  <c r="CF3875" i="1"/>
  <c r="CJ3874" i="1"/>
  <c r="CI3874" i="1"/>
  <c r="CG3874" i="1"/>
  <c r="CF3874" i="1"/>
  <c r="CJ3873" i="1"/>
  <c r="CI3873" i="1"/>
  <c r="CG3873" i="1"/>
  <c r="CF3873" i="1"/>
  <c r="CJ3872" i="1"/>
  <c r="CI3872" i="1"/>
  <c r="CG3872" i="1"/>
  <c r="CF3872" i="1"/>
  <c r="CJ3871" i="1"/>
  <c r="CI3871" i="1"/>
  <c r="CG3871" i="1"/>
  <c r="CF3871" i="1"/>
  <c r="CJ3870" i="1"/>
  <c r="CI3870" i="1"/>
  <c r="CG3870" i="1"/>
  <c r="CF3870" i="1"/>
  <c r="CJ3869" i="1"/>
  <c r="CI3869" i="1"/>
  <c r="CG3869" i="1"/>
  <c r="CF3869" i="1"/>
  <c r="CJ3868" i="1"/>
  <c r="CI3868" i="1"/>
  <c r="CG3868" i="1"/>
  <c r="CF3868" i="1"/>
  <c r="CJ3867" i="1"/>
  <c r="CI3867" i="1"/>
  <c r="CG3867" i="1"/>
  <c r="CF3867" i="1"/>
  <c r="CJ3866" i="1"/>
  <c r="CI3866" i="1"/>
  <c r="CG3866" i="1"/>
  <c r="CF3866" i="1"/>
  <c r="CJ3865" i="1"/>
  <c r="CI3865" i="1"/>
  <c r="CG3865" i="1"/>
  <c r="CF3865" i="1"/>
  <c r="CJ3864" i="1"/>
  <c r="CI3864" i="1"/>
  <c r="CG3864" i="1"/>
  <c r="CF3864" i="1"/>
  <c r="CJ3863" i="1"/>
  <c r="CI3863" i="1"/>
  <c r="CG3863" i="1"/>
  <c r="CF3863" i="1"/>
  <c r="CJ3862" i="1"/>
  <c r="CI3862" i="1"/>
  <c r="CG3862" i="1"/>
  <c r="CF3862" i="1"/>
  <c r="CJ3861" i="1"/>
  <c r="CI3861" i="1"/>
  <c r="CG3861" i="1"/>
  <c r="CF3861" i="1"/>
  <c r="CJ3860" i="1"/>
  <c r="CI3860" i="1"/>
  <c r="CG3860" i="1"/>
  <c r="CF3860" i="1"/>
  <c r="CJ3859" i="1"/>
  <c r="CI3859" i="1"/>
  <c r="CG3859" i="1"/>
  <c r="CF3859" i="1"/>
  <c r="CJ3858" i="1"/>
  <c r="CI3858" i="1"/>
  <c r="CG3858" i="1"/>
  <c r="CF3858" i="1"/>
  <c r="CJ3857" i="1"/>
  <c r="CI3857" i="1"/>
  <c r="CG3857" i="1"/>
  <c r="CF3857" i="1"/>
  <c r="CJ3856" i="1"/>
  <c r="CI3856" i="1"/>
  <c r="CG3856" i="1"/>
  <c r="CF3856" i="1"/>
  <c r="CJ3855" i="1"/>
  <c r="CI3855" i="1"/>
  <c r="CG3855" i="1"/>
  <c r="CF3855" i="1"/>
  <c r="CJ3854" i="1"/>
  <c r="CI3854" i="1"/>
  <c r="CG3854" i="1"/>
  <c r="CF3854" i="1"/>
  <c r="CJ3853" i="1"/>
  <c r="CI3853" i="1"/>
  <c r="CG3853" i="1"/>
  <c r="CF3853" i="1"/>
  <c r="CJ3852" i="1"/>
  <c r="CI3852" i="1"/>
  <c r="CG3852" i="1"/>
  <c r="CF3852" i="1"/>
  <c r="CJ3851" i="1"/>
  <c r="CI3851" i="1"/>
  <c r="CG3851" i="1"/>
  <c r="CF3851" i="1"/>
  <c r="CJ3850" i="1"/>
  <c r="CI3850" i="1"/>
  <c r="CG3850" i="1"/>
  <c r="CF3850" i="1"/>
  <c r="CJ3849" i="1"/>
  <c r="CI3849" i="1"/>
  <c r="CG3849" i="1"/>
  <c r="CF3849" i="1"/>
  <c r="CJ3848" i="1"/>
  <c r="CI3848" i="1"/>
  <c r="CG3848" i="1"/>
  <c r="CF3848" i="1"/>
  <c r="CJ3847" i="1"/>
  <c r="CI3847" i="1"/>
  <c r="CG3847" i="1"/>
  <c r="CF3847" i="1"/>
  <c r="CJ3846" i="1"/>
  <c r="CI3846" i="1"/>
  <c r="CG3846" i="1"/>
  <c r="CF3846" i="1"/>
  <c r="CJ3845" i="1"/>
  <c r="CI3845" i="1"/>
  <c r="CG3845" i="1"/>
  <c r="CF3845" i="1"/>
  <c r="CJ3844" i="1"/>
  <c r="CI3844" i="1"/>
  <c r="CG3844" i="1"/>
  <c r="CF3844" i="1"/>
  <c r="CJ3843" i="1"/>
  <c r="CI3843" i="1"/>
  <c r="CG3843" i="1"/>
  <c r="CF3843" i="1"/>
  <c r="CJ3842" i="1"/>
  <c r="CI3842" i="1"/>
  <c r="CG3842" i="1"/>
  <c r="CF3842" i="1"/>
  <c r="CJ3841" i="1"/>
  <c r="CI3841" i="1"/>
  <c r="CG3841" i="1"/>
  <c r="CF3841" i="1"/>
  <c r="CJ3840" i="1"/>
  <c r="CI3840" i="1"/>
  <c r="CG3840" i="1"/>
  <c r="CF3840" i="1"/>
  <c r="CJ3839" i="1"/>
  <c r="CI3839" i="1"/>
  <c r="CG3839" i="1"/>
  <c r="CF3839" i="1"/>
  <c r="CJ3838" i="1"/>
  <c r="CI3838" i="1"/>
  <c r="CG3838" i="1"/>
  <c r="CF3838" i="1"/>
  <c r="CJ3837" i="1"/>
  <c r="CI3837" i="1"/>
  <c r="CG3837" i="1"/>
  <c r="CF3837" i="1"/>
  <c r="CJ3836" i="1"/>
  <c r="CI3836" i="1"/>
  <c r="CG3836" i="1"/>
  <c r="CF3836" i="1"/>
  <c r="CJ3835" i="1"/>
  <c r="CI3835" i="1"/>
  <c r="CG3835" i="1"/>
  <c r="CF3835" i="1"/>
  <c r="CJ3834" i="1"/>
  <c r="CI3834" i="1"/>
  <c r="CG3834" i="1"/>
  <c r="CF3834" i="1"/>
  <c r="CJ3833" i="1"/>
  <c r="CI3833" i="1"/>
  <c r="CG3833" i="1"/>
  <c r="CF3833" i="1"/>
  <c r="CJ3832" i="1"/>
  <c r="CI3832" i="1"/>
  <c r="CG3832" i="1"/>
  <c r="CF3832" i="1"/>
  <c r="CJ3831" i="1"/>
  <c r="CI3831" i="1"/>
  <c r="CG3831" i="1"/>
  <c r="CF3831" i="1"/>
  <c r="CJ3830" i="1"/>
  <c r="CI3830" i="1"/>
  <c r="CG3830" i="1"/>
  <c r="CF3830" i="1"/>
  <c r="CJ3829" i="1"/>
  <c r="CI3829" i="1"/>
  <c r="CG3829" i="1"/>
  <c r="CF3829" i="1"/>
  <c r="CJ3828" i="1"/>
  <c r="CI3828" i="1"/>
  <c r="CG3828" i="1"/>
  <c r="CF3828" i="1"/>
  <c r="CJ3827" i="1"/>
  <c r="CI3827" i="1"/>
  <c r="CG3827" i="1"/>
  <c r="CF3827" i="1"/>
  <c r="CJ3826" i="1"/>
  <c r="CI3826" i="1"/>
  <c r="CG3826" i="1"/>
  <c r="CF3826" i="1"/>
  <c r="CJ3825" i="1"/>
  <c r="CI3825" i="1"/>
  <c r="CG3825" i="1"/>
  <c r="CF3825" i="1"/>
  <c r="CJ3824" i="1"/>
  <c r="CI3824" i="1"/>
  <c r="CG3824" i="1"/>
  <c r="CF3824" i="1"/>
  <c r="CJ3823" i="1"/>
  <c r="CI3823" i="1"/>
  <c r="CG3823" i="1"/>
  <c r="CF3823" i="1"/>
  <c r="CJ3822" i="1"/>
  <c r="CI3822" i="1"/>
  <c r="CG3822" i="1"/>
  <c r="CF3822" i="1"/>
  <c r="CJ3821" i="1"/>
  <c r="CI3821" i="1"/>
  <c r="CG3821" i="1"/>
  <c r="CF3821" i="1"/>
  <c r="CJ3820" i="1"/>
  <c r="CI3820" i="1"/>
  <c r="CG3820" i="1"/>
  <c r="CF3820" i="1"/>
  <c r="CJ3819" i="1"/>
  <c r="CI3819" i="1"/>
  <c r="CG3819" i="1"/>
  <c r="CF3819" i="1"/>
  <c r="CJ3818" i="1"/>
  <c r="CI3818" i="1"/>
  <c r="CG3818" i="1"/>
  <c r="CF3818" i="1"/>
  <c r="CJ3817" i="1"/>
  <c r="CI3817" i="1"/>
  <c r="CG3817" i="1"/>
  <c r="CF3817" i="1"/>
  <c r="CJ3816" i="1"/>
  <c r="CI3816" i="1"/>
  <c r="CG3816" i="1"/>
  <c r="CF3816" i="1"/>
  <c r="CJ3815" i="1"/>
  <c r="CI3815" i="1"/>
  <c r="CG3815" i="1"/>
  <c r="CF3815" i="1"/>
  <c r="CJ3814" i="1"/>
  <c r="CI3814" i="1"/>
  <c r="CG3814" i="1"/>
  <c r="CF3814" i="1"/>
  <c r="CJ3813" i="1"/>
  <c r="CI3813" i="1"/>
  <c r="CG3813" i="1"/>
  <c r="CF3813" i="1"/>
  <c r="CJ3812" i="1"/>
  <c r="CI3812" i="1"/>
  <c r="CG3812" i="1"/>
  <c r="CF3812" i="1"/>
  <c r="CJ3811" i="1"/>
  <c r="CI3811" i="1"/>
  <c r="CG3811" i="1"/>
  <c r="CF3811" i="1"/>
  <c r="CJ3810" i="1"/>
  <c r="CI3810" i="1"/>
  <c r="CG3810" i="1"/>
  <c r="CF3810" i="1"/>
  <c r="CJ3809" i="1"/>
  <c r="CI3809" i="1"/>
  <c r="CG3809" i="1"/>
  <c r="CF3809" i="1"/>
  <c r="CJ3808" i="1"/>
  <c r="CI3808" i="1"/>
  <c r="CG3808" i="1"/>
  <c r="CF3808" i="1"/>
  <c r="CJ3807" i="1"/>
  <c r="CI3807" i="1"/>
  <c r="CG3807" i="1"/>
  <c r="CF3807" i="1"/>
  <c r="CJ3806" i="1"/>
  <c r="CI3806" i="1"/>
  <c r="CG3806" i="1"/>
  <c r="CF3806" i="1"/>
  <c r="CJ3805" i="1"/>
  <c r="CI3805" i="1"/>
  <c r="CG3805" i="1"/>
  <c r="CF3805" i="1"/>
  <c r="CJ3804" i="1"/>
  <c r="CI3804" i="1"/>
  <c r="CG3804" i="1"/>
  <c r="CF3804" i="1"/>
  <c r="CJ3803" i="1"/>
  <c r="CI3803" i="1"/>
  <c r="CG3803" i="1"/>
  <c r="CF3803" i="1"/>
  <c r="CJ3802" i="1"/>
  <c r="CI3802" i="1"/>
  <c r="CG3802" i="1"/>
  <c r="CF3802" i="1"/>
  <c r="CJ3801" i="1"/>
  <c r="CI3801" i="1"/>
  <c r="CG3801" i="1"/>
  <c r="CF3801" i="1"/>
  <c r="CJ3800" i="1"/>
  <c r="CI3800" i="1"/>
  <c r="CG3800" i="1"/>
  <c r="CF3800" i="1"/>
  <c r="CJ3799" i="1"/>
  <c r="CI3799" i="1"/>
  <c r="CG3799" i="1"/>
  <c r="CF3799" i="1"/>
  <c r="CJ3798" i="1"/>
  <c r="CI3798" i="1"/>
  <c r="CG3798" i="1"/>
  <c r="CF3798" i="1"/>
  <c r="CJ3797" i="1"/>
  <c r="CI3797" i="1"/>
  <c r="CG3797" i="1"/>
  <c r="CF3797" i="1"/>
  <c r="CJ3796" i="1"/>
  <c r="CI3796" i="1"/>
  <c r="CG3796" i="1"/>
  <c r="CF3796" i="1"/>
  <c r="CJ3795" i="1"/>
  <c r="CI3795" i="1"/>
  <c r="CG3795" i="1"/>
  <c r="CF3795" i="1"/>
  <c r="CJ3794" i="1"/>
  <c r="CI3794" i="1"/>
  <c r="CG3794" i="1"/>
  <c r="CF3794" i="1"/>
  <c r="CJ3793" i="1"/>
  <c r="CI3793" i="1"/>
  <c r="CG3793" i="1"/>
  <c r="CF3793" i="1"/>
  <c r="CJ3792" i="1"/>
  <c r="CI3792" i="1"/>
  <c r="CG3792" i="1"/>
  <c r="CF3792" i="1"/>
  <c r="CJ3791" i="1"/>
  <c r="CI3791" i="1"/>
  <c r="CG3791" i="1"/>
  <c r="CF3791" i="1"/>
  <c r="CJ3790" i="1"/>
  <c r="CI3790" i="1"/>
  <c r="CG3790" i="1"/>
  <c r="CF3790" i="1"/>
  <c r="CJ3789" i="1"/>
  <c r="CI3789" i="1"/>
  <c r="CG3789" i="1"/>
  <c r="CF3789" i="1"/>
  <c r="CJ3788" i="1"/>
  <c r="CI3788" i="1"/>
  <c r="CG3788" i="1"/>
  <c r="CF3788" i="1"/>
  <c r="CJ3787" i="1"/>
  <c r="CI3787" i="1"/>
  <c r="CG3787" i="1"/>
  <c r="CF3787" i="1"/>
  <c r="CJ3786" i="1"/>
  <c r="CI3786" i="1"/>
  <c r="CG3786" i="1"/>
  <c r="CF3786" i="1"/>
  <c r="CJ3785" i="1"/>
  <c r="CI3785" i="1"/>
  <c r="CG3785" i="1"/>
  <c r="CF3785" i="1"/>
  <c r="CJ3784" i="1"/>
  <c r="CI3784" i="1"/>
  <c r="CG3784" i="1"/>
  <c r="CF3784" i="1"/>
  <c r="CJ3783" i="1"/>
  <c r="CI3783" i="1"/>
  <c r="CG3783" i="1"/>
  <c r="CF3783" i="1"/>
  <c r="CJ3782" i="1"/>
  <c r="CI3782" i="1"/>
  <c r="CG3782" i="1"/>
  <c r="CF3782" i="1"/>
  <c r="CJ3781" i="1"/>
  <c r="CI3781" i="1"/>
  <c r="CG3781" i="1"/>
  <c r="CF3781" i="1"/>
  <c r="CJ3780" i="1"/>
  <c r="CI3780" i="1"/>
  <c r="CG3780" i="1"/>
  <c r="CF3780" i="1"/>
  <c r="CJ3779" i="1"/>
  <c r="CI3779" i="1"/>
  <c r="CG3779" i="1"/>
  <c r="CF3779" i="1"/>
  <c r="CJ3778" i="1"/>
  <c r="CI3778" i="1"/>
  <c r="CG3778" i="1"/>
  <c r="CF3778" i="1"/>
  <c r="CJ3777" i="1"/>
  <c r="CI3777" i="1"/>
  <c r="CG3777" i="1"/>
  <c r="CF3777" i="1"/>
  <c r="CJ3776" i="1"/>
  <c r="CI3776" i="1"/>
  <c r="CG3776" i="1"/>
  <c r="CF3776" i="1"/>
  <c r="CJ3775" i="1"/>
  <c r="CI3775" i="1"/>
  <c r="CG3775" i="1"/>
  <c r="CF3775" i="1"/>
  <c r="CJ3774" i="1"/>
  <c r="CI3774" i="1"/>
  <c r="CG3774" i="1"/>
  <c r="CF3774" i="1"/>
  <c r="CJ3773" i="1"/>
  <c r="CI3773" i="1"/>
  <c r="CG3773" i="1"/>
  <c r="CF3773" i="1"/>
  <c r="CJ3772" i="1"/>
  <c r="CI3772" i="1"/>
  <c r="CG3772" i="1"/>
  <c r="CF3772" i="1"/>
  <c r="CJ3771" i="1"/>
  <c r="CI3771" i="1"/>
  <c r="CG3771" i="1"/>
  <c r="CF3771" i="1"/>
  <c r="CJ3770" i="1"/>
  <c r="CI3770" i="1"/>
  <c r="CG3770" i="1"/>
  <c r="CF3770" i="1"/>
  <c r="CJ3769" i="1"/>
  <c r="CI3769" i="1"/>
  <c r="CG3769" i="1"/>
  <c r="CF3769" i="1"/>
  <c r="CJ3768" i="1"/>
  <c r="CI3768" i="1"/>
  <c r="CG3768" i="1"/>
  <c r="CF3768" i="1"/>
  <c r="CJ3767" i="1"/>
  <c r="CI3767" i="1"/>
  <c r="CG3767" i="1"/>
  <c r="CF3767" i="1"/>
  <c r="CJ3766" i="1"/>
  <c r="CI3766" i="1"/>
  <c r="CG3766" i="1"/>
  <c r="CF3766" i="1"/>
  <c r="CJ3765" i="1"/>
  <c r="CI3765" i="1"/>
  <c r="CG3765" i="1"/>
  <c r="CF3765" i="1"/>
  <c r="CJ3764" i="1"/>
  <c r="CI3764" i="1"/>
  <c r="CG3764" i="1"/>
  <c r="CF3764" i="1"/>
  <c r="CJ3763" i="1"/>
  <c r="CI3763" i="1"/>
  <c r="CG3763" i="1"/>
  <c r="CF3763" i="1"/>
  <c r="CJ3762" i="1"/>
  <c r="CI3762" i="1"/>
  <c r="CG3762" i="1"/>
  <c r="CF3762" i="1"/>
  <c r="CJ3761" i="1"/>
  <c r="CI3761" i="1"/>
  <c r="CG3761" i="1"/>
  <c r="CF3761" i="1"/>
  <c r="CJ3760" i="1"/>
  <c r="CI3760" i="1"/>
  <c r="CG3760" i="1"/>
  <c r="CF3760" i="1"/>
  <c r="CJ3759" i="1"/>
  <c r="CI3759" i="1"/>
  <c r="CG3759" i="1"/>
  <c r="CF3759" i="1"/>
  <c r="CJ3758" i="1"/>
  <c r="CI3758" i="1"/>
  <c r="CG3758" i="1"/>
  <c r="CF3758" i="1"/>
  <c r="CJ3757" i="1"/>
  <c r="CI3757" i="1"/>
  <c r="CG3757" i="1"/>
  <c r="CF3757" i="1"/>
  <c r="CJ3756" i="1"/>
  <c r="CI3756" i="1"/>
  <c r="CG3756" i="1"/>
  <c r="CF3756" i="1"/>
  <c r="CJ3755" i="1"/>
  <c r="CI3755" i="1"/>
  <c r="CG3755" i="1"/>
  <c r="CF3755" i="1"/>
  <c r="CJ3754" i="1"/>
  <c r="CI3754" i="1"/>
  <c r="CG3754" i="1"/>
  <c r="CF3754" i="1"/>
  <c r="CJ3753" i="1"/>
  <c r="CI3753" i="1"/>
  <c r="CG3753" i="1"/>
  <c r="CF3753" i="1"/>
  <c r="CJ3752" i="1"/>
  <c r="CI3752" i="1"/>
  <c r="CG3752" i="1"/>
  <c r="CF3752" i="1"/>
  <c r="CJ3751" i="1"/>
  <c r="CI3751" i="1"/>
  <c r="CG3751" i="1"/>
  <c r="CF3751" i="1"/>
  <c r="CJ3750" i="1"/>
  <c r="CI3750" i="1"/>
  <c r="CG3750" i="1"/>
  <c r="CF3750" i="1"/>
  <c r="CJ3749" i="1"/>
  <c r="CI3749" i="1"/>
  <c r="CG3749" i="1"/>
  <c r="CF3749" i="1"/>
  <c r="CJ3748" i="1"/>
  <c r="CI3748" i="1"/>
  <c r="CG3748" i="1"/>
  <c r="CF3748" i="1"/>
  <c r="CJ3747" i="1"/>
  <c r="CI3747" i="1"/>
  <c r="CG3747" i="1"/>
  <c r="CF3747" i="1"/>
  <c r="CJ3746" i="1"/>
  <c r="CI3746" i="1"/>
  <c r="CG3746" i="1"/>
  <c r="CF3746" i="1"/>
  <c r="CJ3745" i="1"/>
  <c r="CI3745" i="1"/>
  <c r="CG3745" i="1"/>
  <c r="CF3745" i="1"/>
  <c r="CJ3744" i="1"/>
  <c r="CI3744" i="1"/>
  <c r="CG3744" i="1"/>
  <c r="CF3744" i="1"/>
  <c r="CJ3743" i="1"/>
  <c r="CI3743" i="1"/>
  <c r="CG3743" i="1"/>
  <c r="CF3743" i="1"/>
  <c r="CJ3742" i="1"/>
  <c r="CI3742" i="1"/>
  <c r="CG3742" i="1"/>
  <c r="CF3742" i="1"/>
  <c r="CJ3741" i="1"/>
  <c r="CI3741" i="1"/>
  <c r="CG3741" i="1"/>
  <c r="CF3741" i="1"/>
  <c r="CJ3740" i="1"/>
  <c r="CI3740" i="1"/>
  <c r="CG3740" i="1"/>
  <c r="CF3740" i="1"/>
  <c r="CJ3739" i="1"/>
  <c r="CI3739" i="1"/>
  <c r="CG3739" i="1"/>
  <c r="CF3739" i="1"/>
  <c r="CJ3738" i="1"/>
  <c r="CI3738" i="1"/>
  <c r="CG3738" i="1"/>
  <c r="CF3738" i="1"/>
  <c r="CJ3737" i="1"/>
  <c r="CI3737" i="1"/>
  <c r="CG3737" i="1"/>
  <c r="CF3737" i="1"/>
  <c r="CJ3736" i="1"/>
  <c r="CI3736" i="1"/>
  <c r="CG3736" i="1"/>
  <c r="CF3736" i="1"/>
  <c r="CJ3735" i="1"/>
  <c r="CI3735" i="1"/>
  <c r="CG3735" i="1"/>
  <c r="CF3735" i="1"/>
  <c r="CJ3734" i="1"/>
  <c r="CI3734" i="1"/>
  <c r="CG3734" i="1"/>
  <c r="CF3734" i="1"/>
  <c r="CJ3733" i="1"/>
  <c r="CI3733" i="1"/>
  <c r="CG3733" i="1"/>
  <c r="CF3733" i="1"/>
  <c r="CJ3732" i="1"/>
  <c r="CI3732" i="1"/>
  <c r="CG3732" i="1"/>
  <c r="CF3732" i="1"/>
  <c r="CJ3731" i="1"/>
  <c r="CI3731" i="1"/>
  <c r="CG3731" i="1"/>
  <c r="CF3731" i="1"/>
  <c r="CJ3730" i="1"/>
  <c r="CI3730" i="1"/>
  <c r="CG3730" i="1"/>
  <c r="CF3730" i="1"/>
  <c r="CJ3729" i="1"/>
  <c r="CI3729" i="1"/>
  <c r="CG3729" i="1"/>
  <c r="CF3729" i="1"/>
  <c r="CJ3728" i="1"/>
  <c r="CI3728" i="1"/>
  <c r="CG3728" i="1"/>
  <c r="CF3728" i="1"/>
  <c r="CJ3727" i="1"/>
  <c r="CI3727" i="1"/>
  <c r="CG3727" i="1"/>
  <c r="CF3727" i="1"/>
  <c r="CJ3726" i="1"/>
  <c r="CI3726" i="1"/>
  <c r="CG3726" i="1"/>
  <c r="CF3726" i="1"/>
  <c r="CJ3725" i="1"/>
  <c r="CI3725" i="1"/>
  <c r="CG3725" i="1"/>
  <c r="CF3725" i="1"/>
  <c r="CJ3724" i="1"/>
  <c r="CI3724" i="1"/>
  <c r="CG3724" i="1"/>
  <c r="CF3724" i="1"/>
  <c r="CJ3723" i="1"/>
  <c r="CI3723" i="1"/>
  <c r="CG3723" i="1"/>
  <c r="CF3723" i="1"/>
  <c r="CJ3722" i="1"/>
  <c r="CI3722" i="1"/>
  <c r="CG3722" i="1"/>
  <c r="CF3722" i="1"/>
  <c r="CJ3721" i="1"/>
  <c r="CI3721" i="1"/>
  <c r="CG3721" i="1"/>
  <c r="CF3721" i="1"/>
  <c r="CJ3720" i="1"/>
  <c r="CI3720" i="1"/>
  <c r="CG3720" i="1"/>
  <c r="CF3720" i="1"/>
  <c r="CJ3719" i="1"/>
  <c r="CI3719" i="1"/>
  <c r="CG3719" i="1"/>
  <c r="CF3719" i="1"/>
  <c r="CJ3718" i="1"/>
  <c r="CI3718" i="1"/>
  <c r="CG3718" i="1"/>
  <c r="CF3718" i="1"/>
  <c r="CJ3717" i="1"/>
  <c r="CI3717" i="1"/>
  <c r="CG3717" i="1"/>
  <c r="CF3717" i="1"/>
  <c r="CJ3716" i="1"/>
  <c r="CI3716" i="1"/>
  <c r="CG3716" i="1"/>
  <c r="CF3716" i="1"/>
  <c r="CJ3715" i="1"/>
  <c r="CI3715" i="1"/>
  <c r="CG3715" i="1"/>
  <c r="CF3715" i="1"/>
  <c r="CJ3714" i="1"/>
  <c r="CI3714" i="1"/>
  <c r="CG3714" i="1"/>
  <c r="CF3714" i="1"/>
  <c r="CJ3713" i="1"/>
  <c r="CI3713" i="1"/>
  <c r="CG3713" i="1"/>
  <c r="CF3713" i="1"/>
  <c r="CJ3712" i="1"/>
  <c r="CI3712" i="1"/>
  <c r="CG3712" i="1"/>
  <c r="CF3712" i="1"/>
  <c r="CJ3711" i="1"/>
  <c r="CI3711" i="1"/>
  <c r="CG3711" i="1"/>
  <c r="CF3711" i="1"/>
  <c r="CJ3710" i="1"/>
  <c r="CI3710" i="1"/>
  <c r="CG3710" i="1"/>
  <c r="CF3710" i="1"/>
  <c r="CJ3709" i="1"/>
  <c r="CI3709" i="1"/>
  <c r="CG3709" i="1"/>
  <c r="CF3709" i="1"/>
  <c r="CJ3708" i="1"/>
  <c r="CI3708" i="1"/>
  <c r="CG3708" i="1"/>
  <c r="CF3708" i="1"/>
  <c r="CJ3707" i="1"/>
  <c r="CI3707" i="1"/>
  <c r="CG3707" i="1"/>
  <c r="CF3707" i="1"/>
  <c r="CJ3706" i="1"/>
  <c r="CI3706" i="1"/>
  <c r="CG3706" i="1"/>
  <c r="CF3706" i="1"/>
  <c r="CJ3705" i="1"/>
  <c r="CI3705" i="1"/>
  <c r="CG3705" i="1"/>
  <c r="CF3705" i="1"/>
  <c r="CJ3704" i="1"/>
  <c r="CI3704" i="1"/>
  <c r="CG3704" i="1"/>
  <c r="CF3704" i="1"/>
  <c r="CJ3703" i="1"/>
  <c r="CI3703" i="1"/>
  <c r="CG3703" i="1"/>
  <c r="CF3703" i="1"/>
  <c r="CJ3702" i="1"/>
  <c r="CI3702" i="1"/>
  <c r="CG3702" i="1"/>
  <c r="CF3702" i="1"/>
  <c r="CJ3701" i="1"/>
  <c r="CI3701" i="1"/>
  <c r="CG3701" i="1"/>
  <c r="CF3701" i="1"/>
  <c r="CJ3700" i="1"/>
  <c r="CI3700" i="1"/>
  <c r="CG3700" i="1"/>
  <c r="CF3700" i="1"/>
  <c r="CJ3699" i="1"/>
  <c r="CI3699" i="1"/>
  <c r="CG3699" i="1"/>
  <c r="CF3699" i="1"/>
  <c r="CJ3698" i="1"/>
  <c r="CI3698" i="1"/>
  <c r="CG3698" i="1"/>
  <c r="CF3698" i="1"/>
  <c r="CJ3697" i="1"/>
  <c r="CI3697" i="1"/>
  <c r="CG3697" i="1"/>
  <c r="CF3697" i="1"/>
  <c r="CJ3696" i="1"/>
  <c r="CI3696" i="1"/>
  <c r="CG3696" i="1"/>
  <c r="CF3696" i="1"/>
  <c r="CJ3695" i="1"/>
  <c r="CI3695" i="1"/>
  <c r="CG3695" i="1"/>
  <c r="CF3695" i="1"/>
  <c r="CJ3694" i="1"/>
  <c r="CI3694" i="1"/>
  <c r="CG3694" i="1"/>
  <c r="CF3694" i="1"/>
  <c r="CJ3693" i="1"/>
  <c r="CI3693" i="1"/>
  <c r="CG3693" i="1"/>
  <c r="CF3693" i="1"/>
  <c r="CJ3692" i="1"/>
  <c r="CI3692" i="1"/>
  <c r="CG3692" i="1"/>
  <c r="CF3692" i="1"/>
  <c r="CJ3691" i="1"/>
  <c r="CI3691" i="1"/>
  <c r="CG3691" i="1"/>
  <c r="CF3691" i="1"/>
  <c r="CJ3690" i="1"/>
  <c r="CI3690" i="1"/>
  <c r="CG3690" i="1"/>
  <c r="CF3690" i="1"/>
  <c r="CJ3689" i="1"/>
  <c r="CI3689" i="1"/>
  <c r="CG3689" i="1"/>
  <c r="CF3689" i="1"/>
  <c r="CJ3688" i="1"/>
  <c r="CI3688" i="1"/>
  <c r="CG3688" i="1"/>
  <c r="CF3688" i="1"/>
  <c r="CJ3687" i="1"/>
  <c r="CI3687" i="1"/>
  <c r="CG3687" i="1"/>
  <c r="CF3687" i="1"/>
  <c r="CJ3686" i="1"/>
  <c r="CI3686" i="1"/>
  <c r="CG3686" i="1"/>
  <c r="CF3686" i="1"/>
  <c r="CJ3685" i="1"/>
  <c r="CI3685" i="1"/>
  <c r="CG3685" i="1"/>
  <c r="CF3685" i="1"/>
  <c r="CJ3684" i="1"/>
  <c r="CI3684" i="1"/>
  <c r="CG3684" i="1"/>
  <c r="CF3684" i="1"/>
  <c r="CJ3683" i="1"/>
  <c r="CI3683" i="1"/>
  <c r="CG3683" i="1"/>
  <c r="CF3683" i="1"/>
  <c r="CJ3682" i="1"/>
  <c r="CI3682" i="1"/>
  <c r="CG3682" i="1"/>
  <c r="CF3682" i="1"/>
  <c r="CJ3681" i="1"/>
  <c r="CI3681" i="1"/>
  <c r="CG3681" i="1"/>
  <c r="CF3681" i="1"/>
  <c r="CJ3680" i="1"/>
  <c r="CI3680" i="1"/>
  <c r="CG3680" i="1"/>
  <c r="CF3680" i="1"/>
  <c r="CJ3679" i="1"/>
  <c r="CI3679" i="1"/>
  <c r="CG3679" i="1"/>
  <c r="CF3679" i="1"/>
  <c r="CJ3678" i="1"/>
  <c r="CI3678" i="1"/>
  <c r="CG3678" i="1"/>
  <c r="CF3678" i="1"/>
  <c r="CJ3677" i="1"/>
  <c r="CI3677" i="1"/>
  <c r="CG3677" i="1"/>
  <c r="CF3677" i="1"/>
  <c r="CJ3676" i="1"/>
  <c r="CI3676" i="1"/>
  <c r="CG3676" i="1"/>
  <c r="CF3676" i="1"/>
  <c r="CJ3675" i="1"/>
  <c r="CI3675" i="1"/>
  <c r="CG3675" i="1"/>
  <c r="CF3675" i="1"/>
  <c r="CJ3674" i="1"/>
  <c r="CI3674" i="1"/>
  <c r="CG3674" i="1"/>
  <c r="CF3674" i="1"/>
  <c r="CJ3673" i="1"/>
  <c r="CI3673" i="1"/>
  <c r="CG3673" i="1"/>
  <c r="CF3673" i="1"/>
  <c r="CJ3672" i="1"/>
  <c r="CI3672" i="1"/>
  <c r="CG3672" i="1"/>
  <c r="CF3672" i="1"/>
  <c r="CJ3671" i="1"/>
  <c r="CI3671" i="1"/>
  <c r="CG3671" i="1"/>
  <c r="CF3671" i="1"/>
  <c r="CJ3670" i="1"/>
  <c r="CI3670" i="1"/>
  <c r="CG3670" i="1"/>
  <c r="CF3670" i="1"/>
  <c r="CJ3669" i="1"/>
  <c r="CI3669" i="1"/>
  <c r="CG3669" i="1"/>
  <c r="CF3669" i="1"/>
  <c r="CJ3668" i="1"/>
  <c r="CI3668" i="1"/>
  <c r="CG3668" i="1"/>
  <c r="CF3668" i="1"/>
  <c r="CJ3667" i="1"/>
  <c r="CI3667" i="1"/>
  <c r="CG3667" i="1"/>
  <c r="CF3667" i="1"/>
  <c r="CJ3666" i="1"/>
  <c r="CI3666" i="1"/>
  <c r="CG3666" i="1"/>
  <c r="CF3666" i="1"/>
  <c r="CJ3665" i="1"/>
  <c r="CI3665" i="1"/>
  <c r="CG3665" i="1"/>
  <c r="CF3665" i="1"/>
  <c r="CJ3664" i="1"/>
  <c r="CI3664" i="1"/>
  <c r="CG3664" i="1"/>
  <c r="CF3664" i="1"/>
  <c r="CJ3663" i="1"/>
  <c r="CI3663" i="1"/>
  <c r="CG3663" i="1"/>
  <c r="CF3663" i="1"/>
  <c r="CJ3662" i="1"/>
  <c r="CI3662" i="1"/>
  <c r="CG3662" i="1"/>
  <c r="CF3662" i="1"/>
  <c r="CJ3661" i="1"/>
  <c r="CI3661" i="1"/>
  <c r="CG3661" i="1"/>
  <c r="CF3661" i="1"/>
  <c r="CJ3660" i="1"/>
  <c r="CI3660" i="1"/>
  <c r="CG3660" i="1"/>
  <c r="CF3660" i="1"/>
  <c r="CJ3659" i="1"/>
  <c r="CI3659" i="1"/>
  <c r="CG3659" i="1"/>
  <c r="CF3659" i="1"/>
  <c r="CJ3658" i="1"/>
  <c r="CI3658" i="1"/>
  <c r="CG3658" i="1"/>
  <c r="CF3658" i="1"/>
  <c r="CJ3657" i="1"/>
  <c r="CI3657" i="1"/>
  <c r="CG3657" i="1"/>
  <c r="CF3657" i="1"/>
  <c r="CJ3656" i="1"/>
  <c r="CI3656" i="1"/>
  <c r="CG3656" i="1"/>
  <c r="CF3656" i="1"/>
  <c r="CJ3655" i="1"/>
  <c r="CI3655" i="1"/>
  <c r="CG3655" i="1"/>
  <c r="CF3655" i="1"/>
  <c r="CJ3654" i="1"/>
  <c r="CI3654" i="1"/>
  <c r="CG3654" i="1"/>
  <c r="CF3654" i="1"/>
  <c r="CJ3653" i="1"/>
  <c r="CI3653" i="1"/>
  <c r="CG3653" i="1"/>
  <c r="CF3653" i="1"/>
  <c r="CJ3652" i="1"/>
  <c r="CI3652" i="1"/>
  <c r="CG3652" i="1"/>
  <c r="CF3652" i="1"/>
  <c r="CJ3651" i="1"/>
  <c r="CI3651" i="1"/>
  <c r="CG3651" i="1"/>
  <c r="CF3651" i="1"/>
  <c r="CJ3650" i="1"/>
  <c r="CI3650" i="1"/>
  <c r="CG3650" i="1"/>
  <c r="CF3650" i="1"/>
  <c r="CJ3649" i="1"/>
  <c r="CI3649" i="1"/>
  <c r="CG3649" i="1"/>
  <c r="CF3649" i="1"/>
  <c r="CJ3648" i="1"/>
  <c r="CI3648" i="1"/>
  <c r="CG3648" i="1"/>
  <c r="CF3648" i="1"/>
  <c r="CJ3647" i="1"/>
  <c r="CI3647" i="1"/>
  <c r="CG3647" i="1"/>
  <c r="CF3647" i="1"/>
  <c r="CJ3646" i="1"/>
  <c r="CI3646" i="1"/>
  <c r="CG3646" i="1"/>
  <c r="CF3646" i="1"/>
  <c r="CJ3645" i="1"/>
  <c r="CI3645" i="1"/>
  <c r="CG3645" i="1"/>
  <c r="CF3645" i="1"/>
  <c r="CJ3644" i="1"/>
  <c r="CI3644" i="1"/>
  <c r="CG3644" i="1"/>
  <c r="CF3644" i="1"/>
  <c r="CJ3643" i="1"/>
  <c r="CI3643" i="1"/>
  <c r="CG3643" i="1"/>
  <c r="CF3643" i="1"/>
  <c r="CJ3642" i="1"/>
  <c r="CI3642" i="1"/>
  <c r="CG3642" i="1"/>
  <c r="CF3642" i="1"/>
  <c r="CJ3641" i="1"/>
  <c r="CI3641" i="1"/>
  <c r="CG3641" i="1"/>
  <c r="CF3641" i="1"/>
  <c r="CJ3640" i="1"/>
  <c r="CI3640" i="1"/>
  <c r="CG3640" i="1"/>
  <c r="CF3640" i="1"/>
  <c r="CJ3639" i="1"/>
  <c r="CI3639" i="1"/>
  <c r="CG3639" i="1"/>
  <c r="CF3639" i="1"/>
  <c r="CJ3638" i="1"/>
  <c r="CI3638" i="1"/>
  <c r="CG3638" i="1"/>
  <c r="CF3638" i="1"/>
  <c r="CJ3637" i="1"/>
  <c r="CI3637" i="1"/>
  <c r="CG3637" i="1"/>
  <c r="CF3637" i="1"/>
  <c r="CJ3636" i="1"/>
  <c r="CI3636" i="1"/>
  <c r="CG3636" i="1"/>
  <c r="CF3636" i="1"/>
  <c r="CJ3635" i="1"/>
  <c r="CI3635" i="1"/>
  <c r="CG3635" i="1"/>
  <c r="CF3635" i="1"/>
  <c r="CJ3634" i="1"/>
  <c r="CI3634" i="1"/>
  <c r="CG3634" i="1"/>
  <c r="CF3634" i="1"/>
  <c r="CJ3633" i="1"/>
  <c r="CI3633" i="1"/>
  <c r="CG3633" i="1"/>
  <c r="CF3633" i="1"/>
  <c r="CJ3632" i="1"/>
  <c r="CI3632" i="1"/>
  <c r="CG3632" i="1"/>
  <c r="CF3632" i="1"/>
  <c r="CJ3631" i="1"/>
  <c r="CI3631" i="1"/>
  <c r="CG3631" i="1"/>
  <c r="CF3631" i="1"/>
  <c r="CJ3630" i="1"/>
  <c r="CI3630" i="1"/>
  <c r="CG3630" i="1"/>
  <c r="CF3630" i="1"/>
  <c r="CJ3629" i="1"/>
  <c r="CI3629" i="1"/>
  <c r="CG3629" i="1"/>
  <c r="CF3629" i="1"/>
  <c r="CJ3628" i="1"/>
  <c r="CI3628" i="1"/>
  <c r="CG3628" i="1"/>
  <c r="CF3628" i="1"/>
  <c r="CJ3627" i="1"/>
  <c r="CI3627" i="1"/>
  <c r="CG3627" i="1"/>
  <c r="CF3627" i="1"/>
  <c r="CJ3626" i="1"/>
  <c r="CI3626" i="1"/>
  <c r="CG3626" i="1"/>
  <c r="CF3626" i="1"/>
  <c r="CJ3625" i="1"/>
  <c r="CI3625" i="1"/>
  <c r="CG3625" i="1"/>
  <c r="CF3625" i="1"/>
  <c r="CJ3624" i="1"/>
  <c r="CI3624" i="1"/>
  <c r="CG3624" i="1"/>
  <c r="CF3624" i="1"/>
  <c r="CJ3623" i="1"/>
  <c r="CI3623" i="1"/>
  <c r="CG3623" i="1"/>
  <c r="CF3623" i="1"/>
  <c r="CJ3622" i="1"/>
  <c r="CI3622" i="1"/>
  <c r="CG3622" i="1"/>
  <c r="CF3622" i="1"/>
  <c r="CJ3621" i="1"/>
  <c r="CI3621" i="1"/>
  <c r="CG3621" i="1"/>
  <c r="CF3621" i="1"/>
  <c r="CJ3620" i="1"/>
  <c r="CI3620" i="1"/>
  <c r="CG3620" i="1"/>
  <c r="CF3620" i="1"/>
  <c r="CJ3619" i="1"/>
  <c r="CI3619" i="1"/>
  <c r="CG3619" i="1"/>
  <c r="CF3619" i="1"/>
  <c r="CJ3618" i="1"/>
  <c r="CI3618" i="1"/>
  <c r="CG3618" i="1"/>
  <c r="CF3618" i="1"/>
  <c r="CJ3617" i="1"/>
  <c r="CI3617" i="1"/>
  <c r="CG3617" i="1"/>
  <c r="CF3617" i="1"/>
  <c r="CJ3616" i="1"/>
  <c r="CI3616" i="1"/>
  <c r="CG3616" i="1"/>
  <c r="CF3616" i="1"/>
  <c r="CJ3615" i="1"/>
  <c r="CI3615" i="1"/>
  <c r="CG3615" i="1"/>
  <c r="CF3615" i="1"/>
  <c r="CJ3614" i="1"/>
  <c r="CI3614" i="1"/>
  <c r="CG3614" i="1"/>
  <c r="CF3614" i="1"/>
  <c r="CJ3613" i="1"/>
  <c r="CI3613" i="1"/>
  <c r="CG3613" i="1"/>
  <c r="CF3613" i="1"/>
  <c r="CJ3612" i="1"/>
  <c r="CI3612" i="1"/>
  <c r="CG3612" i="1"/>
  <c r="CF3612" i="1"/>
  <c r="CJ3611" i="1"/>
  <c r="CI3611" i="1"/>
  <c r="CG3611" i="1"/>
  <c r="CF3611" i="1"/>
  <c r="CJ3610" i="1"/>
  <c r="CI3610" i="1"/>
  <c r="CG3610" i="1"/>
  <c r="CF3610" i="1"/>
  <c r="CJ3609" i="1"/>
  <c r="CI3609" i="1"/>
  <c r="CG3609" i="1"/>
  <c r="CF3609" i="1"/>
  <c r="CJ3608" i="1"/>
  <c r="CI3608" i="1"/>
  <c r="CG3608" i="1"/>
  <c r="CF3608" i="1"/>
  <c r="CJ3607" i="1"/>
  <c r="CI3607" i="1"/>
  <c r="CG3607" i="1"/>
  <c r="CF3607" i="1"/>
  <c r="CJ3606" i="1"/>
  <c r="CI3606" i="1"/>
  <c r="CG3606" i="1"/>
  <c r="CF3606" i="1"/>
  <c r="CJ3605" i="1"/>
  <c r="CI3605" i="1"/>
  <c r="CG3605" i="1"/>
  <c r="CF3605" i="1"/>
  <c r="CJ3604" i="1"/>
  <c r="CI3604" i="1"/>
  <c r="CG3604" i="1"/>
  <c r="CF3604" i="1"/>
  <c r="CJ3603" i="1"/>
  <c r="CI3603" i="1"/>
  <c r="CG3603" i="1"/>
  <c r="CF3603" i="1"/>
  <c r="CJ3602" i="1"/>
  <c r="CI3602" i="1"/>
  <c r="CG3602" i="1"/>
  <c r="CF3602" i="1"/>
  <c r="CJ3601" i="1"/>
  <c r="CI3601" i="1"/>
  <c r="CG3601" i="1"/>
  <c r="CF3601" i="1"/>
  <c r="CJ3600" i="1"/>
  <c r="CI3600" i="1"/>
  <c r="CG3600" i="1"/>
  <c r="CF3600" i="1"/>
  <c r="CJ3599" i="1"/>
  <c r="CI3599" i="1"/>
  <c r="CG3599" i="1"/>
  <c r="CF3599" i="1"/>
  <c r="CJ3598" i="1"/>
  <c r="CI3598" i="1"/>
  <c r="CG3598" i="1"/>
  <c r="CF3598" i="1"/>
  <c r="CJ3597" i="1"/>
  <c r="CI3597" i="1"/>
  <c r="CG3597" i="1"/>
  <c r="CF3597" i="1"/>
  <c r="CJ3596" i="1"/>
  <c r="CI3596" i="1"/>
  <c r="CG3596" i="1"/>
  <c r="CF3596" i="1"/>
  <c r="CJ3595" i="1"/>
  <c r="CI3595" i="1"/>
  <c r="CG3595" i="1"/>
  <c r="CF3595" i="1"/>
  <c r="CJ3594" i="1"/>
  <c r="CI3594" i="1"/>
  <c r="CG3594" i="1"/>
  <c r="CF3594" i="1"/>
  <c r="CJ3593" i="1"/>
  <c r="CI3593" i="1"/>
  <c r="CG3593" i="1"/>
  <c r="CF3593" i="1"/>
  <c r="CJ3592" i="1"/>
  <c r="CI3592" i="1"/>
  <c r="CG3592" i="1"/>
  <c r="CF3592" i="1"/>
  <c r="CJ3591" i="1"/>
  <c r="CI3591" i="1"/>
  <c r="CG3591" i="1"/>
  <c r="CF3591" i="1"/>
  <c r="CJ3590" i="1"/>
  <c r="CI3590" i="1"/>
  <c r="CG3590" i="1"/>
  <c r="CF3590" i="1"/>
  <c r="CJ3589" i="1"/>
  <c r="CI3589" i="1"/>
  <c r="CG3589" i="1"/>
  <c r="CF3589" i="1"/>
  <c r="CJ3588" i="1"/>
  <c r="CI3588" i="1"/>
  <c r="CG3588" i="1"/>
  <c r="CF3588" i="1"/>
  <c r="CJ3587" i="1"/>
  <c r="CI3587" i="1"/>
  <c r="CG3587" i="1"/>
  <c r="CF3587" i="1"/>
  <c r="CJ3586" i="1"/>
  <c r="CI3586" i="1"/>
  <c r="CG3586" i="1"/>
  <c r="CF3586" i="1"/>
  <c r="CJ3585" i="1"/>
  <c r="CI3585" i="1"/>
  <c r="CG3585" i="1"/>
  <c r="CF3585" i="1"/>
  <c r="CJ3584" i="1"/>
  <c r="CI3584" i="1"/>
  <c r="CG3584" i="1"/>
  <c r="CF3584" i="1"/>
  <c r="CJ3583" i="1"/>
  <c r="CI3583" i="1"/>
  <c r="CG3583" i="1"/>
  <c r="CF3583" i="1"/>
  <c r="CJ3582" i="1"/>
  <c r="CI3582" i="1"/>
  <c r="CG3582" i="1"/>
  <c r="CF3582" i="1"/>
  <c r="CJ3581" i="1"/>
  <c r="CI3581" i="1"/>
  <c r="CG3581" i="1"/>
  <c r="CF3581" i="1"/>
  <c r="CJ3580" i="1"/>
  <c r="CI3580" i="1"/>
  <c r="CG3580" i="1"/>
  <c r="CF3580" i="1"/>
  <c r="CJ3579" i="1"/>
  <c r="CI3579" i="1"/>
  <c r="CG3579" i="1"/>
  <c r="CF3579" i="1"/>
  <c r="CJ3578" i="1"/>
  <c r="CI3578" i="1"/>
  <c r="CG3578" i="1"/>
  <c r="CF3578" i="1"/>
  <c r="CJ3577" i="1"/>
  <c r="CI3577" i="1"/>
  <c r="CG3577" i="1"/>
  <c r="CF3577" i="1"/>
  <c r="CJ3576" i="1"/>
  <c r="CI3576" i="1"/>
  <c r="CG3576" i="1"/>
  <c r="CF3576" i="1"/>
  <c r="CJ3575" i="1"/>
  <c r="CI3575" i="1"/>
  <c r="CG3575" i="1"/>
  <c r="CF3575" i="1"/>
  <c r="CJ3574" i="1"/>
  <c r="CI3574" i="1"/>
  <c r="CG3574" i="1"/>
  <c r="CF3574" i="1"/>
  <c r="CJ3573" i="1"/>
  <c r="CI3573" i="1"/>
  <c r="CG3573" i="1"/>
  <c r="CF3573" i="1"/>
  <c r="CJ3572" i="1"/>
  <c r="CI3572" i="1"/>
  <c r="CG3572" i="1"/>
  <c r="CF3572" i="1"/>
  <c r="CJ3571" i="1"/>
  <c r="CI3571" i="1"/>
  <c r="CG3571" i="1"/>
  <c r="CF3571" i="1"/>
  <c r="CJ3570" i="1"/>
  <c r="CI3570" i="1"/>
  <c r="CG3570" i="1"/>
  <c r="CF3570" i="1"/>
  <c r="CJ3569" i="1"/>
  <c r="CI3569" i="1"/>
  <c r="CG3569" i="1"/>
  <c r="CF3569" i="1"/>
  <c r="CJ3568" i="1"/>
  <c r="CI3568" i="1"/>
  <c r="CG3568" i="1"/>
  <c r="CF3568" i="1"/>
  <c r="CJ3567" i="1"/>
  <c r="CI3567" i="1"/>
  <c r="CG3567" i="1"/>
  <c r="CF3567" i="1"/>
  <c r="CJ3566" i="1"/>
  <c r="CI3566" i="1"/>
  <c r="CG3566" i="1"/>
  <c r="CF3566" i="1"/>
  <c r="CJ3565" i="1"/>
  <c r="CI3565" i="1"/>
  <c r="CG3565" i="1"/>
  <c r="CF3565" i="1"/>
  <c r="CJ3564" i="1"/>
  <c r="CI3564" i="1"/>
  <c r="CG3564" i="1"/>
  <c r="CF3564" i="1"/>
  <c r="CJ3563" i="1"/>
  <c r="CI3563" i="1"/>
  <c r="CG3563" i="1"/>
  <c r="CF3563" i="1"/>
  <c r="CJ3562" i="1"/>
  <c r="CI3562" i="1"/>
  <c r="CG3562" i="1"/>
  <c r="CF3562" i="1"/>
  <c r="CJ3561" i="1"/>
  <c r="CI3561" i="1"/>
  <c r="CG3561" i="1"/>
  <c r="CF3561" i="1"/>
  <c r="CJ3560" i="1"/>
  <c r="CI3560" i="1"/>
  <c r="CG3560" i="1"/>
  <c r="CF3560" i="1"/>
  <c r="CJ3559" i="1"/>
  <c r="CI3559" i="1"/>
  <c r="CG3559" i="1"/>
  <c r="CF3559" i="1"/>
  <c r="CJ3558" i="1"/>
  <c r="CI3558" i="1"/>
  <c r="CG3558" i="1"/>
  <c r="CF3558" i="1"/>
  <c r="CJ3557" i="1"/>
  <c r="CI3557" i="1"/>
  <c r="CG3557" i="1"/>
  <c r="CF3557" i="1"/>
  <c r="CJ3556" i="1"/>
  <c r="CI3556" i="1"/>
  <c r="CG3556" i="1"/>
  <c r="CF3556" i="1"/>
  <c r="CJ3555" i="1"/>
  <c r="CI3555" i="1"/>
  <c r="CG3555" i="1"/>
  <c r="CF3555" i="1"/>
  <c r="CJ3554" i="1"/>
  <c r="CI3554" i="1"/>
  <c r="CG3554" i="1"/>
  <c r="CF3554" i="1"/>
  <c r="CJ3553" i="1"/>
  <c r="CI3553" i="1"/>
  <c r="CG3553" i="1"/>
  <c r="CF3553" i="1"/>
  <c r="CJ3552" i="1"/>
  <c r="CI3552" i="1"/>
  <c r="CG3552" i="1"/>
  <c r="CF3552" i="1"/>
  <c r="CJ3551" i="1"/>
  <c r="CI3551" i="1"/>
  <c r="CG3551" i="1"/>
  <c r="CF3551" i="1"/>
  <c r="CJ3550" i="1"/>
  <c r="CI3550" i="1"/>
  <c r="CG3550" i="1"/>
  <c r="CF3550" i="1"/>
  <c r="CJ3549" i="1"/>
  <c r="CI3549" i="1"/>
  <c r="CG3549" i="1"/>
  <c r="CF3549" i="1"/>
  <c r="CJ3548" i="1"/>
  <c r="CI3548" i="1"/>
  <c r="CG3548" i="1"/>
  <c r="CF3548" i="1"/>
  <c r="CJ3547" i="1"/>
  <c r="CI3547" i="1"/>
  <c r="CG3547" i="1"/>
  <c r="CF3547" i="1"/>
  <c r="CJ3546" i="1"/>
  <c r="CI3546" i="1"/>
  <c r="CG3546" i="1"/>
  <c r="CF3546" i="1"/>
  <c r="CJ3545" i="1"/>
  <c r="CI3545" i="1"/>
  <c r="CG3545" i="1"/>
  <c r="CF3545" i="1"/>
  <c r="CJ3544" i="1"/>
  <c r="CI3544" i="1"/>
  <c r="CG3544" i="1"/>
  <c r="CF3544" i="1"/>
  <c r="CJ3543" i="1"/>
  <c r="CI3543" i="1"/>
  <c r="CG3543" i="1"/>
  <c r="CF3543" i="1"/>
  <c r="CJ3542" i="1"/>
  <c r="CI3542" i="1"/>
  <c r="CG3542" i="1"/>
  <c r="CF3542" i="1"/>
  <c r="CJ3541" i="1"/>
  <c r="CI3541" i="1"/>
  <c r="CG3541" i="1"/>
  <c r="CF3541" i="1"/>
  <c r="CJ3540" i="1"/>
  <c r="CI3540" i="1"/>
  <c r="CG3540" i="1"/>
  <c r="CF3540" i="1"/>
  <c r="CJ3539" i="1"/>
  <c r="CI3539" i="1"/>
  <c r="CG3539" i="1"/>
  <c r="CF3539" i="1"/>
  <c r="CJ3538" i="1"/>
  <c r="CI3538" i="1"/>
  <c r="CG3538" i="1"/>
  <c r="CF3538" i="1"/>
  <c r="CJ3537" i="1"/>
  <c r="CI3537" i="1"/>
  <c r="CG3537" i="1"/>
  <c r="CF3537" i="1"/>
  <c r="CJ3536" i="1"/>
  <c r="CI3536" i="1"/>
  <c r="CG3536" i="1"/>
  <c r="CF3536" i="1"/>
  <c r="CJ3535" i="1"/>
  <c r="CI3535" i="1"/>
  <c r="CG3535" i="1"/>
  <c r="CF3535" i="1"/>
  <c r="CJ3534" i="1"/>
  <c r="CI3534" i="1"/>
  <c r="CG3534" i="1"/>
  <c r="CF3534" i="1"/>
  <c r="CJ3533" i="1"/>
  <c r="CI3533" i="1"/>
  <c r="CG3533" i="1"/>
  <c r="CF3533" i="1"/>
  <c r="CJ3532" i="1"/>
  <c r="CI3532" i="1"/>
  <c r="CG3532" i="1"/>
  <c r="CF3532" i="1"/>
  <c r="CJ3531" i="1"/>
  <c r="CI3531" i="1"/>
  <c r="CG3531" i="1"/>
  <c r="CF3531" i="1"/>
  <c r="CJ3530" i="1"/>
  <c r="CI3530" i="1"/>
  <c r="CG3530" i="1"/>
  <c r="CF3530" i="1"/>
  <c r="CJ3529" i="1"/>
  <c r="CI3529" i="1"/>
  <c r="CG3529" i="1"/>
  <c r="CF3529" i="1"/>
  <c r="CJ3528" i="1"/>
  <c r="CI3528" i="1"/>
  <c r="CG3528" i="1"/>
  <c r="CF3528" i="1"/>
  <c r="CJ3527" i="1"/>
  <c r="CI3527" i="1"/>
  <c r="CG3527" i="1"/>
  <c r="CF3527" i="1"/>
  <c r="CJ3526" i="1"/>
  <c r="CI3526" i="1"/>
  <c r="CG3526" i="1"/>
  <c r="CF3526" i="1"/>
  <c r="CJ3525" i="1"/>
  <c r="CI3525" i="1"/>
  <c r="CG3525" i="1"/>
  <c r="CF3525" i="1"/>
  <c r="CJ3524" i="1"/>
  <c r="CI3524" i="1"/>
  <c r="CG3524" i="1"/>
  <c r="CF3524" i="1"/>
  <c r="CJ3523" i="1"/>
  <c r="CI3523" i="1"/>
  <c r="CG3523" i="1"/>
  <c r="CF3523" i="1"/>
  <c r="CJ3522" i="1"/>
  <c r="CI3522" i="1"/>
  <c r="CG3522" i="1"/>
  <c r="CF3522" i="1"/>
  <c r="CJ3521" i="1"/>
  <c r="CI3521" i="1"/>
  <c r="CG3521" i="1"/>
  <c r="CF3521" i="1"/>
  <c r="CJ3520" i="1"/>
  <c r="CI3520" i="1"/>
  <c r="CG3520" i="1"/>
  <c r="CF3520" i="1"/>
  <c r="CJ3519" i="1"/>
  <c r="CI3519" i="1"/>
  <c r="CG3519" i="1"/>
  <c r="CF3519" i="1"/>
  <c r="CJ3518" i="1"/>
  <c r="CI3518" i="1"/>
  <c r="CG3518" i="1"/>
  <c r="CF3518" i="1"/>
  <c r="CJ3517" i="1"/>
  <c r="CI3517" i="1"/>
  <c r="CG3517" i="1"/>
  <c r="CF3517" i="1"/>
  <c r="CJ3516" i="1"/>
  <c r="CI3516" i="1"/>
  <c r="CG3516" i="1"/>
  <c r="CF3516" i="1"/>
  <c r="CJ3515" i="1"/>
  <c r="CI3515" i="1"/>
  <c r="CG3515" i="1"/>
  <c r="CF3515" i="1"/>
  <c r="CJ3514" i="1"/>
  <c r="CI3514" i="1"/>
  <c r="CG3514" i="1"/>
  <c r="CF3514" i="1"/>
  <c r="CJ3513" i="1"/>
  <c r="CI3513" i="1"/>
  <c r="CG3513" i="1"/>
  <c r="CF3513" i="1"/>
  <c r="CJ3512" i="1"/>
  <c r="CI3512" i="1"/>
  <c r="CG3512" i="1"/>
  <c r="CF3512" i="1"/>
  <c r="CJ3511" i="1"/>
  <c r="CI3511" i="1"/>
  <c r="CG3511" i="1"/>
  <c r="CF3511" i="1"/>
  <c r="CJ3510" i="1"/>
  <c r="CI3510" i="1"/>
  <c r="CG3510" i="1"/>
  <c r="CF3510" i="1"/>
  <c r="CJ3509" i="1"/>
  <c r="CI3509" i="1"/>
  <c r="CG3509" i="1"/>
  <c r="CF3509" i="1"/>
  <c r="CJ3508" i="1"/>
  <c r="CI3508" i="1"/>
  <c r="CG3508" i="1"/>
  <c r="CF3508" i="1"/>
  <c r="CJ3507" i="1"/>
  <c r="CI3507" i="1"/>
  <c r="CG3507" i="1"/>
  <c r="CF3507" i="1"/>
  <c r="CJ3506" i="1"/>
  <c r="CI3506" i="1"/>
  <c r="CG3506" i="1"/>
  <c r="CF3506" i="1"/>
  <c r="CJ3505" i="1"/>
  <c r="CI3505" i="1"/>
  <c r="CG3505" i="1"/>
  <c r="CF3505" i="1"/>
  <c r="CJ3504" i="1"/>
  <c r="CI3504" i="1"/>
  <c r="CG3504" i="1"/>
  <c r="CF3504" i="1"/>
  <c r="CJ3503" i="1"/>
  <c r="CI3503" i="1"/>
  <c r="CG3503" i="1"/>
  <c r="CF3503" i="1"/>
  <c r="CJ3502" i="1"/>
  <c r="CI3502" i="1"/>
  <c r="CG3502" i="1"/>
  <c r="CF3502" i="1"/>
  <c r="CJ3501" i="1"/>
  <c r="CI3501" i="1"/>
  <c r="CG3501" i="1"/>
  <c r="CF3501" i="1"/>
  <c r="CJ3500" i="1"/>
  <c r="CI3500" i="1"/>
  <c r="CG3500" i="1"/>
  <c r="CF3500" i="1"/>
  <c r="CJ3499" i="1"/>
  <c r="CI3499" i="1"/>
  <c r="CG3499" i="1"/>
  <c r="CF3499" i="1"/>
  <c r="CJ3498" i="1"/>
  <c r="CI3498" i="1"/>
  <c r="CG3498" i="1"/>
  <c r="CF3498" i="1"/>
  <c r="CJ3497" i="1"/>
  <c r="CI3497" i="1"/>
  <c r="CG3497" i="1"/>
  <c r="CF3497" i="1"/>
  <c r="CJ3496" i="1"/>
  <c r="CI3496" i="1"/>
  <c r="CG3496" i="1"/>
  <c r="CF3496" i="1"/>
  <c r="CJ3495" i="1"/>
  <c r="CI3495" i="1"/>
  <c r="CG3495" i="1"/>
  <c r="CF3495" i="1"/>
  <c r="CJ3494" i="1"/>
  <c r="CI3494" i="1"/>
  <c r="CG3494" i="1"/>
  <c r="CF3494" i="1"/>
  <c r="CJ3493" i="1"/>
  <c r="CI3493" i="1"/>
  <c r="CG3493" i="1"/>
  <c r="CF3493" i="1"/>
  <c r="CJ3492" i="1"/>
  <c r="CI3492" i="1"/>
  <c r="CG3492" i="1"/>
  <c r="CF3492" i="1"/>
  <c r="CJ3491" i="1"/>
  <c r="CI3491" i="1"/>
  <c r="CG3491" i="1"/>
  <c r="CF3491" i="1"/>
  <c r="CJ3490" i="1"/>
  <c r="CI3490" i="1"/>
  <c r="CG3490" i="1"/>
  <c r="CF3490" i="1"/>
  <c r="CJ3489" i="1"/>
  <c r="CI3489" i="1"/>
  <c r="CG3489" i="1"/>
  <c r="CF3489" i="1"/>
  <c r="CJ3488" i="1"/>
  <c r="CI3488" i="1"/>
  <c r="CG3488" i="1"/>
  <c r="CF3488" i="1"/>
  <c r="CJ3487" i="1"/>
  <c r="CI3487" i="1"/>
  <c r="CG3487" i="1"/>
  <c r="CF3487" i="1"/>
  <c r="CJ3486" i="1"/>
  <c r="CI3486" i="1"/>
  <c r="CG3486" i="1"/>
  <c r="CF3486" i="1"/>
  <c r="CJ3485" i="1"/>
  <c r="CI3485" i="1"/>
  <c r="CG3485" i="1"/>
  <c r="CF3485" i="1"/>
  <c r="CJ3484" i="1"/>
  <c r="CI3484" i="1"/>
  <c r="CG3484" i="1"/>
  <c r="CF3484" i="1"/>
  <c r="CJ3483" i="1"/>
  <c r="CI3483" i="1"/>
  <c r="CG3483" i="1"/>
  <c r="CF3483" i="1"/>
  <c r="CJ3482" i="1"/>
  <c r="CI3482" i="1"/>
  <c r="CG3482" i="1"/>
  <c r="CF3482" i="1"/>
  <c r="CJ3481" i="1"/>
  <c r="CI3481" i="1"/>
  <c r="CG3481" i="1"/>
  <c r="CF3481" i="1"/>
  <c r="CJ3480" i="1"/>
  <c r="CI3480" i="1"/>
  <c r="CG3480" i="1"/>
  <c r="CF3480" i="1"/>
  <c r="CJ3479" i="1"/>
  <c r="CI3479" i="1"/>
  <c r="CG3479" i="1"/>
  <c r="CF3479" i="1"/>
  <c r="CJ3478" i="1"/>
  <c r="CI3478" i="1"/>
  <c r="CG3478" i="1"/>
  <c r="CF3478" i="1"/>
  <c r="CJ3477" i="1"/>
  <c r="CI3477" i="1"/>
  <c r="CG3477" i="1"/>
  <c r="CF3477" i="1"/>
  <c r="CJ3476" i="1"/>
  <c r="CI3476" i="1"/>
  <c r="CG3476" i="1"/>
  <c r="CF3476" i="1"/>
  <c r="CJ3475" i="1"/>
  <c r="CI3475" i="1"/>
  <c r="CG3475" i="1"/>
  <c r="CF3475" i="1"/>
  <c r="CJ3474" i="1"/>
  <c r="CI3474" i="1"/>
  <c r="CG3474" i="1"/>
  <c r="CF3474" i="1"/>
  <c r="CJ3473" i="1"/>
  <c r="CI3473" i="1"/>
  <c r="CG3473" i="1"/>
  <c r="CF3473" i="1"/>
  <c r="CJ3472" i="1"/>
  <c r="CI3472" i="1"/>
  <c r="CG3472" i="1"/>
  <c r="CF3472" i="1"/>
  <c r="CJ3471" i="1"/>
  <c r="CI3471" i="1"/>
  <c r="CG3471" i="1"/>
  <c r="CF3471" i="1"/>
  <c r="CJ3470" i="1"/>
  <c r="CI3470" i="1"/>
  <c r="CG3470" i="1"/>
  <c r="CF3470" i="1"/>
  <c r="CJ3469" i="1"/>
  <c r="CI3469" i="1"/>
  <c r="CG3469" i="1"/>
  <c r="CF3469" i="1"/>
  <c r="CJ3468" i="1"/>
  <c r="CI3468" i="1"/>
  <c r="CG3468" i="1"/>
  <c r="CF3468" i="1"/>
  <c r="CJ3467" i="1"/>
  <c r="CI3467" i="1"/>
  <c r="CG3467" i="1"/>
  <c r="CF3467" i="1"/>
  <c r="CJ3466" i="1"/>
  <c r="CI3466" i="1"/>
  <c r="CG3466" i="1"/>
  <c r="CF3466" i="1"/>
  <c r="CJ3465" i="1"/>
  <c r="CI3465" i="1"/>
  <c r="CG3465" i="1"/>
  <c r="CF3465" i="1"/>
  <c r="CJ3464" i="1"/>
  <c r="CI3464" i="1"/>
  <c r="CG3464" i="1"/>
  <c r="CF3464" i="1"/>
  <c r="CJ3463" i="1"/>
  <c r="CI3463" i="1"/>
  <c r="CG3463" i="1"/>
  <c r="CF3463" i="1"/>
  <c r="CJ3462" i="1"/>
  <c r="CI3462" i="1"/>
  <c r="CG3462" i="1"/>
  <c r="CF3462" i="1"/>
  <c r="CJ3461" i="1"/>
  <c r="CI3461" i="1"/>
  <c r="CG3461" i="1"/>
  <c r="CF3461" i="1"/>
  <c r="CJ3460" i="1"/>
  <c r="CI3460" i="1"/>
  <c r="CG3460" i="1"/>
  <c r="CF3460" i="1"/>
  <c r="CJ3459" i="1"/>
  <c r="CI3459" i="1"/>
  <c r="CG3459" i="1"/>
  <c r="CF3459" i="1"/>
  <c r="CJ3458" i="1"/>
  <c r="CI3458" i="1"/>
  <c r="CG3458" i="1"/>
  <c r="CF3458" i="1"/>
  <c r="CJ3457" i="1"/>
  <c r="CI3457" i="1"/>
  <c r="CG3457" i="1"/>
  <c r="CF3457" i="1"/>
  <c r="CJ3456" i="1"/>
  <c r="CI3456" i="1"/>
  <c r="CG3456" i="1"/>
  <c r="CF3456" i="1"/>
  <c r="CJ3455" i="1"/>
  <c r="CI3455" i="1"/>
  <c r="CG3455" i="1"/>
  <c r="CF3455" i="1"/>
  <c r="CJ3454" i="1"/>
  <c r="CI3454" i="1"/>
  <c r="CG3454" i="1"/>
  <c r="CF3454" i="1"/>
  <c r="CJ3453" i="1"/>
  <c r="CI3453" i="1"/>
  <c r="CG3453" i="1"/>
  <c r="CF3453" i="1"/>
  <c r="CJ3452" i="1"/>
  <c r="CI3452" i="1"/>
  <c r="CG3452" i="1"/>
  <c r="CF3452" i="1"/>
  <c r="CJ3451" i="1"/>
  <c r="CI3451" i="1"/>
  <c r="CG3451" i="1"/>
  <c r="CF3451" i="1"/>
  <c r="CJ3450" i="1"/>
  <c r="CI3450" i="1"/>
  <c r="CG3450" i="1"/>
  <c r="CF3450" i="1"/>
  <c r="CJ3449" i="1"/>
  <c r="CI3449" i="1"/>
  <c r="CG3449" i="1"/>
  <c r="CF3449" i="1"/>
  <c r="CJ3448" i="1"/>
  <c r="CI3448" i="1"/>
  <c r="CG3448" i="1"/>
  <c r="CF3448" i="1"/>
  <c r="CJ3447" i="1"/>
  <c r="CI3447" i="1"/>
  <c r="CG3447" i="1"/>
  <c r="CF3447" i="1"/>
  <c r="CJ3446" i="1"/>
  <c r="CI3446" i="1"/>
  <c r="CG3446" i="1"/>
  <c r="CF3446" i="1"/>
  <c r="CJ3445" i="1"/>
  <c r="CI3445" i="1"/>
  <c r="CG3445" i="1"/>
  <c r="CF3445" i="1"/>
  <c r="CJ3444" i="1"/>
  <c r="CI3444" i="1"/>
  <c r="CG3444" i="1"/>
  <c r="CF3444" i="1"/>
  <c r="CJ3443" i="1"/>
  <c r="CI3443" i="1"/>
  <c r="CG3443" i="1"/>
  <c r="CF3443" i="1"/>
  <c r="CJ3442" i="1"/>
  <c r="CI3442" i="1"/>
  <c r="CG3442" i="1"/>
  <c r="CF3442" i="1"/>
  <c r="CJ3441" i="1"/>
  <c r="CI3441" i="1"/>
  <c r="CG3441" i="1"/>
  <c r="CF3441" i="1"/>
  <c r="CJ3440" i="1"/>
  <c r="CI3440" i="1"/>
  <c r="CG3440" i="1"/>
  <c r="CF3440" i="1"/>
  <c r="CJ3439" i="1"/>
  <c r="CI3439" i="1"/>
  <c r="CG3439" i="1"/>
  <c r="CF3439" i="1"/>
  <c r="CJ3438" i="1"/>
  <c r="CI3438" i="1"/>
  <c r="CG3438" i="1"/>
  <c r="CF3438" i="1"/>
  <c r="CJ3437" i="1"/>
  <c r="CI3437" i="1"/>
  <c r="CG3437" i="1"/>
  <c r="CF3437" i="1"/>
  <c r="CJ3436" i="1"/>
  <c r="CI3436" i="1"/>
  <c r="CG3436" i="1"/>
  <c r="CF3436" i="1"/>
  <c r="CJ3435" i="1"/>
  <c r="CI3435" i="1"/>
  <c r="CG3435" i="1"/>
  <c r="CF3435" i="1"/>
  <c r="CJ3434" i="1"/>
  <c r="CI3434" i="1"/>
  <c r="CG3434" i="1"/>
  <c r="CF3434" i="1"/>
  <c r="CJ3433" i="1"/>
  <c r="CI3433" i="1"/>
  <c r="CG3433" i="1"/>
  <c r="CF3433" i="1"/>
  <c r="CJ3432" i="1"/>
  <c r="CI3432" i="1"/>
  <c r="CG3432" i="1"/>
  <c r="CF3432" i="1"/>
  <c r="CJ3431" i="1"/>
  <c r="CI3431" i="1"/>
  <c r="CG3431" i="1"/>
  <c r="CF3431" i="1"/>
  <c r="CJ3430" i="1"/>
  <c r="CI3430" i="1"/>
  <c r="CG3430" i="1"/>
  <c r="CF3430" i="1"/>
  <c r="CJ3429" i="1"/>
  <c r="CI3429" i="1"/>
  <c r="CG3429" i="1"/>
  <c r="CF3429" i="1"/>
  <c r="CJ3428" i="1"/>
  <c r="CI3428" i="1"/>
  <c r="CG3428" i="1"/>
  <c r="CF3428" i="1"/>
  <c r="CJ3427" i="1"/>
  <c r="CI3427" i="1"/>
  <c r="CG3427" i="1"/>
  <c r="CF3427" i="1"/>
  <c r="CJ3426" i="1"/>
  <c r="CI3426" i="1"/>
  <c r="CG3426" i="1"/>
  <c r="CF3426" i="1"/>
  <c r="CJ3425" i="1"/>
  <c r="CI3425" i="1"/>
  <c r="CG3425" i="1"/>
  <c r="CF3425" i="1"/>
  <c r="CJ3424" i="1"/>
  <c r="CI3424" i="1"/>
  <c r="CG3424" i="1"/>
  <c r="CF3424" i="1"/>
  <c r="CJ3423" i="1"/>
  <c r="CI3423" i="1"/>
  <c r="CG3423" i="1"/>
  <c r="CF3423" i="1"/>
  <c r="CJ3422" i="1"/>
  <c r="CI3422" i="1"/>
  <c r="CG3422" i="1"/>
  <c r="CF3422" i="1"/>
  <c r="CJ3421" i="1"/>
  <c r="CI3421" i="1"/>
  <c r="CG3421" i="1"/>
  <c r="CF3421" i="1"/>
  <c r="CJ3420" i="1"/>
  <c r="CI3420" i="1"/>
  <c r="CG3420" i="1"/>
  <c r="CF3420" i="1"/>
  <c r="CJ3419" i="1"/>
  <c r="CI3419" i="1"/>
  <c r="CG3419" i="1"/>
  <c r="CF3419" i="1"/>
  <c r="CJ3418" i="1"/>
  <c r="CI3418" i="1"/>
  <c r="CG3418" i="1"/>
  <c r="CF3418" i="1"/>
  <c r="CJ3417" i="1"/>
  <c r="CI3417" i="1"/>
  <c r="CG3417" i="1"/>
  <c r="CF3417" i="1"/>
  <c r="CJ3416" i="1"/>
  <c r="CI3416" i="1"/>
  <c r="CG3416" i="1"/>
  <c r="CF3416" i="1"/>
  <c r="CJ3415" i="1"/>
  <c r="CI3415" i="1"/>
  <c r="CG3415" i="1"/>
  <c r="CF3415" i="1"/>
  <c r="CJ3414" i="1"/>
  <c r="CI3414" i="1"/>
  <c r="CG3414" i="1"/>
  <c r="CF3414" i="1"/>
  <c r="CJ3413" i="1"/>
  <c r="CI3413" i="1"/>
  <c r="CG3413" i="1"/>
  <c r="CF3413" i="1"/>
  <c r="CJ3412" i="1"/>
  <c r="CI3412" i="1"/>
  <c r="CG3412" i="1"/>
  <c r="CF3412" i="1"/>
  <c r="CJ3411" i="1"/>
  <c r="CI3411" i="1"/>
  <c r="CG3411" i="1"/>
  <c r="CF3411" i="1"/>
  <c r="CJ3410" i="1"/>
  <c r="CI3410" i="1"/>
  <c r="CG3410" i="1"/>
  <c r="CF3410" i="1"/>
  <c r="CJ3409" i="1"/>
  <c r="CI3409" i="1"/>
  <c r="CG3409" i="1"/>
  <c r="CF3409" i="1"/>
  <c r="CJ3408" i="1"/>
  <c r="CI3408" i="1"/>
  <c r="CG3408" i="1"/>
  <c r="CF3408" i="1"/>
  <c r="CJ3407" i="1"/>
  <c r="CI3407" i="1"/>
  <c r="CG3407" i="1"/>
  <c r="CF3407" i="1"/>
  <c r="CJ3406" i="1"/>
  <c r="CI3406" i="1"/>
  <c r="CG3406" i="1"/>
  <c r="CF3406" i="1"/>
  <c r="CJ3405" i="1"/>
  <c r="CI3405" i="1"/>
  <c r="CG3405" i="1"/>
  <c r="CF3405" i="1"/>
  <c r="CJ3404" i="1"/>
  <c r="CI3404" i="1"/>
  <c r="CG3404" i="1"/>
  <c r="CF3404" i="1"/>
  <c r="CJ3403" i="1"/>
  <c r="CI3403" i="1"/>
  <c r="CG3403" i="1"/>
  <c r="CF3403" i="1"/>
  <c r="CJ3402" i="1"/>
  <c r="CI3402" i="1"/>
  <c r="CG3402" i="1"/>
  <c r="CF3402" i="1"/>
  <c r="CJ3401" i="1"/>
  <c r="CI3401" i="1"/>
  <c r="CG3401" i="1"/>
  <c r="CF3401" i="1"/>
  <c r="CJ3400" i="1"/>
  <c r="CI3400" i="1"/>
  <c r="CG3400" i="1"/>
  <c r="CF3400" i="1"/>
  <c r="CJ3399" i="1"/>
  <c r="CI3399" i="1"/>
  <c r="CG3399" i="1"/>
  <c r="CF3399" i="1"/>
  <c r="CJ3398" i="1"/>
  <c r="CI3398" i="1"/>
  <c r="CG3398" i="1"/>
  <c r="CF3398" i="1"/>
  <c r="CJ3397" i="1"/>
  <c r="CI3397" i="1"/>
  <c r="CG3397" i="1"/>
  <c r="CF3397" i="1"/>
  <c r="CJ3396" i="1"/>
  <c r="CI3396" i="1"/>
  <c r="CG3396" i="1"/>
  <c r="CF3396" i="1"/>
  <c r="CJ3395" i="1"/>
  <c r="CI3395" i="1"/>
  <c r="CG3395" i="1"/>
  <c r="CF3395" i="1"/>
  <c r="CJ3394" i="1"/>
  <c r="CI3394" i="1"/>
  <c r="CG3394" i="1"/>
  <c r="CF3394" i="1"/>
  <c r="CJ3393" i="1"/>
  <c r="CI3393" i="1"/>
  <c r="CG3393" i="1"/>
  <c r="CF3393" i="1"/>
  <c r="CJ3392" i="1"/>
  <c r="CI3392" i="1"/>
  <c r="CG3392" i="1"/>
  <c r="CF3392" i="1"/>
  <c r="CJ3391" i="1"/>
  <c r="CI3391" i="1"/>
  <c r="CG3391" i="1"/>
  <c r="CF3391" i="1"/>
  <c r="CJ3390" i="1"/>
  <c r="CI3390" i="1"/>
  <c r="CG3390" i="1"/>
  <c r="CF3390" i="1"/>
  <c r="CJ3389" i="1"/>
  <c r="CI3389" i="1"/>
  <c r="CG3389" i="1"/>
  <c r="CF3389" i="1"/>
  <c r="CJ3388" i="1"/>
  <c r="CI3388" i="1"/>
  <c r="CG3388" i="1"/>
  <c r="CF3388" i="1"/>
  <c r="CJ3387" i="1"/>
  <c r="CI3387" i="1"/>
  <c r="CG3387" i="1"/>
  <c r="CF3387" i="1"/>
  <c r="CJ3386" i="1"/>
  <c r="CI3386" i="1"/>
  <c r="CG3386" i="1"/>
  <c r="CF3386" i="1"/>
  <c r="CJ3385" i="1"/>
  <c r="CI3385" i="1"/>
  <c r="CG3385" i="1"/>
  <c r="CF3385" i="1"/>
  <c r="CJ3384" i="1"/>
  <c r="CI3384" i="1"/>
  <c r="CG3384" i="1"/>
  <c r="CF3384" i="1"/>
  <c r="CJ3383" i="1"/>
  <c r="CI3383" i="1"/>
  <c r="CG3383" i="1"/>
  <c r="CF3383" i="1"/>
  <c r="CJ3382" i="1"/>
  <c r="CI3382" i="1"/>
  <c r="CG3382" i="1"/>
  <c r="CF3382" i="1"/>
  <c r="CJ3381" i="1"/>
  <c r="CI3381" i="1"/>
  <c r="CG3381" i="1"/>
  <c r="CF3381" i="1"/>
  <c r="CJ3380" i="1"/>
  <c r="CI3380" i="1"/>
  <c r="CG3380" i="1"/>
  <c r="CF3380" i="1"/>
  <c r="CJ3379" i="1"/>
  <c r="CI3379" i="1"/>
  <c r="CG3379" i="1"/>
  <c r="CF3379" i="1"/>
  <c r="CJ3378" i="1"/>
  <c r="CI3378" i="1"/>
  <c r="CG3378" i="1"/>
  <c r="CF3378" i="1"/>
  <c r="CJ3377" i="1"/>
  <c r="CI3377" i="1"/>
  <c r="CG3377" i="1"/>
  <c r="CF3377" i="1"/>
  <c r="CJ3376" i="1"/>
  <c r="CI3376" i="1"/>
  <c r="CG3376" i="1"/>
  <c r="CF3376" i="1"/>
  <c r="CJ3375" i="1"/>
  <c r="CI3375" i="1"/>
  <c r="CG3375" i="1"/>
  <c r="CF3375" i="1"/>
  <c r="CJ3374" i="1"/>
  <c r="CI3374" i="1"/>
  <c r="CG3374" i="1"/>
  <c r="CF3374" i="1"/>
  <c r="CJ3373" i="1"/>
  <c r="CI3373" i="1"/>
  <c r="CG3373" i="1"/>
  <c r="CF3373" i="1"/>
  <c r="CJ3372" i="1"/>
  <c r="CI3372" i="1"/>
  <c r="CG3372" i="1"/>
  <c r="CF3372" i="1"/>
  <c r="CJ3371" i="1"/>
  <c r="CI3371" i="1"/>
  <c r="CG3371" i="1"/>
  <c r="CF3371" i="1"/>
  <c r="CJ3370" i="1"/>
  <c r="CI3370" i="1"/>
  <c r="CG3370" i="1"/>
  <c r="CF3370" i="1"/>
  <c r="CJ3369" i="1"/>
  <c r="CI3369" i="1"/>
  <c r="CG3369" i="1"/>
  <c r="CF3369" i="1"/>
  <c r="CJ3368" i="1"/>
  <c r="CI3368" i="1"/>
  <c r="CG3368" i="1"/>
  <c r="CF3368" i="1"/>
  <c r="CJ3367" i="1"/>
  <c r="CI3367" i="1"/>
  <c r="CG3367" i="1"/>
  <c r="CF3367" i="1"/>
  <c r="CJ3366" i="1"/>
  <c r="CI3366" i="1"/>
  <c r="CG3366" i="1"/>
  <c r="CF3366" i="1"/>
  <c r="CJ3365" i="1"/>
  <c r="CI3365" i="1"/>
  <c r="CG3365" i="1"/>
  <c r="CF3365" i="1"/>
  <c r="CJ3364" i="1"/>
  <c r="CI3364" i="1"/>
  <c r="CG3364" i="1"/>
  <c r="CF3364" i="1"/>
  <c r="CJ3363" i="1"/>
  <c r="CI3363" i="1"/>
  <c r="CG3363" i="1"/>
  <c r="CF3363" i="1"/>
  <c r="CJ3362" i="1"/>
  <c r="CI3362" i="1"/>
  <c r="CG3362" i="1"/>
  <c r="CF3362" i="1"/>
  <c r="CJ3361" i="1"/>
  <c r="CI3361" i="1"/>
  <c r="CG3361" i="1"/>
  <c r="CF3361" i="1"/>
  <c r="CJ3360" i="1"/>
  <c r="CI3360" i="1"/>
  <c r="CG3360" i="1"/>
  <c r="CF3360" i="1"/>
  <c r="CJ3359" i="1"/>
  <c r="CI3359" i="1"/>
  <c r="CG3359" i="1"/>
  <c r="CF3359" i="1"/>
  <c r="CJ3358" i="1"/>
  <c r="CI3358" i="1"/>
  <c r="CG3358" i="1"/>
  <c r="CF3358" i="1"/>
  <c r="CJ3357" i="1"/>
  <c r="CI3357" i="1"/>
  <c r="CG3357" i="1"/>
  <c r="CF3357" i="1"/>
  <c r="CJ3356" i="1"/>
  <c r="CI3356" i="1"/>
  <c r="CG3356" i="1"/>
  <c r="CF3356" i="1"/>
  <c r="CJ3355" i="1"/>
  <c r="CI3355" i="1"/>
  <c r="CG3355" i="1"/>
  <c r="CF3355" i="1"/>
  <c r="CJ3354" i="1"/>
  <c r="CI3354" i="1"/>
  <c r="CG3354" i="1"/>
  <c r="CF3354" i="1"/>
  <c r="CJ3353" i="1"/>
  <c r="CI3353" i="1"/>
  <c r="CG3353" i="1"/>
  <c r="CF3353" i="1"/>
  <c r="CJ3352" i="1"/>
  <c r="CI3352" i="1"/>
  <c r="CG3352" i="1"/>
  <c r="CF3352" i="1"/>
  <c r="CJ3351" i="1"/>
  <c r="CI3351" i="1"/>
  <c r="CG3351" i="1"/>
  <c r="CF3351" i="1"/>
  <c r="CJ3350" i="1"/>
  <c r="CI3350" i="1"/>
  <c r="CG3350" i="1"/>
  <c r="CF3350" i="1"/>
  <c r="CJ3349" i="1"/>
  <c r="CI3349" i="1"/>
  <c r="CG3349" i="1"/>
  <c r="CF3349" i="1"/>
  <c r="CJ3348" i="1"/>
  <c r="CI3348" i="1"/>
  <c r="CG3348" i="1"/>
  <c r="CF3348" i="1"/>
  <c r="CJ3347" i="1"/>
  <c r="CI3347" i="1"/>
  <c r="CG3347" i="1"/>
  <c r="CF3347" i="1"/>
  <c r="CJ3346" i="1"/>
  <c r="CI3346" i="1"/>
  <c r="CG3346" i="1"/>
  <c r="CF3346" i="1"/>
  <c r="CJ3345" i="1"/>
  <c r="CI3345" i="1"/>
  <c r="CG3345" i="1"/>
  <c r="CF3345" i="1"/>
  <c r="CJ3344" i="1"/>
  <c r="CI3344" i="1"/>
  <c r="CG3344" i="1"/>
  <c r="CF3344" i="1"/>
  <c r="CJ3343" i="1"/>
  <c r="CI3343" i="1"/>
  <c r="CG3343" i="1"/>
  <c r="CF3343" i="1"/>
  <c r="CJ3342" i="1"/>
  <c r="CI3342" i="1"/>
  <c r="CG3342" i="1"/>
  <c r="CF3342" i="1"/>
  <c r="CJ3341" i="1"/>
  <c r="CI3341" i="1"/>
  <c r="CG3341" i="1"/>
  <c r="CF3341" i="1"/>
  <c r="CJ3340" i="1"/>
  <c r="CI3340" i="1"/>
  <c r="CG3340" i="1"/>
  <c r="CF3340" i="1"/>
  <c r="CJ3339" i="1"/>
  <c r="CI3339" i="1"/>
  <c r="CG3339" i="1"/>
  <c r="CF3339" i="1"/>
  <c r="CJ3338" i="1"/>
  <c r="CI3338" i="1"/>
  <c r="CG3338" i="1"/>
  <c r="CF3338" i="1"/>
  <c r="CJ3337" i="1"/>
  <c r="CI3337" i="1"/>
  <c r="CG3337" i="1"/>
  <c r="CF3337" i="1"/>
  <c r="CJ3336" i="1"/>
  <c r="CI3336" i="1"/>
  <c r="CG3336" i="1"/>
  <c r="CF3336" i="1"/>
  <c r="CJ3335" i="1"/>
  <c r="CI3335" i="1"/>
  <c r="CG3335" i="1"/>
  <c r="CF3335" i="1"/>
  <c r="CJ3334" i="1"/>
  <c r="CI3334" i="1"/>
  <c r="CG3334" i="1"/>
  <c r="CF3334" i="1"/>
  <c r="CJ3333" i="1"/>
  <c r="CI3333" i="1"/>
  <c r="CG3333" i="1"/>
  <c r="CF3333" i="1"/>
  <c r="CJ3332" i="1"/>
  <c r="CI3332" i="1"/>
  <c r="CG3332" i="1"/>
  <c r="CF3332" i="1"/>
  <c r="CJ3331" i="1"/>
  <c r="CI3331" i="1"/>
  <c r="CG3331" i="1"/>
  <c r="CF3331" i="1"/>
  <c r="CJ3330" i="1"/>
  <c r="CI3330" i="1"/>
  <c r="CG3330" i="1"/>
  <c r="CF3330" i="1"/>
  <c r="CJ3329" i="1"/>
  <c r="CI3329" i="1"/>
  <c r="CG3329" i="1"/>
  <c r="CF3329" i="1"/>
  <c r="CJ3328" i="1"/>
  <c r="CI3328" i="1"/>
  <c r="CG3328" i="1"/>
  <c r="CF3328" i="1"/>
  <c r="CJ3327" i="1"/>
  <c r="CI3327" i="1"/>
  <c r="CG3327" i="1"/>
  <c r="CF3327" i="1"/>
  <c r="CJ3326" i="1"/>
  <c r="CI3326" i="1"/>
  <c r="CG3326" i="1"/>
  <c r="CF3326" i="1"/>
  <c r="CJ3325" i="1"/>
  <c r="CI3325" i="1"/>
  <c r="CG3325" i="1"/>
  <c r="CF3325" i="1"/>
  <c r="CJ3324" i="1"/>
  <c r="CI3324" i="1"/>
  <c r="CG3324" i="1"/>
  <c r="CF3324" i="1"/>
  <c r="CJ3323" i="1"/>
  <c r="CI3323" i="1"/>
  <c r="CG3323" i="1"/>
  <c r="CF3323" i="1"/>
  <c r="CJ3322" i="1"/>
  <c r="CI3322" i="1"/>
  <c r="CG3322" i="1"/>
  <c r="CF3322" i="1"/>
  <c r="CJ3321" i="1"/>
  <c r="CI3321" i="1"/>
  <c r="CG3321" i="1"/>
  <c r="CF3321" i="1"/>
  <c r="CJ3320" i="1"/>
  <c r="CI3320" i="1"/>
  <c r="CG3320" i="1"/>
  <c r="CF3320" i="1"/>
  <c r="CJ3319" i="1"/>
  <c r="CI3319" i="1"/>
  <c r="CG3319" i="1"/>
  <c r="CF3319" i="1"/>
  <c r="CJ3318" i="1"/>
  <c r="CI3318" i="1"/>
  <c r="CG3318" i="1"/>
  <c r="CF3318" i="1"/>
  <c r="CJ3317" i="1"/>
  <c r="CI3317" i="1"/>
  <c r="CG3317" i="1"/>
  <c r="CF3317" i="1"/>
  <c r="CJ3316" i="1"/>
  <c r="CI3316" i="1"/>
  <c r="CG3316" i="1"/>
  <c r="CF3316" i="1"/>
  <c r="CJ3315" i="1"/>
  <c r="CI3315" i="1"/>
  <c r="CG3315" i="1"/>
  <c r="CF3315" i="1"/>
  <c r="CJ3314" i="1"/>
  <c r="CI3314" i="1"/>
  <c r="CG3314" i="1"/>
  <c r="CF3314" i="1"/>
  <c r="CJ3313" i="1"/>
  <c r="CI3313" i="1"/>
  <c r="CG3313" i="1"/>
  <c r="CF3313" i="1"/>
  <c r="CJ3312" i="1"/>
  <c r="CI3312" i="1"/>
  <c r="CG3312" i="1"/>
  <c r="CF3312" i="1"/>
  <c r="CJ3311" i="1"/>
  <c r="CI3311" i="1"/>
  <c r="CG3311" i="1"/>
  <c r="CF3311" i="1"/>
  <c r="CJ3310" i="1"/>
  <c r="CI3310" i="1"/>
  <c r="CG3310" i="1"/>
  <c r="CF3310" i="1"/>
  <c r="CJ3309" i="1"/>
  <c r="CI3309" i="1"/>
  <c r="CG3309" i="1"/>
  <c r="CF3309" i="1"/>
  <c r="CJ3308" i="1"/>
  <c r="CI3308" i="1"/>
  <c r="CG3308" i="1"/>
  <c r="CF3308" i="1"/>
  <c r="CJ3307" i="1"/>
  <c r="CI3307" i="1"/>
  <c r="CG3307" i="1"/>
  <c r="CF3307" i="1"/>
  <c r="CJ3306" i="1"/>
  <c r="CI3306" i="1"/>
  <c r="CG3306" i="1"/>
  <c r="CF3306" i="1"/>
  <c r="CJ3305" i="1"/>
  <c r="CI3305" i="1"/>
  <c r="CG3305" i="1"/>
  <c r="CF3305" i="1"/>
  <c r="CJ3304" i="1"/>
  <c r="CI3304" i="1"/>
  <c r="CG3304" i="1"/>
  <c r="CF3304" i="1"/>
  <c r="CJ3303" i="1"/>
  <c r="CI3303" i="1"/>
  <c r="CG3303" i="1"/>
  <c r="CF3303" i="1"/>
  <c r="CJ3302" i="1"/>
  <c r="CI3302" i="1"/>
  <c r="CG3302" i="1"/>
  <c r="CF3302" i="1"/>
  <c r="CJ3301" i="1"/>
  <c r="CI3301" i="1"/>
  <c r="CG3301" i="1"/>
  <c r="CF3301" i="1"/>
  <c r="CJ3300" i="1"/>
  <c r="CI3300" i="1"/>
  <c r="CG3300" i="1"/>
  <c r="CF3300" i="1"/>
  <c r="CJ3299" i="1"/>
  <c r="CI3299" i="1"/>
  <c r="CG3299" i="1"/>
  <c r="CF3299" i="1"/>
  <c r="CJ3298" i="1"/>
  <c r="CI3298" i="1"/>
  <c r="CG3298" i="1"/>
  <c r="CF3298" i="1"/>
  <c r="CJ3297" i="1"/>
  <c r="CI3297" i="1"/>
  <c r="CG3297" i="1"/>
  <c r="CF3297" i="1"/>
  <c r="CJ3296" i="1"/>
  <c r="CI3296" i="1"/>
  <c r="CG3296" i="1"/>
  <c r="CF3296" i="1"/>
  <c r="CJ3295" i="1"/>
  <c r="CI3295" i="1"/>
  <c r="CG3295" i="1"/>
  <c r="CF3295" i="1"/>
  <c r="CJ3294" i="1"/>
  <c r="CI3294" i="1"/>
  <c r="CG3294" i="1"/>
  <c r="CF3294" i="1"/>
  <c r="CJ3293" i="1"/>
  <c r="CI3293" i="1"/>
  <c r="CG3293" i="1"/>
  <c r="CF3293" i="1"/>
  <c r="CJ3292" i="1"/>
  <c r="CI3292" i="1"/>
  <c r="CG3292" i="1"/>
  <c r="CF3292" i="1"/>
  <c r="CJ3291" i="1"/>
  <c r="CI3291" i="1"/>
  <c r="CG3291" i="1"/>
  <c r="CF3291" i="1"/>
  <c r="CJ3290" i="1"/>
  <c r="CI3290" i="1"/>
  <c r="CG3290" i="1"/>
  <c r="CF3290" i="1"/>
  <c r="CJ3289" i="1"/>
  <c r="CI3289" i="1"/>
  <c r="CG3289" i="1"/>
  <c r="CF3289" i="1"/>
  <c r="CJ3288" i="1"/>
  <c r="CI3288" i="1"/>
  <c r="CG3288" i="1"/>
  <c r="CF3288" i="1"/>
  <c r="CJ3287" i="1"/>
  <c r="CI3287" i="1"/>
  <c r="CG3287" i="1"/>
  <c r="CF3287" i="1"/>
  <c r="CJ3286" i="1"/>
  <c r="CI3286" i="1"/>
  <c r="CG3286" i="1"/>
  <c r="CF3286" i="1"/>
  <c r="CJ3285" i="1"/>
  <c r="CI3285" i="1"/>
  <c r="CG3285" i="1"/>
  <c r="CF3285" i="1"/>
  <c r="CJ3284" i="1"/>
  <c r="CI3284" i="1"/>
  <c r="CG3284" i="1"/>
  <c r="CF3284" i="1"/>
  <c r="CJ3283" i="1"/>
  <c r="CI3283" i="1"/>
  <c r="CG3283" i="1"/>
  <c r="CF3283" i="1"/>
  <c r="CJ3282" i="1"/>
  <c r="CI3282" i="1"/>
  <c r="CG3282" i="1"/>
  <c r="CF3282" i="1"/>
  <c r="CJ3281" i="1"/>
  <c r="CI3281" i="1"/>
  <c r="CG3281" i="1"/>
  <c r="CF3281" i="1"/>
  <c r="CJ3280" i="1"/>
  <c r="CI3280" i="1"/>
  <c r="CG3280" i="1"/>
  <c r="CF3280" i="1"/>
  <c r="CJ3279" i="1"/>
  <c r="CI3279" i="1"/>
  <c r="CG3279" i="1"/>
  <c r="CF3279" i="1"/>
  <c r="CJ3278" i="1"/>
  <c r="CI3278" i="1"/>
  <c r="CG3278" i="1"/>
  <c r="CF3278" i="1"/>
  <c r="CJ3277" i="1"/>
  <c r="CI3277" i="1"/>
  <c r="CG3277" i="1"/>
  <c r="CF3277" i="1"/>
  <c r="CJ3276" i="1"/>
  <c r="CI3276" i="1"/>
  <c r="CG3276" i="1"/>
  <c r="CF3276" i="1"/>
  <c r="CJ3275" i="1"/>
  <c r="CI3275" i="1"/>
  <c r="CG3275" i="1"/>
  <c r="CF3275" i="1"/>
  <c r="CJ3274" i="1"/>
  <c r="CI3274" i="1"/>
  <c r="CG3274" i="1"/>
  <c r="CF3274" i="1"/>
  <c r="CJ3273" i="1"/>
  <c r="CI3273" i="1"/>
  <c r="CG3273" i="1"/>
  <c r="CF3273" i="1"/>
  <c r="CJ3272" i="1"/>
  <c r="CI3272" i="1"/>
  <c r="CG3272" i="1"/>
  <c r="CF3272" i="1"/>
  <c r="CJ3271" i="1"/>
  <c r="CI3271" i="1"/>
  <c r="CG3271" i="1"/>
  <c r="CF3271" i="1"/>
  <c r="CJ3270" i="1"/>
  <c r="CI3270" i="1"/>
  <c r="CG3270" i="1"/>
  <c r="CF3270" i="1"/>
  <c r="CJ3269" i="1"/>
  <c r="CI3269" i="1"/>
  <c r="CG3269" i="1"/>
  <c r="CF3269" i="1"/>
  <c r="CJ3268" i="1"/>
  <c r="CI3268" i="1"/>
  <c r="CG3268" i="1"/>
  <c r="CF3268" i="1"/>
  <c r="CJ3267" i="1"/>
  <c r="CI3267" i="1"/>
  <c r="CG3267" i="1"/>
  <c r="CF3267" i="1"/>
  <c r="CJ3266" i="1"/>
  <c r="CI3266" i="1"/>
  <c r="CG3266" i="1"/>
  <c r="CF3266" i="1"/>
  <c r="CJ3265" i="1"/>
  <c r="CI3265" i="1"/>
  <c r="CG3265" i="1"/>
  <c r="CF3265" i="1"/>
  <c r="CJ3264" i="1"/>
  <c r="CI3264" i="1"/>
  <c r="CG3264" i="1"/>
  <c r="CF3264" i="1"/>
  <c r="CJ3263" i="1"/>
  <c r="CI3263" i="1"/>
  <c r="CG3263" i="1"/>
  <c r="CF3263" i="1"/>
  <c r="CJ3262" i="1"/>
  <c r="CI3262" i="1"/>
  <c r="CG3262" i="1"/>
  <c r="CF3262" i="1"/>
  <c r="CJ3261" i="1"/>
  <c r="CI3261" i="1"/>
  <c r="CG3261" i="1"/>
  <c r="CF3261" i="1"/>
  <c r="CJ3260" i="1"/>
  <c r="CI3260" i="1"/>
  <c r="CG3260" i="1"/>
  <c r="CF3260" i="1"/>
  <c r="CJ3259" i="1"/>
  <c r="CI3259" i="1"/>
  <c r="CG3259" i="1"/>
  <c r="CF3259" i="1"/>
  <c r="CJ3258" i="1"/>
  <c r="CI3258" i="1"/>
  <c r="CG3258" i="1"/>
  <c r="CF3258" i="1"/>
  <c r="CJ3257" i="1"/>
  <c r="CI3257" i="1"/>
  <c r="CG3257" i="1"/>
  <c r="CF3257" i="1"/>
  <c r="CJ3256" i="1"/>
  <c r="CI3256" i="1"/>
  <c r="CG3256" i="1"/>
  <c r="CF3256" i="1"/>
  <c r="CJ3255" i="1"/>
  <c r="CI3255" i="1"/>
  <c r="CG3255" i="1"/>
  <c r="CF3255" i="1"/>
  <c r="CJ3254" i="1"/>
  <c r="CI3254" i="1"/>
  <c r="CG3254" i="1"/>
  <c r="CF3254" i="1"/>
  <c r="CJ3253" i="1"/>
  <c r="CI3253" i="1"/>
  <c r="CG3253" i="1"/>
  <c r="CF3253" i="1"/>
  <c r="CJ3252" i="1"/>
  <c r="CI3252" i="1"/>
  <c r="CG3252" i="1"/>
  <c r="CF3252" i="1"/>
  <c r="CJ3251" i="1"/>
  <c r="CI3251" i="1"/>
  <c r="CG3251" i="1"/>
  <c r="CF3251" i="1"/>
  <c r="CJ3250" i="1"/>
  <c r="CI3250" i="1"/>
  <c r="CG3250" i="1"/>
  <c r="CF3250" i="1"/>
  <c r="CJ3249" i="1"/>
  <c r="CI3249" i="1"/>
  <c r="CG3249" i="1"/>
  <c r="CF3249" i="1"/>
  <c r="CJ3248" i="1"/>
  <c r="CI3248" i="1"/>
  <c r="CG3248" i="1"/>
  <c r="CF3248" i="1"/>
  <c r="CJ3247" i="1"/>
  <c r="CI3247" i="1"/>
  <c r="CG3247" i="1"/>
  <c r="CF3247" i="1"/>
  <c r="CJ3246" i="1"/>
  <c r="CI3246" i="1"/>
  <c r="CG3246" i="1"/>
  <c r="CF3246" i="1"/>
  <c r="CJ3245" i="1"/>
  <c r="CI3245" i="1"/>
  <c r="CG3245" i="1"/>
  <c r="CF3245" i="1"/>
  <c r="CJ3244" i="1"/>
  <c r="CI3244" i="1"/>
  <c r="CG3244" i="1"/>
  <c r="CF3244" i="1"/>
  <c r="CJ3243" i="1"/>
  <c r="CI3243" i="1"/>
  <c r="CG3243" i="1"/>
  <c r="CF3243" i="1"/>
  <c r="CJ3242" i="1"/>
  <c r="CI3242" i="1"/>
  <c r="CG3242" i="1"/>
  <c r="CF3242" i="1"/>
  <c r="CJ3241" i="1"/>
  <c r="CI3241" i="1"/>
  <c r="CG3241" i="1"/>
  <c r="CF3241" i="1"/>
  <c r="CJ3240" i="1"/>
  <c r="CI3240" i="1"/>
  <c r="CG3240" i="1"/>
  <c r="CF3240" i="1"/>
  <c r="CJ3239" i="1"/>
  <c r="CI3239" i="1"/>
  <c r="CG3239" i="1"/>
  <c r="CF3239" i="1"/>
  <c r="CJ3238" i="1"/>
  <c r="CI3238" i="1"/>
  <c r="CG3238" i="1"/>
  <c r="CF3238" i="1"/>
  <c r="CJ3237" i="1"/>
  <c r="CI3237" i="1"/>
  <c r="CG3237" i="1"/>
  <c r="CF3237" i="1"/>
  <c r="CJ3236" i="1"/>
  <c r="CI3236" i="1"/>
  <c r="CG3236" i="1"/>
  <c r="CF3236" i="1"/>
  <c r="CJ3235" i="1"/>
  <c r="CI3235" i="1"/>
  <c r="CG3235" i="1"/>
  <c r="CF3235" i="1"/>
  <c r="CJ3234" i="1"/>
  <c r="CI3234" i="1"/>
  <c r="CG3234" i="1"/>
  <c r="CF3234" i="1"/>
  <c r="CJ3233" i="1"/>
  <c r="CI3233" i="1"/>
  <c r="CG3233" i="1"/>
  <c r="CF3233" i="1"/>
  <c r="CJ3232" i="1"/>
  <c r="CI3232" i="1"/>
  <c r="CG3232" i="1"/>
  <c r="CF3232" i="1"/>
  <c r="CJ3231" i="1"/>
  <c r="CI3231" i="1"/>
  <c r="CG3231" i="1"/>
  <c r="CF3231" i="1"/>
  <c r="CJ3230" i="1"/>
  <c r="CI3230" i="1"/>
  <c r="CG3230" i="1"/>
  <c r="CF3230" i="1"/>
  <c r="CJ3229" i="1"/>
  <c r="CI3229" i="1"/>
  <c r="CG3229" i="1"/>
  <c r="CF3229" i="1"/>
  <c r="CJ3228" i="1"/>
  <c r="CI3228" i="1"/>
  <c r="CG3228" i="1"/>
  <c r="CF3228" i="1"/>
  <c r="CJ3227" i="1"/>
  <c r="CI3227" i="1"/>
  <c r="CG3227" i="1"/>
  <c r="CF3227" i="1"/>
  <c r="CJ3226" i="1"/>
  <c r="CI3226" i="1"/>
  <c r="CG3226" i="1"/>
  <c r="CF3226" i="1"/>
  <c r="CJ3225" i="1"/>
  <c r="CI3225" i="1"/>
  <c r="CG3225" i="1"/>
  <c r="CF3225" i="1"/>
  <c r="CJ3224" i="1"/>
  <c r="CI3224" i="1"/>
  <c r="CG3224" i="1"/>
  <c r="CF3224" i="1"/>
  <c r="CJ3223" i="1"/>
  <c r="CI3223" i="1"/>
  <c r="CG3223" i="1"/>
  <c r="CF3223" i="1"/>
  <c r="CJ3222" i="1"/>
  <c r="CI3222" i="1"/>
  <c r="CG3222" i="1"/>
  <c r="CF3222" i="1"/>
  <c r="CJ3221" i="1"/>
  <c r="CI3221" i="1"/>
  <c r="CG3221" i="1"/>
  <c r="CF3221" i="1"/>
  <c r="CJ3220" i="1"/>
  <c r="CI3220" i="1"/>
  <c r="CG3220" i="1"/>
  <c r="CF3220" i="1"/>
  <c r="CJ3219" i="1"/>
  <c r="CI3219" i="1"/>
  <c r="CG3219" i="1"/>
  <c r="CF3219" i="1"/>
  <c r="CJ3218" i="1"/>
  <c r="CI3218" i="1"/>
  <c r="CG3218" i="1"/>
  <c r="CF3218" i="1"/>
  <c r="CJ3217" i="1"/>
  <c r="CI3217" i="1"/>
  <c r="CG3217" i="1"/>
  <c r="CF3217" i="1"/>
  <c r="CJ3216" i="1"/>
  <c r="CI3216" i="1"/>
  <c r="CG3216" i="1"/>
  <c r="CF3216" i="1"/>
  <c r="CJ3215" i="1"/>
  <c r="CI3215" i="1"/>
  <c r="CG3215" i="1"/>
  <c r="CF3215" i="1"/>
  <c r="CJ3214" i="1"/>
  <c r="CI3214" i="1"/>
  <c r="CG3214" i="1"/>
  <c r="CF3214" i="1"/>
  <c r="CJ3213" i="1"/>
  <c r="CI3213" i="1"/>
  <c r="CG3213" i="1"/>
  <c r="CF3213" i="1"/>
  <c r="CJ3212" i="1"/>
  <c r="CI3212" i="1"/>
  <c r="CG3212" i="1"/>
  <c r="CF3212" i="1"/>
  <c r="CJ3211" i="1"/>
  <c r="CI3211" i="1"/>
  <c r="CG3211" i="1"/>
  <c r="CF3211" i="1"/>
  <c r="CJ3210" i="1"/>
  <c r="CI3210" i="1"/>
  <c r="CG3210" i="1"/>
  <c r="CF3210" i="1"/>
  <c r="CJ3209" i="1"/>
  <c r="CI3209" i="1"/>
  <c r="CG3209" i="1"/>
  <c r="CF3209" i="1"/>
  <c r="CJ3208" i="1"/>
  <c r="CI3208" i="1"/>
  <c r="CG3208" i="1"/>
  <c r="CF3208" i="1"/>
  <c r="CJ3207" i="1"/>
  <c r="CI3207" i="1"/>
  <c r="CG3207" i="1"/>
  <c r="CF3207" i="1"/>
  <c r="CJ3206" i="1"/>
  <c r="CI3206" i="1"/>
  <c r="CG3206" i="1"/>
  <c r="CF3206" i="1"/>
  <c r="CJ3205" i="1"/>
  <c r="CI3205" i="1"/>
  <c r="CG3205" i="1"/>
  <c r="CF3205" i="1"/>
  <c r="CJ3204" i="1"/>
  <c r="CI3204" i="1"/>
  <c r="CG3204" i="1"/>
  <c r="CF3204" i="1"/>
  <c r="CJ3203" i="1"/>
  <c r="CI3203" i="1"/>
  <c r="CG3203" i="1"/>
  <c r="CF3203" i="1"/>
  <c r="CJ3202" i="1"/>
  <c r="CI3202" i="1"/>
  <c r="CG3202" i="1"/>
  <c r="CF3202" i="1"/>
  <c r="CJ3201" i="1"/>
  <c r="CI3201" i="1"/>
  <c r="CG3201" i="1"/>
  <c r="CF3201" i="1"/>
  <c r="CJ3200" i="1"/>
  <c r="CI3200" i="1"/>
  <c r="CG3200" i="1"/>
  <c r="CF3200" i="1"/>
  <c r="CJ3199" i="1"/>
  <c r="CI3199" i="1"/>
  <c r="CG3199" i="1"/>
  <c r="CF3199" i="1"/>
  <c r="CJ3198" i="1"/>
  <c r="CI3198" i="1"/>
  <c r="CG3198" i="1"/>
  <c r="CF3198" i="1"/>
  <c r="CJ3197" i="1"/>
  <c r="CI3197" i="1"/>
  <c r="CG3197" i="1"/>
  <c r="CF3197" i="1"/>
  <c r="CJ3196" i="1"/>
  <c r="CI3196" i="1"/>
  <c r="CG3196" i="1"/>
  <c r="CF3196" i="1"/>
  <c r="CJ3195" i="1"/>
  <c r="CI3195" i="1"/>
  <c r="CG3195" i="1"/>
  <c r="CF3195" i="1"/>
  <c r="CJ3194" i="1"/>
  <c r="CI3194" i="1"/>
  <c r="CG3194" i="1"/>
  <c r="CF3194" i="1"/>
  <c r="CJ3193" i="1"/>
  <c r="CI3193" i="1"/>
  <c r="CG3193" i="1"/>
  <c r="CF3193" i="1"/>
  <c r="CJ3192" i="1"/>
  <c r="CI3192" i="1"/>
  <c r="CG3192" i="1"/>
  <c r="CF3192" i="1"/>
  <c r="CJ3191" i="1"/>
  <c r="CI3191" i="1"/>
  <c r="CG3191" i="1"/>
  <c r="CF3191" i="1"/>
  <c r="CJ3190" i="1"/>
  <c r="CI3190" i="1"/>
  <c r="CG3190" i="1"/>
  <c r="CF3190" i="1"/>
  <c r="CJ3189" i="1"/>
  <c r="CI3189" i="1"/>
  <c r="CG3189" i="1"/>
  <c r="CF3189" i="1"/>
  <c r="CJ3188" i="1"/>
  <c r="CI3188" i="1"/>
  <c r="CG3188" i="1"/>
  <c r="CF3188" i="1"/>
  <c r="CJ3187" i="1"/>
  <c r="CI3187" i="1"/>
  <c r="CG3187" i="1"/>
  <c r="CF3187" i="1"/>
  <c r="CJ3186" i="1"/>
  <c r="CI3186" i="1"/>
  <c r="CG3186" i="1"/>
  <c r="CF3186" i="1"/>
  <c r="CJ3185" i="1"/>
  <c r="CI3185" i="1"/>
  <c r="CG3185" i="1"/>
  <c r="CF3185" i="1"/>
  <c r="CJ3184" i="1"/>
  <c r="CI3184" i="1"/>
  <c r="CG3184" i="1"/>
  <c r="CF3184" i="1"/>
  <c r="CJ3183" i="1"/>
  <c r="CI3183" i="1"/>
  <c r="CG3183" i="1"/>
  <c r="CF3183" i="1"/>
  <c r="CJ3182" i="1"/>
  <c r="CI3182" i="1"/>
  <c r="CG3182" i="1"/>
  <c r="CF3182" i="1"/>
  <c r="CJ3181" i="1"/>
  <c r="CI3181" i="1"/>
  <c r="CG3181" i="1"/>
  <c r="CF3181" i="1"/>
  <c r="CJ3180" i="1"/>
  <c r="CI3180" i="1"/>
  <c r="CG3180" i="1"/>
  <c r="CF3180" i="1"/>
  <c r="CJ3179" i="1"/>
  <c r="CI3179" i="1"/>
  <c r="CG3179" i="1"/>
  <c r="CF3179" i="1"/>
  <c r="CJ3178" i="1"/>
  <c r="CI3178" i="1"/>
  <c r="CG3178" i="1"/>
  <c r="CF3178" i="1"/>
  <c r="CJ3177" i="1"/>
  <c r="CI3177" i="1"/>
  <c r="CG3177" i="1"/>
  <c r="CF3177" i="1"/>
  <c r="CJ3176" i="1"/>
  <c r="CI3176" i="1"/>
  <c r="CG3176" i="1"/>
  <c r="CF3176" i="1"/>
  <c r="CJ3175" i="1"/>
  <c r="CI3175" i="1"/>
  <c r="CG3175" i="1"/>
  <c r="CF3175" i="1"/>
  <c r="CJ3174" i="1"/>
  <c r="CI3174" i="1"/>
  <c r="CG3174" i="1"/>
  <c r="CF3174" i="1"/>
  <c r="CJ3173" i="1"/>
  <c r="CI3173" i="1"/>
  <c r="CG3173" i="1"/>
  <c r="CF3173" i="1"/>
  <c r="CJ3172" i="1"/>
  <c r="CI3172" i="1"/>
  <c r="CG3172" i="1"/>
  <c r="CF3172" i="1"/>
  <c r="CJ3171" i="1"/>
  <c r="CI3171" i="1"/>
  <c r="CG3171" i="1"/>
  <c r="CF3171" i="1"/>
  <c r="CJ3170" i="1"/>
  <c r="CI3170" i="1"/>
  <c r="CG3170" i="1"/>
  <c r="CF3170" i="1"/>
  <c r="CJ3169" i="1"/>
  <c r="CI3169" i="1"/>
  <c r="CG3169" i="1"/>
  <c r="CF3169" i="1"/>
  <c r="CJ3168" i="1"/>
  <c r="CI3168" i="1"/>
  <c r="CG3168" i="1"/>
  <c r="CF3168" i="1"/>
  <c r="CJ3167" i="1"/>
  <c r="CI3167" i="1"/>
  <c r="CG3167" i="1"/>
  <c r="CF3167" i="1"/>
  <c r="CJ3166" i="1"/>
  <c r="CI3166" i="1"/>
  <c r="CG3166" i="1"/>
  <c r="CF3166" i="1"/>
  <c r="CJ3165" i="1"/>
  <c r="CI3165" i="1"/>
  <c r="CG3165" i="1"/>
  <c r="CF3165" i="1"/>
  <c r="CJ3164" i="1"/>
  <c r="CI3164" i="1"/>
  <c r="CG3164" i="1"/>
  <c r="CF3164" i="1"/>
  <c r="CJ3163" i="1"/>
  <c r="CI3163" i="1"/>
  <c r="CG3163" i="1"/>
  <c r="CF3163" i="1"/>
  <c r="CJ3162" i="1"/>
  <c r="CI3162" i="1"/>
  <c r="CG3162" i="1"/>
  <c r="CF3162" i="1"/>
  <c r="CJ3161" i="1"/>
  <c r="CI3161" i="1"/>
  <c r="CG3161" i="1"/>
  <c r="CF3161" i="1"/>
  <c r="CJ3160" i="1"/>
  <c r="CI3160" i="1"/>
  <c r="CG3160" i="1"/>
  <c r="CF3160" i="1"/>
  <c r="CJ3159" i="1"/>
  <c r="CI3159" i="1"/>
  <c r="CG3159" i="1"/>
  <c r="CF3159" i="1"/>
  <c r="CJ3158" i="1"/>
  <c r="CI3158" i="1"/>
  <c r="CG3158" i="1"/>
  <c r="CF3158" i="1"/>
  <c r="CJ3157" i="1"/>
  <c r="CI3157" i="1"/>
  <c r="CG3157" i="1"/>
  <c r="CF3157" i="1"/>
  <c r="CJ3156" i="1"/>
  <c r="CI3156" i="1"/>
  <c r="CG3156" i="1"/>
  <c r="CF3156" i="1"/>
  <c r="CJ3155" i="1"/>
  <c r="CI3155" i="1"/>
  <c r="CG3155" i="1"/>
  <c r="CF3155" i="1"/>
  <c r="CJ3154" i="1"/>
  <c r="CI3154" i="1"/>
  <c r="CG3154" i="1"/>
  <c r="CF3154" i="1"/>
  <c r="CJ3153" i="1"/>
  <c r="CI3153" i="1"/>
  <c r="CG3153" i="1"/>
  <c r="CF3153" i="1"/>
  <c r="CJ3152" i="1"/>
  <c r="CI3152" i="1"/>
  <c r="CG3152" i="1"/>
  <c r="CF3152" i="1"/>
  <c r="CJ3151" i="1"/>
  <c r="CI3151" i="1"/>
  <c r="CG3151" i="1"/>
  <c r="CF3151" i="1"/>
  <c r="CJ3150" i="1"/>
  <c r="CI3150" i="1"/>
  <c r="CG3150" i="1"/>
  <c r="CF3150" i="1"/>
  <c r="CJ3149" i="1"/>
  <c r="CI3149" i="1"/>
  <c r="CG3149" i="1"/>
  <c r="CF3149" i="1"/>
  <c r="CJ3148" i="1"/>
  <c r="CI3148" i="1"/>
  <c r="CG3148" i="1"/>
  <c r="CF3148" i="1"/>
  <c r="CJ3147" i="1"/>
  <c r="CI3147" i="1"/>
  <c r="CG3147" i="1"/>
  <c r="CF3147" i="1"/>
  <c r="CJ3146" i="1"/>
  <c r="CI3146" i="1"/>
  <c r="CG3146" i="1"/>
  <c r="CF3146" i="1"/>
  <c r="CJ3145" i="1"/>
  <c r="CI3145" i="1"/>
  <c r="CG3145" i="1"/>
  <c r="CF3145" i="1"/>
  <c r="CJ3144" i="1"/>
  <c r="CI3144" i="1"/>
  <c r="CG3144" i="1"/>
  <c r="CF3144" i="1"/>
  <c r="CJ3143" i="1"/>
  <c r="CI3143" i="1"/>
  <c r="CG3143" i="1"/>
  <c r="CF3143" i="1"/>
  <c r="CJ3142" i="1"/>
  <c r="CI3142" i="1"/>
  <c r="CG3142" i="1"/>
  <c r="CF3142" i="1"/>
  <c r="CJ3141" i="1"/>
  <c r="CI3141" i="1"/>
  <c r="CG3141" i="1"/>
  <c r="CF3141" i="1"/>
  <c r="CJ3140" i="1"/>
  <c r="CI3140" i="1"/>
  <c r="CG3140" i="1"/>
  <c r="CF3140" i="1"/>
  <c r="CJ3139" i="1"/>
  <c r="CI3139" i="1"/>
  <c r="CG3139" i="1"/>
  <c r="CF3139" i="1"/>
  <c r="CJ3138" i="1"/>
  <c r="CI3138" i="1"/>
  <c r="CG3138" i="1"/>
  <c r="CF3138" i="1"/>
  <c r="CJ3137" i="1"/>
  <c r="CI3137" i="1"/>
  <c r="CG3137" i="1"/>
  <c r="CF3137" i="1"/>
  <c r="CJ3136" i="1"/>
  <c r="CI3136" i="1"/>
  <c r="CG3136" i="1"/>
  <c r="CF3136" i="1"/>
  <c r="CJ3135" i="1"/>
  <c r="CI3135" i="1"/>
  <c r="CG3135" i="1"/>
  <c r="CF3135" i="1"/>
  <c r="CJ3134" i="1"/>
  <c r="CI3134" i="1"/>
  <c r="CG3134" i="1"/>
  <c r="CF3134" i="1"/>
  <c r="CJ3133" i="1"/>
  <c r="CI3133" i="1"/>
  <c r="CG3133" i="1"/>
  <c r="CF3133" i="1"/>
  <c r="CJ3132" i="1"/>
  <c r="CI3132" i="1"/>
  <c r="CG3132" i="1"/>
  <c r="CF3132" i="1"/>
  <c r="CJ3131" i="1"/>
  <c r="CI3131" i="1"/>
  <c r="CG3131" i="1"/>
  <c r="CF3131" i="1"/>
  <c r="CJ3130" i="1"/>
  <c r="CI3130" i="1"/>
  <c r="CG3130" i="1"/>
  <c r="CF3130" i="1"/>
  <c r="CJ3129" i="1"/>
  <c r="CI3129" i="1"/>
  <c r="CG3129" i="1"/>
  <c r="CF3129" i="1"/>
  <c r="CJ3128" i="1"/>
  <c r="CI3128" i="1"/>
  <c r="CG3128" i="1"/>
  <c r="CF3128" i="1"/>
  <c r="CJ3127" i="1"/>
  <c r="CI3127" i="1"/>
  <c r="CG3127" i="1"/>
  <c r="CF3127" i="1"/>
  <c r="CJ3126" i="1"/>
  <c r="CI3126" i="1"/>
  <c r="CG3126" i="1"/>
  <c r="CF3126" i="1"/>
  <c r="CJ3125" i="1"/>
  <c r="CI3125" i="1"/>
  <c r="CG3125" i="1"/>
  <c r="CF3125" i="1"/>
  <c r="CJ3124" i="1"/>
  <c r="CI3124" i="1"/>
  <c r="CG3124" i="1"/>
  <c r="CF3124" i="1"/>
  <c r="CJ3123" i="1"/>
  <c r="CI3123" i="1"/>
  <c r="CG3123" i="1"/>
  <c r="CF3123" i="1"/>
  <c r="CJ3122" i="1"/>
  <c r="CI3122" i="1"/>
  <c r="CG3122" i="1"/>
  <c r="CF3122" i="1"/>
  <c r="CJ3121" i="1"/>
  <c r="CI3121" i="1"/>
  <c r="CG3121" i="1"/>
  <c r="CF3121" i="1"/>
  <c r="CJ3120" i="1"/>
  <c r="CI3120" i="1"/>
  <c r="CG3120" i="1"/>
  <c r="CF3120" i="1"/>
  <c r="CJ3119" i="1"/>
  <c r="CI3119" i="1"/>
  <c r="CG3119" i="1"/>
  <c r="CF3119" i="1"/>
  <c r="CJ3118" i="1"/>
  <c r="CI3118" i="1"/>
  <c r="CG3118" i="1"/>
  <c r="CF3118" i="1"/>
  <c r="CJ3117" i="1"/>
  <c r="CI3117" i="1"/>
  <c r="CG3117" i="1"/>
  <c r="CF3117" i="1"/>
  <c r="CJ3116" i="1"/>
  <c r="CI3116" i="1"/>
  <c r="CG3116" i="1"/>
  <c r="CF3116" i="1"/>
  <c r="CJ3115" i="1"/>
  <c r="CI3115" i="1"/>
  <c r="CG3115" i="1"/>
  <c r="CF3115" i="1"/>
  <c r="CJ3114" i="1"/>
  <c r="CI3114" i="1"/>
  <c r="CG3114" i="1"/>
  <c r="CF3114" i="1"/>
  <c r="CJ3113" i="1"/>
  <c r="CI3113" i="1"/>
  <c r="CG3113" i="1"/>
  <c r="CF3113" i="1"/>
  <c r="CJ3112" i="1"/>
  <c r="CI3112" i="1"/>
  <c r="CG3112" i="1"/>
  <c r="CF3112" i="1"/>
  <c r="CJ3111" i="1"/>
  <c r="CI3111" i="1"/>
  <c r="CG3111" i="1"/>
  <c r="CF3111" i="1"/>
  <c r="CJ3110" i="1"/>
  <c r="CI3110" i="1"/>
  <c r="CG3110" i="1"/>
  <c r="CF3110" i="1"/>
  <c r="CJ3109" i="1"/>
  <c r="CI3109" i="1"/>
  <c r="CG3109" i="1"/>
  <c r="CF3109" i="1"/>
  <c r="CJ3108" i="1"/>
  <c r="CI3108" i="1"/>
  <c r="CG3108" i="1"/>
  <c r="CF3108" i="1"/>
  <c r="CJ3107" i="1"/>
  <c r="CI3107" i="1"/>
  <c r="CG3107" i="1"/>
  <c r="CF3107" i="1"/>
  <c r="CJ3106" i="1"/>
  <c r="CI3106" i="1"/>
  <c r="CG3106" i="1"/>
  <c r="CF3106" i="1"/>
  <c r="CJ3105" i="1"/>
  <c r="CI3105" i="1"/>
  <c r="CG3105" i="1"/>
  <c r="CF3105" i="1"/>
  <c r="CJ3104" i="1"/>
  <c r="CI3104" i="1"/>
  <c r="CG3104" i="1"/>
  <c r="CF3104" i="1"/>
  <c r="CJ3103" i="1"/>
  <c r="CI3103" i="1"/>
  <c r="CG3103" i="1"/>
  <c r="CF3103" i="1"/>
  <c r="CJ3102" i="1"/>
  <c r="CI3102" i="1"/>
  <c r="CG3102" i="1"/>
  <c r="CF3102" i="1"/>
  <c r="CJ3101" i="1"/>
  <c r="CI3101" i="1"/>
  <c r="CG3101" i="1"/>
  <c r="CF3101" i="1"/>
  <c r="CJ3100" i="1"/>
  <c r="CI3100" i="1"/>
  <c r="CG3100" i="1"/>
  <c r="CF3100" i="1"/>
  <c r="CJ3099" i="1"/>
  <c r="CI3099" i="1"/>
  <c r="CG3099" i="1"/>
  <c r="CF3099" i="1"/>
  <c r="CJ3098" i="1"/>
  <c r="CI3098" i="1"/>
  <c r="CG3098" i="1"/>
  <c r="CF3098" i="1"/>
  <c r="CJ3097" i="1"/>
  <c r="CI3097" i="1"/>
  <c r="CG3097" i="1"/>
  <c r="CF3097" i="1"/>
  <c r="CJ3096" i="1"/>
  <c r="CI3096" i="1"/>
  <c r="CG3096" i="1"/>
  <c r="CF3096" i="1"/>
  <c r="CJ3095" i="1"/>
  <c r="CI3095" i="1"/>
  <c r="CG3095" i="1"/>
  <c r="CF3095" i="1"/>
  <c r="CJ3094" i="1"/>
  <c r="CI3094" i="1"/>
  <c r="CG3094" i="1"/>
  <c r="CF3094" i="1"/>
  <c r="CJ3093" i="1"/>
  <c r="CI3093" i="1"/>
  <c r="CG3093" i="1"/>
  <c r="CF3093" i="1"/>
  <c r="CJ3092" i="1"/>
  <c r="CI3092" i="1"/>
  <c r="CG3092" i="1"/>
  <c r="CF3092" i="1"/>
  <c r="CJ3091" i="1"/>
  <c r="CI3091" i="1"/>
  <c r="CG3091" i="1"/>
  <c r="CF3091" i="1"/>
  <c r="CJ3090" i="1"/>
  <c r="CI3090" i="1"/>
  <c r="CG3090" i="1"/>
  <c r="CF3090" i="1"/>
  <c r="CJ3089" i="1"/>
  <c r="CI3089" i="1"/>
  <c r="CG3089" i="1"/>
  <c r="CF3089" i="1"/>
  <c r="CJ3088" i="1"/>
  <c r="CI3088" i="1"/>
  <c r="CG3088" i="1"/>
  <c r="CF3088" i="1"/>
  <c r="CJ3087" i="1"/>
  <c r="CI3087" i="1"/>
  <c r="CG3087" i="1"/>
  <c r="CF3087" i="1"/>
  <c r="CJ3086" i="1"/>
  <c r="CI3086" i="1"/>
  <c r="CG3086" i="1"/>
  <c r="CF3086" i="1"/>
  <c r="CJ3085" i="1"/>
  <c r="CI3085" i="1"/>
  <c r="CG3085" i="1"/>
  <c r="CF3085" i="1"/>
  <c r="CJ3084" i="1"/>
  <c r="CI3084" i="1"/>
  <c r="CG3084" i="1"/>
  <c r="CF3084" i="1"/>
  <c r="CJ3083" i="1"/>
  <c r="CI3083" i="1"/>
  <c r="CG3083" i="1"/>
  <c r="CF3083" i="1"/>
  <c r="CJ3082" i="1"/>
  <c r="CI3082" i="1"/>
  <c r="CG3082" i="1"/>
  <c r="CF3082" i="1"/>
  <c r="CJ3081" i="1"/>
  <c r="CI3081" i="1"/>
  <c r="CG3081" i="1"/>
  <c r="CF3081" i="1"/>
  <c r="CJ3080" i="1"/>
  <c r="CI3080" i="1"/>
  <c r="CG3080" i="1"/>
  <c r="CF3080" i="1"/>
  <c r="CJ3079" i="1"/>
  <c r="CI3079" i="1"/>
  <c r="CG3079" i="1"/>
  <c r="CF3079" i="1"/>
  <c r="CJ3078" i="1"/>
  <c r="CI3078" i="1"/>
  <c r="CG3078" i="1"/>
  <c r="CF3078" i="1"/>
  <c r="CJ3077" i="1"/>
  <c r="CI3077" i="1"/>
  <c r="CG3077" i="1"/>
  <c r="CF3077" i="1"/>
  <c r="CJ3076" i="1"/>
  <c r="CI3076" i="1"/>
  <c r="CG3076" i="1"/>
  <c r="CF3076" i="1"/>
  <c r="CJ3075" i="1"/>
  <c r="CI3075" i="1"/>
  <c r="CG3075" i="1"/>
  <c r="CF3075" i="1"/>
  <c r="CJ3074" i="1"/>
  <c r="CI3074" i="1"/>
  <c r="CG3074" i="1"/>
  <c r="CF3074" i="1"/>
  <c r="CJ3073" i="1"/>
  <c r="CI3073" i="1"/>
  <c r="CG3073" i="1"/>
  <c r="CF3073" i="1"/>
  <c r="CJ3072" i="1"/>
  <c r="CI3072" i="1"/>
  <c r="CG3072" i="1"/>
  <c r="CF3072" i="1"/>
  <c r="CJ3071" i="1"/>
  <c r="CI3071" i="1"/>
  <c r="CG3071" i="1"/>
  <c r="CF3071" i="1"/>
  <c r="CJ3070" i="1"/>
  <c r="CI3070" i="1"/>
  <c r="CG3070" i="1"/>
  <c r="CF3070" i="1"/>
  <c r="CJ3069" i="1"/>
  <c r="CI3069" i="1"/>
  <c r="CG3069" i="1"/>
  <c r="CF3069" i="1"/>
  <c r="CJ3068" i="1"/>
  <c r="CI3068" i="1"/>
  <c r="CG3068" i="1"/>
  <c r="CF3068" i="1"/>
  <c r="CJ3067" i="1"/>
  <c r="CI3067" i="1"/>
  <c r="CG3067" i="1"/>
  <c r="CF3067" i="1"/>
  <c r="CJ3066" i="1"/>
  <c r="CI3066" i="1"/>
  <c r="CG3066" i="1"/>
  <c r="CF3066" i="1"/>
  <c r="CJ3065" i="1"/>
  <c r="CI3065" i="1"/>
  <c r="CG3065" i="1"/>
  <c r="CF3065" i="1"/>
  <c r="CJ3064" i="1"/>
  <c r="CI3064" i="1"/>
  <c r="CG3064" i="1"/>
  <c r="CF3064" i="1"/>
  <c r="CJ3063" i="1"/>
  <c r="CI3063" i="1"/>
  <c r="CG3063" i="1"/>
  <c r="CF3063" i="1"/>
  <c r="CJ3062" i="1"/>
  <c r="CI3062" i="1"/>
  <c r="CG3062" i="1"/>
  <c r="CF3062" i="1"/>
  <c r="CJ3061" i="1"/>
  <c r="CI3061" i="1"/>
  <c r="CG3061" i="1"/>
  <c r="CF3061" i="1"/>
  <c r="CJ3060" i="1"/>
  <c r="CI3060" i="1"/>
  <c r="CG3060" i="1"/>
  <c r="CF3060" i="1"/>
  <c r="CJ3059" i="1"/>
  <c r="CI3059" i="1"/>
  <c r="CG3059" i="1"/>
  <c r="CF3059" i="1"/>
  <c r="CJ3058" i="1"/>
  <c r="CI3058" i="1"/>
  <c r="CG3058" i="1"/>
  <c r="CF3058" i="1"/>
  <c r="CJ3057" i="1"/>
  <c r="CI3057" i="1"/>
  <c r="CG3057" i="1"/>
  <c r="CF3057" i="1"/>
  <c r="CJ3056" i="1"/>
  <c r="CI3056" i="1"/>
  <c r="CG3056" i="1"/>
  <c r="CF3056" i="1"/>
  <c r="CJ3055" i="1"/>
  <c r="CI3055" i="1"/>
  <c r="CG3055" i="1"/>
  <c r="CF3055" i="1"/>
  <c r="CJ3054" i="1"/>
  <c r="CI3054" i="1"/>
  <c r="CG3054" i="1"/>
  <c r="CF3054" i="1"/>
  <c r="CJ3053" i="1"/>
  <c r="CI3053" i="1"/>
  <c r="CG3053" i="1"/>
  <c r="CF3053" i="1"/>
  <c r="CJ3052" i="1"/>
  <c r="CI3052" i="1"/>
  <c r="CG3052" i="1"/>
  <c r="CF3052" i="1"/>
  <c r="CJ3051" i="1"/>
  <c r="CI3051" i="1"/>
  <c r="CG3051" i="1"/>
  <c r="CF3051" i="1"/>
  <c r="CJ3050" i="1"/>
  <c r="CI3050" i="1"/>
  <c r="CG3050" i="1"/>
  <c r="CF3050" i="1"/>
  <c r="CJ3049" i="1"/>
  <c r="CI3049" i="1"/>
  <c r="CG3049" i="1"/>
  <c r="CF3049" i="1"/>
  <c r="CJ3048" i="1"/>
  <c r="CI3048" i="1"/>
  <c r="CG3048" i="1"/>
  <c r="CF3048" i="1"/>
  <c r="CJ3047" i="1"/>
  <c r="CI3047" i="1"/>
  <c r="CG3047" i="1"/>
  <c r="CF3047" i="1"/>
  <c r="CJ3046" i="1"/>
  <c r="CI3046" i="1"/>
  <c r="CG3046" i="1"/>
  <c r="CF3046" i="1"/>
  <c r="CJ3045" i="1"/>
  <c r="CI3045" i="1"/>
  <c r="CG3045" i="1"/>
  <c r="CF3045" i="1"/>
  <c r="CJ3044" i="1"/>
  <c r="CI3044" i="1"/>
  <c r="CG3044" i="1"/>
  <c r="CF3044" i="1"/>
  <c r="CJ3043" i="1"/>
  <c r="CI3043" i="1"/>
  <c r="CG3043" i="1"/>
  <c r="CF3043" i="1"/>
  <c r="CJ3042" i="1"/>
  <c r="CI3042" i="1"/>
  <c r="CG3042" i="1"/>
  <c r="CF3042" i="1"/>
  <c r="CJ3041" i="1"/>
  <c r="CI3041" i="1"/>
  <c r="CG3041" i="1"/>
  <c r="CF3041" i="1"/>
  <c r="CJ3040" i="1"/>
  <c r="CI3040" i="1"/>
  <c r="CG3040" i="1"/>
  <c r="CF3040" i="1"/>
  <c r="CJ3039" i="1"/>
  <c r="CI3039" i="1"/>
  <c r="CG3039" i="1"/>
  <c r="CF3039" i="1"/>
  <c r="CJ3038" i="1"/>
  <c r="CI3038" i="1"/>
  <c r="CG3038" i="1"/>
  <c r="CF3038" i="1"/>
  <c r="CJ3037" i="1"/>
  <c r="CI3037" i="1"/>
  <c r="CG3037" i="1"/>
  <c r="CF3037" i="1"/>
  <c r="CJ3036" i="1"/>
  <c r="CI3036" i="1"/>
  <c r="CG3036" i="1"/>
  <c r="CF3036" i="1"/>
  <c r="CJ3035" i="1"/>
  <c r="CI3035" i="1"/>
  <c r="CG3035" i="1"/>
  <c r="CF3035" i="1"/>
  <c r="CJ3034" i="1"/>
  <c r="CI3034" i="1"/>
  <c r="CG3034" i="1"/>
  <c r="CF3034" i="1"/>
  <c r="CJ3033" i="1"/>
  <c r="CI3033" i="1"/>
  <c r="CG3033" i="1"/>
  <c r="CF3033" i="1"/>
  <c r="CJ3032" i="1"/>
  <c r="CI3032" i="1"/>
  <c r="CG3032" i="1"/>
  <c r="CF3032" i="1"/>
  <c r="CJ3031" i="1"/>
  <c r="CI3031" i="1"/>
  <c r="CG3031" i="1"/>
  <c r="CF3031" i="1"/>
  <c r="CJ3030" i="1"/>
  <c r="CI3030" i="1"/>
  <c r="CG3030" i="1"/>
  <c r="CF3030" i="1"/>
  <c r="CJ3029" i="1"/>
  <c r="CI3029" i="1"/>
  <c r="CG3029" i="1"/>
  <c r="CF3029" i="1"/>
  <c r="CJ3028" i="1"/>
  <c r="CI3028" i="1"/>
  <c r="CG3028" i="1"/>
  <c r="CF3028" i="1"/>
  <c r="CJ3027" i="1"/>
  <c r="CI3027" i="1"/>
  <c r="CG3027" i="1"/>
  <c r="CF3027" i="1"/>
  <c r="CJ3026" i="1"/>
  <c r="CI3026" i="1"/>
  <c r="CG3026" i="1"/>
  <c r="CF3026" i="1"/>
  <c r="CJ3025" i="1"/>
  <c r="CI3025" i="1"/>
  <c r="CG3025" i="1"/>
  <c r="CF3025" i="1"/>
  <c r="CJ3024" i="1"/>
  <c r="CI3024" i="1"/>
  <c r="CG3024" i="1"/>
  <c r="CF3024" i="1"/>
  <c r="CJ3023" i="1"/>
  <c r="CI3023" i="1"/>
  <c r="CG3023" i="1"/>
  <c r="CF3023" i="1"/>
  <c r="CJ3022" i="1"/>
  <c r="CI3022" i="1"/>
  <c r="CG3022" i="1"/>
  <c r="CF3022" i="1"/>
  <c r="CJ3021" i="1"/>
  <c r="CI3021" i="1"/>
  <c r="CG3021" i="1"/>
  <c r="CF3021" i="1"/>
  <c r="CJ3020" i="1"/>
  <c r="CI3020" i="1"/>
  <c r="CG3020" i="1"/>
  <c r="CF3020" i="1"/>
  <c r="CJ3019" i="1"/>
  <c r="CI3019" i="1"/>
  <c r="CG3019" i="1"/>
  <c r="CF3019" i="1"/>
  <c r="CJ3018" i="1"/>
  <c r="CI3018" i="1"/>
  <c r="CG3018" i="1"/>
  <c r="CF3018" i="1"/>
  <c r="CJ3017" i="1"/>
  <c r="CI3017" i="1"/>
  <c r="CG3017" i="1"/>
  <c r="CF3017" i="1"/>
  <c r="CJ3016" i="1"/>
  <c r="CI3016" i="1"/>
  <c r="CG3016" i="1"/>
  <c r="CF3016" i="1"/>
  <c r="CJ3015" i="1"/>
  <c r="CI3015" i="1"/>
  <c r="CG3015" i="1"/>
  <c r="CF3015" i="1"/>
  <c r="CJ3014" i="1"/>
  <c r="CI3014" i="1"/>
  <c r="CG3014" i="1"/>
  <c r="CF3014" i="1"/>
  <c r="CJ3013" i="1"/>
  <c r="CI3013" i="1"/>
  <c r="CG3013" i="1"/>
  <c r="CF3013" i="1"/>
  <c r="CJ3012" i="1"/>
  <c r="CI3012" i="1"/>
  <c r="CG3012" i="1"/>
  <c r="CF3012" i="1"/>
  <c r="CJ3011" i="1"/>
  <c r="CI3011" i="1"/>
  <c r="CG3011" i="1"/>
  <c r="CF3011" i="1"/>
  <c r="CJ3010" i="1"/>
  <c r="CI3010" i="1"/>
  <c r="CG3010" i="1"/>
  <c r="CF3010" i="1"/>
  <c r="CJ3009" i="1"/>
  <c r="CI3009" i="1"/>
  <c r="CG3009" i="1"/>
  <c r="CF3009" i="1"/>
  <c r="CJ3008" i="1"/>
  <c r="CI3008" i="1"/>
  <c r="CG3008" i="1"/>
  <c r="CF3008" i="1"/>
  <c r="CJ3007" i="1"/>
  <c r="CI3007" i="1"/>
  <c r="CG3007" i="1"/>
  <c r="CF3007" i="1"/>
  <c r="CJ3006" i="1"/>
  <c r="CI3006" i="1"/>
  <c r="CG3006" i="1"/>
  <c r="CF3006" i="1"/>
  <c r="CJ3005" i="1"/>
  <c r="CI3005" i="1"/>
  <c r="CG3005" i="1"/>
  <c r="CF3005" i="1"/>
  <c r="CJ3004" i="1"/>
  <c r="CI3004" i="1"/>
  <c r="CG3004" i="1"/>
  <c r="CF3004" i="1"/>
  <c r="CJ3003" i="1"/>
  <c r="CI3003" i="1"/>
  <c r="CG3003" i="1"/>
  <c r="CF3003" i="1"/>
  <c r="CJ3002" i="1"/>
  <c r="CI3002" i="1"/>
  <c r="CG3002" i="1"/>
  <c r="CF3002" i="1"/>
  <c r="CJ3001" i="1"/>
  <c r="CI3001" i="1"/>
  <c r="CG3001" i="1"/>
  <c r="CF3001" i="1"/>
  <c r="CJ3000" i="1"/>
  <c r="CI3000" i="1"/>
  <c r="CG3000" i="1"/>
  <c r="CF3000" i="1"/>
  <c r="CJ2999" i="1"/>
  <c r="CI2999" i="1"/>
  <c r="CG2999" i="1"/>
  <c r="CF2999" i="1"/>
  <c r="CJ2998" i="1"/>
  <c r="CI2998" i="1"/>
  <c r="CG2998" i="1"/>
  <c r="CF2998" i="1"/>
  <c r="CJ2997" i="1"/>
  <c r="CI2997" i="1"/>
  <c r="CG2997" i="1"/>
  <c r="CF2997" i="1"/>
  <c r="CJ2996" i="1"/>
  <c r="CI2996" i="1"/>
  <c r="CG2996" i="1"/>
  <c r="CF2996" i="1"/>
  <c r="CJ2995" i="1"/>
  <c r="CI2995" i="1"/>
  <c r="CG2995" i="1"/>
  <c r="CF2995" i="1"/>
  <c r="CJ2994" i="1"/>
  <c r="CI2994" i="1"/>
  <c r="CG2994" i="1"/>
  <c r="CF2994" i="1"/>
  <c r="CJ2993" i="1"/>
  <c r="CI2993" i="1"/>
  <c r="CG2993" i="1"/>
  <c r="CF2993" i="1"/>
  <c r="CJ2992" i="1"/>
  <c r="CI2992" i="1"/>
  <c r="CG2992" i="1"/>
  <c r="CF2992" i="1"/>
  <c r="CJ2991" i="1"/>
  <c r="CI2991" i="1"/>
  <c r="CG2991" i="1"/>
  <c r="CF2991" i="1"/>
  <c r="CJ2990" i="1"/>
  <c r="CI2990" i="1"/>
  <c r="CG2990" i="1"/>
  <c r="CF2990" i="1"/>
  <c r="CJ2989" i="1"/>
  <c r="CI2989" i="1"/>
  <c r="CG2989" i="1"/>
  <c r="CF2989" i="1"/>
  <c r="CJ2988" i="1"/>
  <c r="CI2988" i="1"/>
  <c r="CG2988" i="1"/>
  <c r="CF2988" i="1"/>
  <c r="CJ2987" i="1"/>
  <c r="CI2987" i="1"/>
  <c r="CG2987" i="1"/>
  <c r="CF2987" i="1"/>
  <c r="CJ2986" i="1"/>
  <c r="CI2986" i="1"/>
  <c r="CG2986" i="1"/>
  <c r="CF2986" i="1"/>
  <c r="CJ2985" i="1"/>
  <c r="CI2985" i="1"/>
  <c r="CG2985" i="1"/>
  <c r="CF2985" i="1"/>
  <c r="CJ2984" i="1"/>
  <c r="CI2984" i="1"/>
  <c r="CG2984" i="1"/>
  <c r="CF2984" i="1"/>
  <c r="CJ2983" i="1"/>
  <c r="CI2983" i="1"/>
  <c r="CG2983" i="1"/>
  <c r="CF2983" i="1"/>
  <c r="CJ2982" i="1"/>
  <c r="CI2982" i="1"/>
  <c r="CG2982" i="1"/>
  <c r="CF2982" i="1"/>
  <c r="CJ2981" i="1"/>
  <c r="CI2981" i="1"/>
  <c r="CG2981" i="1"/>
  <c r="CF2981" i="1"/>
  <c r="CJ2980" i="1"/>
  <c r="CI2980" i="1"/>
  <c r="CG2980" i="1"/>
  <c r="CF2980" i="1"/>
  <c r="CJ2979" i="1"/>
  <c r="CI2979" i="1"/>
  <c r="CG2979" i="1"/>
  <c r="CF2979" i="1"/>
  <c r="CJ2978" i="1"/>
  <c r="CI2978" i="1"/>
  <c r="CG2978" i="1"/>
  <c r="CF2978" i="1"/>
  <c r="CJ2977" i="1"/>
  <c r="CI2977" i="1"/>
  <c r="CG2977" i="1"/>
  <c r="CF2977" i="1"/>
  <c r="CJ2976" i="1"/>
  <c r="CI2976" i="1"/>
  <c r="CG2976" i="1"/>
  <c r="CF2976" i="1"/>
  <c r="CJ2975" i="1"/>
  <c r="CI2975" i="1"/>
  <c r="CG2975" i="1"/>
  <c r="CF2975" i="1"/>
  <c r="CJ2974" i="1"/>
  <c r="CI2974" i="1"/>
  <c r="CG2974" i="1"/>
  <c r="CF2974" i="1"/>
  <c r="CJ2973" i="1"/>
  <c r="CI2973" i="1"/>
  <c r="CG2973" i="1"/>
  <c r="CF2973" i="1"/>
  <c r="CJ2972" i="1"/>
  <c r="CI2972" i="1"/>
  <c r="CG2972" i="1"/>
  <c r="CF2972" i="1"/>
  <c r="CJ2971" i="1"/>
  <c r="CI2971" i="1"/>
  <c r="CG2971" i="1"/>
  <c r="CF2971" i="1"/>
  <c r="CJ2970" i="1"/>
  <c r="CI2970" i="1"/>
  <c r="CG2970" i="1"/>
  <c r="CF2970" i="1"/>
  <c r="CJ2969" i="1"/>
  <c r="CI2969" i="1"/>
  <c r="CG2969" i="1"/>
  <c r="CF2969" i="1"/>
  <c r="CJ2968" i="1"/>
  <c r="CI2968" i="1"/>
  <c r="CG2968" i="1"/>
  <c r="CF2968" i="1"/>
  <c r="CJ2967" i="1"/>
  <c r="CI2967" i="1"/>
  <c r="CG2967" i="1"/>
  <c r="CF2967" i="1"/>
  <c r="CJ2966" i="1"/>
  <c r="CI2966" i="1"/>
  <c r="CG2966" i="1"/>
  <c r="CF2966" i="1"/>
  <c r="CJ2965" i="1"/>
  <c r="CI2965" i="1"/>
  <c r="CG2965" i="1"/>
  <c r="CF2965" i="1"/>
  <c r="CJ2964" i="1"/>
  <c r="CI2964" i="1"/>
  <c r="CG2964" i="1"/>
  <c r="CF2964" i="1"/>
  <c r="CJ2963" i="1"/>
  <c r="CI2963" i="1"/>
  <c r="CG2963" i="1"/>
  <c r="CF2963" i="1"/>
  <c r="CJ2962" i="1"/>
  <c r="CI2962" i="1"/>
  <c r="CG2962" i="1"/>
  <c r="CF2962" i="1"/>
  <c r="CJ2961" i="1"/>
  <c r="CI2961" i="1"/>
  <c r="CG2961" i="1"/>
  <c r="CF2961" i="1"/>
  <c r="CJ2960" i="1"/>
  <c r="CI2960" i="1"/>
  <c r="CG2960" i="1"/>
  <c r="CF2960" i="1"/>
  <c r="CJ2959" i="1"/>
  <c r="CI2959" i="1"/>
  <c r="CG2959" i="1"/>
  <c r="CF2959" i="1"/>
  <c r="CJ2958" i="1"/>
  <c r="CI2958" i="1"/>
  <c r="CG2958" i="1"/>
  <c r="CF2958" i="1"/>
  <c r="CJ2957" i="1"/>
  <c r="CI2957" i="1"/>
  <c r="CG2957" i="1"/>
  <c r="CF2957" i="1"/>
  <c r="CJ2956" i="1"/>
  <c r="CI2956" i="1"/>
  <c r="CG2956" i="1"/>
  <c r="CF2956" i="1"/>
  <c r="CJ2955" i="1"/>
  <c r="CI2955" i="1"/>
  <c r="CG2955" i="1"/>
  <c r="CF2955" i="1"/>
  <c r="CJ2954" i="1"/>
  <c r="CI2954" i="1"/>
  <c r="CG2954" i="1"/>
  <c r="CF2954" i="1"/>
  <c r="CJ2953" i="1"/>
  <c r="CI2953" i="1"/>
  <c r="CG2953" i="1"/>
  <c r="CF2953" i="1"/>
  <c r="CJ2952" i="1"/>
  <c r="CI2952" i="1"/>
  <c r="CG2952" i="1"/>
  <c r="CF2952" i="1"/>
  <c r="CJ2951" i="1"/>
  <c r="CI2951" i="1"/>
  <c r="CG2951" i="1"/>
  <c r="CF2951" i="1"/>
  <c r="CJ2950" i="1"/>
  <c r="CI2950" i="1"/>
  <c r="CG2950" i="1"/>
  <c r="CF2950" i="1"/>
  <c r="CJ2949" i="1"/>
  <c r="CI2949" i="1"/>
  <c r="CG2949" i="1"/>
  <c r="CF2949" i="1"/>
  <c r="CJ2948" i="1"/>
  <c r="CI2948" i="1"/>
  <c r="CG2948" i="1"/>
  <c r="CF2948" i="1"/>
  <c r="CJ2947" i="1"/>
  <c r="CI2947" i="1"/>
  <c r="CG2947" i="1"/>
  <c r="CF2947" i="1"/>
  <c r="CJ2946" i="1"/>
  <c r="CI2946" i="1"/>
  <c r="CG2946" i="1"/>
  <c r="CF2946" i="1"/>
  <c r="CJ2945" i="1"/>
  <c r="CI2945" i="1"/>
  <c r="CG2945" i="1"/>
  <c r="CF2945" i="1"/>
  <c r="CJ2944" i="1"/>
  <c r="CI2944" i="1"/>
  <c r="CG2944" i="1"/>
  <c r="CF2944" i="1"/>
  <c r="CJ2943" i="1"/>
  <c r="CI2943" i="1"/>
  <c r="CG2943" i="1"/>
  <c r="CF2943" i="1"/>
  <c r="CJ2942" i="1"/>
  <c r="CI2942" i="1"/>
  <c r="CG2942" i="1"/>
  <c r="CF2942" i="1"/>
  <c r="CJ2941" i="1"/>
  <c r="CI2941" i="1"/>
  <c r="CG2941" i="1"/>
  <c r="CF2941" i="1"/>
  <c r="CJ2940" i="1"/>
  <c r="CI2940" i="1"/>
  <c r="CG2940" i="1"/>
  <c r="CF2940" i="1"/>
  <c r="CJ2939" i="1"/>
  <c r="CI2939" i="1"/>
  <c r="CG2939" i="1"/>
  <c r="CF2939" i="1"/>
  <c r="CJ2938" i="1"/>
  <c r="CI2938" i="1"/>
  <c r="CG2938" i="1"/>
  <c r="CF2938" i="1"/>
  <c r="CJ2937" i="1"/>
  <c r="CI2937" i="1"/>
  <c r="CG2937" i="1"/>
  <c r="CF2937" i="1"/>
  <c r="CJ2936" i="1"/>
  <c r="CI2936" i="1"/>
  <c r="CG2936" i="1"/>
  <c r="CF2936" i="1"/>
  <c r="CJ2935" i="1"/>
  <c r="CI2935" i="1"/>
  <c r="CG2935" i="1"/>
  <c r="CF2935" i="1"/>
  <c r="CJ2934" i="1"/>
  <c r="CI2934" i="1"/>
  <c r="CG2934" i="1"/>
  <c r="CF2934" i="1"/>
  <c r="CJ2933" i="1"/>
  <c r="CI2933" i="1"/>
  <c r="CG2933" i="1"/>
  <c r="CF2933" i="1"/>
  <c r="CJ2932" i="1"/>
  <c r="CI2932" i="1"/>
  <c r="CG2932" i="1"/>
  <c r="CF2932" i="1"/>
  <c r="CJ2931" i="1"/>
  <c r="CI2931" i="1"/>
  <c r="CG2931" i="1"/>
  <c r="CF2931" i="1"/>
  <c r="CJ2930" i="1"/>
  <c r="CI2930" i="1"/>
  <c r="CG2930" i="1"/>
  <c r="CF2930" i="1"/>
  <c r="CJ2929" i="1"/>
  <c r="CI2929" i="1"/>
  <c r="CG2929" i="1"/>
  <c r="CF2929" i="1"/>
  <c r="CJ2928" i="1"/>
  <c r="CI2928" i="1"/>
  <c r="CG2928" i="1"/>
  <c r="CF2928" i="1"/>
  <c r="CJ2927" i="1"/>
  <c r="CI2927" i="1"/>
  <c r="CG2927" i="1"/>
  <c r="CF2927" i="1"/>
  <c r="CJ2926" i="1"/>
  <c r="CI2926" i="1"/>
  <c r="CG2926" i="1"/>
  <c r="CF2926" i="1"/>
  <c r="CJ2925" i="1"/>
  <c r="CI2925" i="1"/>
  <c r="CG2925" i="1"/>
  <c r="CF2925" i="1"/>
  <c r="CJ2924" i="1"/>
  <c r="CI2924" i="1"/>
  <c r="CG2924" i="1"/>
  <c r="CF2924" i="1"/>
  <c r="CJ2923" i="1"/>
  <c r="CI2923" i="1"/>
  <c r="CG2923" i="1"/>
  <c r="CF2923" i="1"/>
  <c r="CJ2922" i="1"/>
  <c r="CI2922" i="1"/>
  <c r="CG2922" i="1"/>
  <c r="CF2922" i="1"/>
  <c r="CJ2921" i="1"/>
  <c r="CI2921" i="1"/>
  <c r="CG2921" i="1"/>
  <c r="CF2921" i="1"/>
  <c r="CJ2920" i="1"/>
  <c r="CI2920" i="1"/>
  <c r="CG2920" i="1"/>
  <c r="CF2920" i="1"/>
  <c r="CJ2919" i="1"/>
  <c r="CI2919" i="1"/>
  <c r="CG2919" i="1"/>
  <c r="CF2919" i="1"/>
  <c r="CJ2918" i="1"/>
  <c r="CI2918" i="1"/>
  <c r="CG2918" i="1"/>
  <c r="CF2918" i="1"/>
  <c r="CJ2917" i="1"/>
  <c r="CI2917" i="1"/>
  <c r="CG2917" i="1"/>
  <c r="CF2917" i="1"/>
  <c r="CJ2916" i="1"/>
  <c r="CI2916" i="1"/>
  <c r="CG2916" i="1"/>
  <c r="CF2916" i="1"/>
  <c r="CJ2915" i="1"/>
  <c r="CI2915" i="1"/>
  <c r="CG2915" i="1"/>
  <c r="CF2915" i="1"/>
  <c r="CJ2914" i="1"/>
  <c r="CI2914" i="1"/>
  <c r="CG2914" i="1"/>
  <c r="CF2914" i="1"/>
  <c r="CJ2913" i="1"/>
  <c r="CI2913" i="1"/>
  <c r="CG2913" i="1"/>
  <c r="CF2913" i="1"/>
  <c r="CJ2912" i="1"/>
  <c r="CI2912" i="1"/>
  <c r="CG2912" i="1"/>
  <c r="CF2912" i="1"/>
  <c r="CJ2911" i="1"/>
  <c r="CI2911" i="1"/>
  <c r="CG2911" i="1"/>
  <c r="CF2911" i="1"/>
  <c r="CJ2910" i="1"/>
  <c r="CI2910" i="1"/>
  <c r="CG2910" i="1"/>
  <c r="CF2910" i="1"/>
  <c r="CJ2909" i="1"/>
  <c r="CI2909" i="1"/>
  <c r="CG2909" i="1"/>
  <c r="CF2909" i="1"/>
  <c r="CJ2908" i="1"/>
  <c r="CI2908" i="1"/>
  <c r="CG2908" i="1"/>
  <c r="CF2908" i="1"/>
  <c r="CJ2907" i="1"/>
  <c r="CI2907" i="1"/>
  <c r="CG2907" i="1"/>
  <c r="CF2907" i="1"/>
  <c r="CJ2906" i="1"/>
  <c r="CI2906" i="1"/>
  <c r="CG2906" i="1"/>
  <c r="CF2906" i="1"/>
  <c r="CJ2905" i="1"/>
  <c r="CI2905" i="1"/>
  <c r="CG2905" i="1"/>
  <c r="CF2905" i="1"/>
  <c r="CJ2904" i="1"/>
  <c r="CI2904" i="1"/>
  <c r="CG2904" i="1"/>
  <c r="CF2904" i="1"/>
  <c r="CJ2903" i="1"/>
  <c r="CI2903" i="1"/>
  <c r="CG2903" i="1"/>
  <c r="CF2903" i="1"/>
  <c r="CJ2902" i="1"/>
  <c r="CI2902" i="1"/>
  <c r="CG2902" i="1"/>
  <c r="CF2902" i="1"/>
  <c r="CJ2901" i="1"/>
  <c r="CI2901" i="1"/>
  <c r="CG2901" i="1"/>
  <c r="CF2901" i="1"/>
  <c r="CJ2900" i="1"/>
  <c r="CI2900" i="1"/>
  <c r="CG2900" i="1"/>
  <c r="CF2900" i="1"/>
  <c r="CJ2899" i="1"/>
  <c r="CI2899" i="1"/>
  <c r="CG2899" i="1"/>
  <c r="CF2899" i="1"/>
  <c r="CJ2898" i="1"/>
  <c r="CI2898" i="1"/>
  <c r="CG2898" i="1"/>
  <c r="CF2898" i="1"/>
  <c r="CJ2897" i="1"/>
  <c r="CI2897" i="1"/>
  <c r="CG2897" i="1"/>
  <c r="CF2897" i="1"/>
  <c r="CJ2896" i="1"/>
  <c r="CI2896" i="1"/>
  <c r="CG2896" i="1"/>
  <c r="CF2896" i="1"/>
  <c r="CJ2895" i="1"/>
  <c r="CI2895" i="1"/>
  <c r="CG2895" i="1"/>
  <c r="CF2895" i="1"/>
  <c r="CJ2894" i="1"/>
  <c r="CI2894" i="1"/>
  <c r="CG2894" i="1"/>
  <c r="CF2894" i="1"/>
  <c r="CJ2893" i="1"/>
  <c r="CI2893" i="1"/>
  <c r="CG2893" i="1"/>
  <c r="CF2893" i="1"/>
  <c r="CJ2892" i="1"/>
  <c r="CI2892" i="1"/>
  <c r="CG2892" i="1"/>
  <c r="CF2892" i="1"/>
  <c r="CJ2891" i="1"/>
  <c r="CI2891" i="1"/>
  <c r="CG2891" i="1"/>
  <c r="CF2891" i="1"/>
  <c r="CJ2890" i="1"/>
  <c r="CI2890" i="1"/>
  <c r="CG2890" i="1"/>
  <c r="CF2890" i="1"/>
  <c r="CJ2889" i="1"/>
  <c r="CI2889" i="1"/>
  <c r="CG2889" i="1"/>
  <c r="CF2889" i="1"/>
  <c r="CJ2888" i="1"/>
  <c r="CI2888" i="1"/>
  <c r="CG2888" i="1"/>
  <c r="CF2888" i="1"/>
  <c r="CJ2887" i="1"/>
  <c r="CI2887" i="1"/>
  <c r="CG2887" i="1"/>
  <c r="CF2887" i="1"/>
  <c r="CJ2886" i="1"/>
  <c r="CI2886" i="1"/>
  <c r="CG2886" i="1"/>
  <c r="CF2886" i="1"/>
  <c r="CJ2885" i="1"/>
  <c r="CI2885" i="1"/>
  <c r="CG2885" i="1"/>
  <c r="CF2885" i="1"/>
  <c r="CJ2884" i="1"/>
  <c r="CI2884" i="1"/>
  <c r="CG2884" i="1"/>
  <c r="CF2884" i="1"/>
  <c r="CJ2883" i="1"/>
  <c r="CI2883" i="1"/>
  <c r="CG2883" i="1"/>
  <c r="CF2883" i="1"/>
  <c r="CJ2882" i="1"/>
  <c r="CI2882" i="1"/>
  <c r="CG2882" i="1"/>
  <c r="CF2882" i="1"/>
  <c r="CJ2881" i="1"/>
  <c r="CI2881" i="1"/>
  <c r="CG2881" i="1"/>
  <c r="CF2881" i="1"/>
  <c r="CJ2880" i="1"/>
  <c r="CI2880" i="1"/>
  <c r="CG2880" i="1"/>
  <c r="CF2880" i="1"/>
  <c r="CJ2879" i="1"/>
  <c r="CI2879" i="1"/>
  <c r="CG2879" i="1"/>
  <c r="CF2879" i="1"/>
  <c r="CJ2878" i="1"/>
  <c r="CI2878" i="1"/>
  <c r="CG2878" i="1"/>
  <c r="CF2878" i="1"/>
  <c r="CJ2877" i="1"/>
  <c r="CI2877" i="1"/>
  <c r="CG2877" i="1"/>
  <c r="CF2877" i="1"/>
  <c r="CJ2876" i="1"/>
  <c r="CI2876" i="1"/>
  <c r="CG2876" i="1"/>
  <c r="CF2876" i="1"/>
  <c r="CJ2875" i="1"/>
  <c r="CI2875" i="1"/>
  <c r="CG2875" i="1"/>
  <c r="CF2875" i="1"/>
  <c r="CJ2874" i="1"/>
  <c r="CI2874" i="1"/>
  <c r="CG2874" i="1"/>
  <c r="CF2874" i="1"/>
  <c r="CJ2873" i="1"/>
  <c r="CI2873" i="1"/>
  <c r="CG2873" i="1"/>
  <c r="CF2873" i="1"/>
  <c r="CJ2872" i="1"/>
  <c r="CI2872" i="1"/>
  <c r="CG2872" i="1"/>
  <c r="CF2872" i="1"/>
  <c r="CJ2871" i="1"/>
  <c r="CI2871" i="1"/>
  <c r="CG2871" i="1"/>
  <c r="CF2871" i="1"/>
  <c r="CJ2870" i="1"/>
  <c r="CI2870" i="1"/>
  <c r="CG2870" i="1"/>
  <c r="CF2870" i="1"/>
  <c r="CJ2869" i="1"/>
  <c r="CI2869" i="1"/>
  <c r="CG2869" i="1"/>
  <c r="CF2869" i="1"/>
  <c r="CJ2868" i="1"/>
  <c r="CI2868" i="1"/>
  <c r="CG2868" i="1"/>
  <c r="CF2868" i="1"/>
  <c r="CJ2867" i="1"/>
  <c r="CI2867" i="1"/>
  <c r="CG2867" i="1"/>
  <c r="CF2867" i="1"/>
  <c r="CJ2866" i="1"/>
  <c r="CI2866" i="1"/>
  <c r="CG2866" i="1"/>
  <c r="CF2866" i="1"/>
  <c r="CJ2865" i="1"/>
  <c r="CI2865" i="1"/>
  <c r="CG2865" i="1"/>
  <c r="CF2865" i="1"/>
  <c r="CJ2864" i="1"/>
  <c r="CI2864" i="1"/>
  <c r="CG2864" i="1"/>
  <c r="CF2864" i="1"/>
  <c r="CJ2863" i="1"/>
  <c r="CI2863" i="1"/>
  <c r="CG2863" i="1"/>
  <c r="CF2863" i="1"/>
  <c r="CJ2862" i="1"/>
  <c r="CI2862" i="1"/>
  <c r="CG2862" i="1"/>
  <c r="CF2862" i="1"/>
  <c r="CJ2861" i="1"/>
  <c r="CI2861" i="1"/>
  <c r="CG2861" i="1"/>
  <c r="CF2861" i="1"/>
  <c r="CJ2860" i="1"/>
  <c r="CI2860" i="1"/>
  <c r="CG2860" i="1"/>
  <c r="CF2860" i="1"/>
  <c r="CJ2859" i="1"/>
  <c r="CI2859" i="1"/>
  <c r="CG2859" i="1"/>
  <c r="CF2859" i="1"/>
  <c r="CJ2858" i="1"/>
  <c r="CI2858" i="1"/>
  <c r="CG2858" i="1"/>
  <c r="CF2858" i="1"/>
  <c r="CJ2857" i="1"/>
  <c r="CI2857" i="1"/>
  <c r="CG2857" i="1"/>
  <c r="CF2857" i="1"/>
  <c r="CJ2856" i="1"/>
  <c r="CI2856" i="1"/>
  <c r="CG2856" i="1"/>
  <c r="CF2856" i="1"/>
  <c r="CJ2855" i="1"/>
  <c r="CI2855" i="1"/>
  <c r="CG2855" i="1"/>
  <c r="CF2855" i="1"/>
  <c r="CJ2854" i="1"/>
  <c r="CI2854" i="1"/>
  <c r="CG2854" i="1"/>
  <c r="CF2854" i="1"/>
  <c r="CJ2853" i="1"/>
  <c r="CI2853" i="1"/>
  <c r="CG2853" i="1"/>
  <c r="CF2853" i="1"/>
  <c r="CJ2852" i="1"/>
  <c r="CI2852" i="1"/>
  <c r="CG2852" i="1"/>
  <c r="CF2852" i="1"/>
  <c r="CJ2851" i="1"/>
  <c r="CI2851" i="1"/>
  <c r="CG2851" i="1"/>
  <c r="CF2851" i="1"/>
  <c r="CJ2850" i="1"/>
  <c r="CI2850" i="1"/>
  <c r="CG2850" i="1"/>
  <c r="CF2850" i="1"/>
  <c r="CJ2849" i="1"/>
  <c r="CI2849" i="1"/>
  <c r="CG2849" i="1"/>
  <c r="CF2849" i="1"/>
  <c r="CJ2848" i="1"/>
  <c r="CI2848" i="1"/>
  <c r="CG2848" i="1"/>
  <c r="CF2848" i="1"/>
  <c r="CJ2847" i="1"/>
  <c r="CI2847" i="1"/>
  <c r="CG2847" i="1"/>
  <c r="CF2847" i="1"/>
  <c r="CJ2846" i="1"/>
  <c r="CI2846" i="1"/>
  <c r="CG2846" i="1"/>
  <c r="CF2846" i="1"/>
  <c r="CJ2845" i="1"/>
  <c r="CI2845" i="1"/>
  <c r="CG2845" i="1"/>
  <c r="CF2845" i="1"/>
  <c r="CJ2844" i="1"/>
  <c r="CI2844" i="1"/>
  <c r="CG2844" i="1"/>
  <c r="CF2844" i="1"/>
  <c r="CJ2843" i="1"/>
  <c r="CI2843" i="1"/>
  <c r="CG2843" i="1"/>
  <c r="CF2843" i="1"/>
  <c r="CJ2842" i="1"/>
  <c r="CI2842" i="1"/>
  <c r="CG2842" i="1"/>
  <c r="CF2842" i="1"/>
  <c r="CJ2841" i="1"/>
  <c r="CI2841" i="1"/>
  <c r="CG2841" i="1"/>
  <c r="CF2841" i="1"/>
  <c r="CJ2840" i="1"/>
  <c r="CI2840" i="1"/>
  <c r="CG2840" i="1"/>
  <c r="CF2840" i="1"/>
  <c r="CJ2839" i="1"/>
  <c r="CI2839" i="1"/>
  <c r="CG2839" i="1"/>
  <c r="CF2839" i="1"/>
  <c r="CJ2838" i="1"/>
  <c r="CI2838" i="1"/>
  <c r="CG2838" i="1"/>
  <c r="CF2838" i="1"/>
  <c r="CJ2837" i="1"/>
  <c r="CI2837" i="1"/>
  <c r="CG2837" i="1"/>
  <c r="CF2837" i="1"/>
  <c r="CJ2836" i="1"/>
  <c r="CI2836" i="1"/>
  <c r="CG2836" i="1"/>
  <c r="CF2836" i="1"/>
  <c r="CJ2835" i="1"/>
  <c r="CI2835" i="1"/>
  <c r="CG2835" i="1"/>
  <c r="CF2835" i="1"/>
  <c r="CJ2834" i="1"/>
  <c r="CI2834" i="1"/>
  <c r="CG2834" i="1"/>
  <c r="CF2834" i="1"/>
  <c r="CJ2833" i="1"/>
  <c r="CI2833" i="1"/>
  <c r="CG2833" i="1"/>
  <c r="CF2833" i="1"/>
  <c r="CJ2832" i="1"/>
  <c r="CI2832" i="1"/>
  <c r="CG2832" i="1"/>
  <c r="CF2832" i="1"/>
  <c r="CJ2831" i="1"/>
  <c r="CI2831" i="1"/>
  <c r="CG2831" i="1"/>
  <c r="CF2831" i="1"/>
  <c r="CJ2830" i="1"/>
  <c r="CI2830" i="1"/>
  <c r="CG2830" i="1"/>
  <c r="CF2830" i="1"/>
  <c r="CJ2829" i="1"/>
  <c r="CI2829" i="1"/>
  <c r="CG2829" i="1"/>
  <c r="CF2829" i="1"/>
  <c r="CJ2828" i="1"/>
  <c r="CI2828" i="1"/>
  <c r="CG2828" i="1"/>
  <c r="CF2828" i="1"/>
  <c r="CJ2827" i="1"/>
  <c r="CI2827" i="1"/>
  <c r="CG2827" i="1"/>
  <c r="CF2827" i="1"/>
  <c r="CJ2826" i="1"/>
  <c r="CI2826" i="1"/>
  <c r="CG2826" i="1"/>
  <c r="CF2826" i="1"/>
  <c r="CJ2825" i="1"/>
  <c r="CI2825" i="1"/>
  <c r="CG2825" i="1"/>
  <c r="CF2825" i="1"/>
  <c r="CJ2824" i="1"/>
  <c r="CI2824" i="1"/>
  <c r="CG2824" i="1"/>
  <c r="CF2824" i="1"/>
  <c r="CJ2823" i="1"/>
  <c r="CI2823" i="1"/>
  <c r="CG2823" i="1"/>
  <c r="CF2823" i="1"/>
  <c r="CJ2822" i="1"/>
  <c r="CI2822" i="1"/>
  <c r="CG2822" i="1"/>
  <c r="CF2822" i="1"/>
  <c r="CJ2821" i="1"/>
  <c r="CI2821" i="1"/>
  <c r="CG2821" i="1"/>
  <c r="CF2821" i="1"/>
  <c r="CJ2820" i="1"/>
  <c r="CI2820" i="1"/>
  <c r="CG2820" i="1"/>
  <c r="CF2820" i="1"/>
  <c r="CJ2819" i="1"/>
  <c r="CI2819" i="1"/>
  <c r="CG2819" i="1"/>
  <c r="CF2819" i="1"/>
  <c r="CJ2818" i="1"/>
  <c r="CI2818" i="1"/>
  <c r="CG2818" i="1"/>
  <c r="CF2818" i="1"/>
  <c r="CJ2817" i="1"/>
  <c r="CI2817" i="1"/>
  <c r="CG2817" i="1"/>
  <c r="CF2817" i="1"/>
  <c r="CJ2816" i="1"/>
  <c r="CI2816" i="1"/>
  <c r="CG2816" i="1"/>
  <c r="CF2816" i="1"/>
  <c r="CJ2815" i="1"/>
  <c r="CI2815" i="1"/>
  <c r="CG2815" i="1"/>
  <c r="CF2815" i="1"/>
  <c r="CJ2814" i="1"/>
  <c r="CI2814" i="1"/>
  <c r="CG2814" i="1"/>
  <c r="CF2814" i="1"/>
  <c r="CJ2813" i="1"/>
  <c r="CI2813" i="1"/>
  <c r="CG2813" i="1"/>
  <c r="CF2813" i="1"/>
  <c r="CJ2812" i="1"/>
  <c r="CI2812" i="1"/>
  <c r="CG2812" i="1"/>
  <c r="CF2812" i="1"/>
  <c r="CJ2811" i="1"/>
  <c r="CI2811" i="1"/>
  <c r="CG2811" i="1"/>
  <c r="CF2811" i="1"/>
  <c r="CJ2810" i="1"/>
  <c r="CI2810" i="1"/>
  <c r="CG2810" i="1"/>
  <c r="CF2810" i="1"/>
  <c r="CJ2809" i="1"/>
  <c r="CI2809" i="1"/>
  <c r="CG2809" i="1"/>
  <c r="CF2809" i="1"/>
  <c r="CJ2808" i="1"/>
  <c r="CI2808" i="1"/>
  <c r="CG2808" i="1"/>
  <c r="CF2808" i="1"/>
  <c r="CJ2807" i="1"/>
  <c r="CI2807" i="1"/>
  <c r="CG2807" i="1"/>
  <c r="CF2807" i="1"/>
  <c r="CJ2806" i="1"/>
  <c r="CI2806" i="1"/>
  <c r="CG2806" i="1"/>
  <c r="CF2806" i="1"/>
  <c r="CJ2805" i="1"/>
  <c r="CI2805" i="1"/>
  <c r="CG2805" i="1"/>
  <c r="CF2805" i="1"/>
  <c r="CJ2804" i="1"/>
  <c r="CI2804" i="1"/>
  <c r="CG2804" i="1"/>
  <c r="CF2804" i="1"/>
  <c r="CJ2803" i="1"/>
  <c r="CI2803" i="1"/>
  <c r="CG2803" i="1"/>
  <c r="CF2803" i="1"/>
  <c r="CJ2802" i="1"/>
  <c r="CI2802" i="1"/>
  <c r="CG2802" i="1"/>
  <c r="CF2802" i="1"/>
  <c r="CJ2801" i="1"/>
  <c r="CI2801" i="1"/>
  <c r="CG2801" i="1"/>
  <c r="CF2801" i="1"/>
  <c r="CJ2800" i="1"/>
  <c r="CI2800" i="1"/>
  <c r="CG2800" i="1"/>
  <c r="CF2800" i="1"/>
  <c r="CJ2799" i="1"/>
  <c r="CI2799" i="1"/>
  <c r="CG2799" i="1"/>
  <c r="CF2799" i="1"/>
  <c r="CJ2798" i="1"/>
  <c r="CI2798" i="1"/>
  <c r="CG2798" i="1"/>
  <c r="CF2798" i="1"/>
  <c r="CJ2797" i="1"/>
  <c r="CI2797" i="1"/>
  <c r="CG2797" i="1"/>
  <c r="CF2797" i="1"/>
  <c r="CJ2796" i="1"/>
  <c r="CI2796" i="1"/>
  <c r="CG2796" i="1"/>
  <c r="CF2796" i="1"/>
  <c r="CJ2795" i="1"/>
  <c r="CI2795" i="1"/>
  <c r="CG2795" i="1"/>
  <c r="CF2795" i="1"/>
  <c r="CJ2794" i="1"/>
  <c r="CI2794" i="1"/>
  <c r="CG2794" i="1"/>
  <c r="CF2794" i="1"/>
  <c r="CJ2793" i="1"/>
  <c r="CI2793" i="1"/>
  <c r="CG2793" i="1"/>
  <c r="CF2793" i="1"/>
  <c r="CJ2792" i="1"/>
  <c r="CI2792" i="1"/>
  <c r="CG2792" i="1"/>
  <c r="CF2792" i="1"/>
  <c r="CJ2791" i="1"/>
  <c r="CI2791" i="1"/>
  <c r="CG2791" i="1"/>
  <c r="CF2791" i="1"/>
  <c r="CJ2790" i="1"/>
  <c r="CI2790" i="1"/>
  <c r="CG2790" i="1"/>
  <c r="CF2790" i="1"/>
  <c r="CJ2789" i="1"/>
  <c r="CI2789" i="1"/>
  <c r="CG2789" i="1"/>
  <c r="CF2789" i="1"/>
  <c r="CJ2788" i="1"/>
  <c r="CI2788" i="1"/>
  <c r="CG2788" i="1"/>
  <c r="CF2788" i="1"/>
  <c r="CJ2787" i="1"/>
  <c r="CI2787" i="1"/>
  <c r="CG2787" i="1"/>
  <c r="CF2787" i="1"/>
  <c r="CJ2786" i="1"/>
  <c r="CI2786" i="1"/>
  <c r="CG2786" i="1"/>
  <c r="CF2786" i="1"/>
  <c r="CJ2785" i="1"/>
  <c r="CI2785" i="1"/>
  <c r="CG2785" i="1"/>
  <c r="CF2785" i="1"/>
  <c r="CJ2784" i="1"/>
  <c r="CI2784" i="1"/>
  <c r="CG2784" i="1"/>
  <c r="CF2784" i="1"/>
  <c r="CJ2783" i="1"/>
  <c r="CI2783" i="1"/>
  <c r="CG2783" i="1"/>
  <c r="CF2783" i="1"/>
  <c r="CJ2782" i="1"/>
  <c r="CI2782" i="1"/>
  <c r="CG2782" i="1"/>
  <c r="CF2782" i="1"/>
  <c r="CJ2781" i="1"/>
  <c r="CI2781" i="1"/>
  <c r="CG2781" i="1"/>
  <c r="CF2781" i="1"/>
  <c r="CJ2780" i="1"/>
  <c r="CI2780" i="1"/>
  <c r="CG2780" i="1"/>
  <c r="CF2780" i="1"/>
  <c r="CJ2779" i="1"/>
  <c r="CI2779" i="1"/>
  <c r="CG2779" i="1"/>
  <c r="CF2779" i="1"/>
  <c r="CJ2778" i="1"/>
  <c r="CI2778" i="1"/>
  <c r="CG2778" i="1"/>
  <c r="CF2778" i="1"/>
  <c r="CJ2777" i="1"/>
  <c r="CI2777" i="1"/>
  <c r="CG2777" i="1"/>
  <c r="CF2777" i="1"/>
  <c r="CJ2776" i="1"/>
  <c r="CI2776" i="1"/>
  <c r="CG2776" i="1"/>
  <c r="CF2776" i="1"/>
  <c r="CJ2775" i="1"/>
  <c r="CI2775" i="1"/>
  <c r="CG2775" i="1"/>
  <c r="CF2775" i="1"/>
  <c r="CJ2774" i="1"/>
  <c r="CI2774" i="1"/>
  <c r="CG2774" i="1"/>
  <c r="CF2774" i="1"/>
  <c r="CJ2773" i="1"/>
  <c r="CI2773" i="1"/>
  <c r="CG2773" i="1"/>
  <c r="CF2773" i="1"/>
  <c r="CJ2772" i="1"/>
  <c r="CI2772" i="1"/>
  <c r="CG2772" i="1"/>
  <c r="CF2772" i="1"/>
  <c r="CJ2771" i="1"/>
  <c r="CI2771" i="1"/>
  <c r="CG2771" i="1"/>
  <c r="CF2771" i="1"/>
  <c r="CJ2770" i="1"/>
  <c r="CI2770" i="1"/>
  <c r="CG2770" i="1"/>
  <c r="CF2770" i="1"/>
  <c r="CJ2769" i="1"/>
  <c r="CI2769" i="1"/>
  <c r="CG2769" i="1"/>
  <c r="CF2769" i="1"/>
  <c r="CJ2768" i="1"/>
  <c r="CI2768" i="1"/>
  <c r="CG2768" i="1"/>
  <c r="CF2768" i="1"/>
  <c r="CJ2767" i="1"/>
  <c r="CI2767" i="1"/>
  <c r="CG2767" i="1"/>
  <c r="CF2767" i="1"/>
  <c r="CJ2766" i="1"/>
  <c r="CI2766" i="1"/>
  <c r="CG2766" i="1"/>
  <c r="CF2766" i="1"/>
  <c r="CJ2765" i="1"/>
  <c r="CI2765" i="1"/>
  <c r="CG2765" i="1"/>
  <c r="CF2765" i="1"/>
  <c r="CJ2764" i="1"/>
  <c r="CI2764" i="1"/>
  <c r="CG2764" i="1"/>
  <c r="CF2764" i="1"/>
  <c r="CJ2763" i="1"/>
  <c r="CI2763" i="1"/>
  <c r="CG2763" i="1"/>
  <c r="CF2763" i="1"/>
  <c r="CJ2762" i="1"/>
  <c r="CI2762" i="1"/>
  <c r="CG2762" i="1"/>
  <c r="CF2762" i="1"/>
  <c r="CJ2761" i="1"/>
  <c r="CI2761" i="1"/>
  <c r="CG2761" i="1"/>
  <c r="CF2761" i="1"/>
  <c r="CJ2760" i="1"/>
  <c r="CI2760" i="1"/>
  <c r="CG2760" i="1"/>
  <c r="CF2760" i="1"/>
  <c r="CJ2759" i="1"/>
  <c r="CI2759" i="1"/>
  <c r="CG2759" i="1"/>
  <c r="CF2759" i="1"/>
  <c r="CJ2758" i="1"/>
  <c r="CI2758" i="1"/>
  <c r="CG2758" i="1"/>
  <c r="CF2758" i="1"/>
  <c r="CJ2757" i="1"/>
  <c r="CI2757" i="1"/>
  <c r="CG2757" i="1"/>
  <c r="CF2757" i="1"/>
  <c r="CJ2756" i="1"/>
  <c r="CI2756" i="1"/>
  <c r="CG2756" i="1"/>
  <c r="CF2756" i="1"/>
  <c r="CJ2755" i="1"/>
  <c r="CI2755" i="1"/>
  <c r="CG2755" i="1"/>
  <c r="CF2755" i="1"/>
  <c r="CJ2754" i="1"/>
  <c r="CI2754" i="1"/>
  <c r="CG2754" i="1"/>
  <c r="CF2754" i="1"/>
  <c r="CJ2753" i="1"/>
  <c r="CI2753" i="1"/>
  <c r="CG2753" i="1"/>
  <c r="CF2753" i="1"/>
  <c r="CJ2752" i="1"/>
  <c r="CI2752" i="1"/>
  <c r="CG2752" i="1"/>
  <c r="CF2752" i="1"/>
  <c r="CJ2751" i="1"/>
  <c r="CI2751" i="1"/>
  <c r="CG2751" i="1"/>
  <c r="CF2751" i="1"/>
  <c r="CJ2750" i="1"/>
  <c r="CI2750" i="1"/>
  <c r="CG2750" i="1"/>
  <c r="CF2750" i="1"/>
  <c r="CJ2749" i="1"/>
  <c r="CI2749" i="1"/>
  <c r="CG2749" i="1"/>
  <c r="CF2749" i="1"/>
  <c r="CJ2748" i="1"/>
  <c r="CI2748" i="1"/>
  <c r="CG2748" i="1"/>
  <c r="CF2748" i="1"/>
  <c r="CJ2747" i="1"/>
  <c r="CI2747" i="1"/>
  <c r="CG2747" i="1"/>
  <c r="CF2747" i="1"/>
  <c r="CJ2746" i="1"/>
  <c r="CI2746" i="1"/>
  <c r="CG2746" i="1"/>
  <c r="CF2746" i="1"/>
  <c r="CJ2745" i="1"/>
  <c r="CI2745" i="1"/>
  <c r="CG2745" i="1"/>
  <c r="CF2745" i="1"/>
  <c r="CJ2744" i="1"/>
  <c r="CI2744" i="1"/>
  <c r="CG2744" i="1"/>
  <c r="CF2744" i="1"/>
  <c r="CJ2743" i="1"/>
  <c r="CI2743" i="1"/>
  <c r="CG2743" i="1"/>
  <c r="CF2743" i="1"/>
  <c r="CJ2742" i="1"/>
  <c r="CI2742" i="1"/>
  <c r="CG2742" i="1"/>
  <c r="CF2742" i="1"/>
  <c r="CJ2741" i="1"/>
  <c r="CI2741" i="1"/>
  <c r="CG2741" i="1"/>
  <c r="CF2741" i="1"/>
  <c r="CJ2740" i="1"/>
  <c r="CI2740" i="1"/>
  <c r="CG2740" i="1"/>
  <c r="CF2740" i="1"/>
  <c r="CJ2739" i="1"/>
  <c r="CI2739" i="1"/>
  <c r="CG2739" i="1"/>
  <c r="CF2739" i="1"/>
  <c r="CJ2738" i="1"/>
  <c r="CI2738" i="1"/>
  <c r="CG2738" i="1"/>
  <c r="CF2738" i="1"/>
  <c r="CJ2737" i="1"/>
  <c r="CI2737" i="1"/>
  <c r="CG2737" i="1"/>
  <c r="CF2737" i="1"/>
  <c r="CJ2736" i="1"/>
  <c r="CI2736" i="1"/>
  <c r="CG2736" i="1"/>
  <c r="CF2736" i="1"/>
  <c r="CJ2735" i="1"/>
  <c r="CI2735" i="1"/>
  <c r="CG2735" i="1"/>
  <c r="CF2735" i="1"/>
  <c r="CJ2734" i="1"/>
  <c r="CI2734" i="1"/>
  <c r="CG2734" i="1"/>
  <c r="CF2734" i="1"/>
  <c r="CJ2733" i="1"/>
  <c r="CI2733" i="1"/>
  <c r="CG2733" i="1"/>
  <c r="CF2733" i="1"/>
  <c r="CJ2732" i="1"/>
  <c r="CI2732" i="1"/>
  <c r="CG2732" i="1"/>
  <c r="CF2732" i="1"/>
  <c r="CJ2731" i="1"/>
  <c r="CI2731" i="1"/>
  <c r="CG2731" i="1"/>
  <c r="CF2731" i="1"/>
  <c r="CJ2730" i="1"/>
  <c r="CI2730" i="1"/>
  <c r="CG2730" i="1"/>
  <c r="CF2730" i="1"/>
  <c r="CJ2729" i="1"/>
  <c r="CI2729" i="1"/>
  <c r="CG2729" i="1"/>
  <c r="CF2729" i="1"/>
  <c r="CJ2728" i="1"/>
  <c r="CI2728" i="1"/>
  <c r="CG2728" i="1"/>
  <c r="CF2728" i="1"/>
  <c r="CJ2727" i="1"/>
  <c r="CI2727" i="1"/>
  <c r="CG2727" i="1"/>
  <c r="CF2727" i="1"/>
  <c r="CJ2726" i="1"/>
  <c r="CI2726" i="1"/>
  <c r="CG2726" i="1"/>
  <c r="CF2726" i="1"/>
  <c r="CJ2725" i="1"/>
  <c r="CI2725" i="1"/>
  <c r="CG2725" i="1"/>
  <c r="CF2725" i="1"/>
  <c r="CJ2724" i="1"/>
  <c r="CI2724" i="1"/>
  <c r="CG2724" i="1"/>
  <c r="CF2724" i="1"/>
  <c r="CJ2723" i="1"/>
  <c r="CI2723" i="1"/>
  <c r="CG2723" i="1"/>
  <c r="CF2723" i="1"/>
  <c r="CJ2722" i="1"/>
  <c r="CI2722" i="1"/>
  <c r="CG2722" i="1"/>
  <c r="CF2722" i="1"/>
  <c r="CJ2721" i="1"/>
  <c r="CI2721" i="1"/>
  <c r="CG2721" i="1"/>
  <c r="CF2721" i="1"/>
  <c r="CJ2720" i="1"/>
  <c r="CI2720" i="1"/>
  <c r="CG2720" i="1"/>
  <c r="CF2720" i="1"/>
  <c r="CJ2719" i="1"/>
  <c r="CI2719" i="1"/>
  <c r="CG2719" i="1"/>
  <c r="CF2719" i="1"/>
  <c r="CJ2718" i="1"/>
  <c r="CI2718" i="1"/>
  <c r="CG2718" i="1"/>
  <c r="CF2718" i="1"/>
  <c r="CJ2717" i="1"/>
  <c r="CI2717" i="1"/>
  <c r="CG2717" i="1"/>
  <c r="CF2717" i="1"/>
  <c r="CJ2716" i="1"/>
  <c r="CI2716" i="1"/>
  <c r="CG2716" i="1"/>
  <c r="CF2716" i="1"/>
  <c r="CJ2715" i="1"/>
  <c r="CI2715" i="1"/>
  <c r="CG2715" i="1"/>
  <c r="CF2715" i="1"/>
  <c r="CJ2714" i="1"/>
  <c r="CI2714" i="1"/>
  <c r="CG2714" i="1"/>
  <c r="CF2714" i="1"/>
  <c r="CJ2713" i="1"/>
  <c r="CI2713" i="1"/>
  <c r="CG2713" i="1"/>
  <c r="CF2713" i="1"/>
  <c r="CJ2712" i="1"/>
  <c r="CI2712" i="1"/>
  <c r="CG2712" i="1"/>
  <c r="CF2712" i="1"/>
  <c r="CJ2711" i="1"/>
  <c r="CI2711" i="1"/>
  <c r="CG2711" i="1"/>
  <c r="CF2711" i="1"/>
  <c r="CJ2710" i="1"/>
  <c r="CI2710" i="1"/>
  <c r="CG2710" i="1"/>
  <c r="CF2710" i="1"/>
  <c r="CJ2709" i="1"/>
  <c r="CI2709" i="1"/>
  <c r="CG2709" i="1"/>
  <c r="CF2709" i="1"/>
  <c r="CJ2708" i="1"/>
  <c r="CI2708" i="1"/>
  <c r="CG2708" i="1"/>
  <c r="CF2708" i="1"/>
  <c r="CJ2707" i="1"/>
  <c r="CI2707" i="1"/>
  <c r="CG2707" i="1"/>
  <c r="CF2707" i="1"/>
  <c r="CJ2706" i="1"/>
  <c r="CI2706" i="1"/>
  <c r="CG2706" i="1"/>
  <c r="CF2706" i="1"/>
  <c r="CJ2705" i="1"/>
  <c r="CI2705" i="1"/>
  <c r="CG2705" i="1"/>
  <c r="CF2705" i="1"/>
  <c r="CJ2704" i="1"/>
  <c r="CI2704" i="1"/>
  <c r="CG2704" i="1"/>
  <c r="CF2704" i="1"/>
  <c r="CJ2703" i="1"/>
  <c r="CI2703" i="1"/>
  <c r="CG2703" i="1"/>
  <c r="CF2703" i="1"/>
  <c r="CJ2702" i="1"/>
  <c r="CI2702" i="1"/>
  <c r="CG2702" i="1"/>
  <c r="CF2702" i="1"/>
  <c r="CJ2701" i="1"/>
  <c r="CI2701" i="1"/>
  <c r="CG2701" i="1"/>
  <c r="CF2701" i="1"/>
  <c r="CJ2700" i="1"/>
  <c r="CI2700" i="1"/>
  <c r="CG2700" i="1"/>
  <c r="CF2700" i="1"/>
  <c r="CJ2699" i="1"/>
  <c r="CI2699" i="1"/>
  <c r="CG2699" i="1"/>
  <c r="CF2699" i="1"/>
  <c r="CJ2698" i="1"/>
  <c r="CI2698" i="1"/>
  <c r="CG2698" i="1"/>
  <c r="CF2698" i="1"/>
  <c r="CJ2697" i="1"/>
  <c r="CI2697" i="1"/>
  <c r="CG2697" i="1"/>
  <c r="CF2697" i="1"/>
  <c r="CJ2696" i="1"/>
  <c r="CI2696" i="1"/>
  <c r="CG2696" i="1"/>
  <c r="CF2696" i="1"/>
  <c r="CJ2695" i="1"/>
  <c r="CI2695" i="1"/>
  <c r="CG2695" i="1"/>
  <c r="CF2695" i="1"/>
  <c r="CJ2694" i="1"/>
  <c r="CI2694" i="1"/>
  <c r="CG2694" i="1"/>
  <c r="CF2694" i="1"/>
  <c r="CJ2693" i="1"/>
  <c r="CI2693" i="1"/>
  <c r="CG2693" i="1"/>
  <c r="CF2693" i="1"/>
  <c r="CJ2692" i="1"/>
  <c r="CI2692" i="1"/>
  <c r="CG2692" i="1"/>
  <c r="CF2692" i="1"/>
  <c r="CJ2691" i="1"/>
  <c r="CI2691" i="1"/>
  <c r="CG2691" i="1"/>
  <c r="CF2691" i="1"/>
  <c r="CJ2690" i="1"/>
  <c r="CI2690" i="1"/>
  <c r="CG2690" i="1"/>
  <c r="CF2690" i="1"/>
  <c r="CJ2689" i="1"/>
  <c r="CI2689" i="1"/>
  <c r="CG2689" i="1"/>
  <c r="CF2689" i="1"/>
  <c r="CJ2688" i="1"/>
  <c r="CI2688" i="1"/>
  <c r="CG2688" i="1"/>
  <c r="CF2688" i="1"/>
  <c r="CJ2687" i="1"/>
  <c r="CI2687" i="1"/>
  <c r="CG2687" i="1"/>
  <c r="CF2687" i="1"/>
  <c r="CJ2686" i="1"/>
  <c r="CI2686" i="1"/>
  <c r="CG2686" i="1"/>
  <c r="CF2686" i="1"/>
  <c r="CJ2685" i="1"/>
  <c r="CI2685" i="1"/>
  <c r="CG2685" i="1"/>
  <c r="CF2685" i="1"/>
  <c r="CJ2684" i="1"/>
  <c r="CI2684" i="1"/>
  <c r="CG2684" i="1"/>
  <c r="CF2684" i="1"/>
  <c r="CJ2683" i="1"/>
  <c r="CI2683" i="1"/>
  <c r="CG2683" i="1"/>
  <c r="CF2683" i="1"/>
  <c r="CJ2682" i="1"/>
  <c r="CI2682" i="1"/>
  <c r="CG2682" i="1"/>
  <c r="CF2682" i="1"/>
  <c r="CJ2681" i="1"/>
  <c r="CI2681" i="1"/>
  <c r="CG2681" i="1"/>
  <c r="CF2681" i="1"/>
  <c r="CJ2680" i="1"/>
  <c r="CI2680" i="1"/>
  <c r="CG2680" i="1"/>
  <c r="CF2680" i="1"/>
  <c r="CJ2679" i="1"/>
  <c r="CI2679" i="1"/>
  <c r="CG2679" i="1"/>
  <c r="CF2679" i="1"/>
  <c r="CJ2678" i="1"/>
  <c r="CI2678" i="1"/>
  <c r="CG2678" i="1"/>
  <c r="CF2678" i="1"/>
  <c r="CJ2677" i="1"/>
  <c r="CI2677" i="1"/>
  <c r="CG2677" i="1"/>
  <c r="CF2677" i="1"/>
  <c r="CJ2676" i="1"/>
  <c r="CI2676" i="1"/>
  <c r="CG2676" i="1"/>
  <c r="CF2676" i="1"/>
  <c r="CJ2675" i="1"/>
  <c r="CI2675" i="1"/>
  <c r="CG2675" i="1"/>
  <c r="CF2675" i="1"/>
  <c r="CJ2674" i="1"/>
  <c r="CI2674" i="1"/>
  <c r="CG2674" i="1"/>
  <c r="CF2674" i="1"/>
  <c r="CJ2673" i="1"/>
  <c r="CI2673" i="1"/>
  <c r="CG2673" i="1"/>
  <c r="CF2673" i="1"/>
  <c r="CJ2672" i="1"/>
  <c r="CI2672" i="1"/>
  <c r="CG2672" i="1"/>
  <c r="CF2672" i="1"/>
  <c r="CJ2671" i="1"/>
  <c r="CI2671" i="1"/>
  <c r="CG2671" i="1"/>
  <c r="CF2671" i="1"/>
  <c r="CJ2670" i="1"/>
  <c r="CI2670" i="1"/>
  <c r="CG2670" i="1"/>
  <c r="CF2670" i="1"/>
  <c r="CJ2669" i="1"/>
  <c r="CI2669" i="1"/>
  <c r="CG2669" i="1"/>
  <c r="CF2669" i="1"/>
  <c r="CJ2668" i="1"/>
  <c r="CI2668" i="1"/>
  <c r="CG2668" i="1"/>
  <c r="CF2668" i="1"/>
  <c r="CJ2667" i="1"/>
  <c r="CI2667" i="1"/>
  <c r="CG2667" i="1"/>
  <c r="CF2667" i="1"/>
  <c r="CJ2666" i="1"/>
  <c r="CI2666" i="1"/>
  <c r="CG2666" i="1"/>
  <c r="CF2666" i="1"/>
  <c r="CJ2665" i="1"/>
  <c r="CI2665" i="1"/>
  <c r="CG2665" i="1"/>
  <c r="CF2665" i="1"/>
  <c r="CJ2664" i="1"/>
  <c r="CI2664" i="1"/>
  <c r="CG2664" i="1"/>
  <c r="CF2664" i="1"/>
  <c r="CJ2663" i="1"/>
  <c r="CI2663" i="1"/>
  <c r="CG2663" i="1"/>
  <c r="CF2663" i="1"/>
  <c r="CJ2662" i="1"/>
  <c r="CI2662" i="1"/>
  <c r="CG2662" i="1"/>
  <c r="CF2662" i="1"/>
  <c r="CJ2661" i="1"/>
  <c r="CI2661" i="1"/>
  <c r="CG2661" i="1"/>
  <c r="CF2661" i="1"/>
  <c r="CJ2660" i="1"/>
  <c r="CI2660" i="1"/>
  <c r="CG2660" i="1"/>
  <c r="CF2660" i="1"/>
  <c r="CJ2659" i="1"/>
  <c r="CI2659" i="1"/>
  <c r="CG2659" i="1"/>
  <c r="CF2659" i="1"/>
  <c r="CJ2658" i="1"/>
  <c r="CI2658" i="1"/>
  <c r="CG2658" i="1"/>
  <c r="CF2658" i="1"/>
  <c r="CJ2657" i="1"/>
  <c r="CI2657" i="1"/>
  <c r="CG2657" i="1"/>
  <c r="CF2657" i="1"/>
  <c r="CJ2656" i="1"/>
  <c r="CI2656" i="1"/>
  <c r="CG2656" i="1"/>
  <c r="CF2656" i="1"/>
  <c r="CJ2655" i="1"/>
  <c r="CI2655" i="1"/>
  <c r="CG2655" i="1"/>
  <c r="CF2655" i="1"/>
  <c r="CJ2654" i="1"/>
  <c r="CI2654" i="1"/>
  <c r="CG2654" i="1"/>
  <c r="CF2654" i="1"/>
  <c r="CJ2653" i="1"/>
  <c r="CI2653" i="1"/>
  <c r="CG2653" i="1"/>
  <c r="CF2653" i="1"/>
  <c r="CJ2652" i="1"/>
  <c r="CI2652" i="1"/>
  <c r="CG2652" i="1"/>
  <c r="CF2652" i="1"/>
  <c r="CJ2651" i="1"/>
  <c r="CI2651" i="1"/>
  <c r="CG2651" i="1"/>
  <c r="CF2651" i="1"/>
  <c r="CJ2650" i="1"/>
  <c r="CI2650" i="1"/>
  <c r="CG2650" i="1"/>
  <c r="CF2650" i="1"/>
  <c r="CJ2649" i="1"/>
  <c r="CI2649" i="1"/>
  <c r="CG2649" i="1"/>
  <c r="CF2649" i="1"/>
  <c r="CJ2648" i="1"/>
  <c r="CI2648" i="1"/>
  <c r="CG2648" i="1"/>
  <c r="CF2648" i="1"/>
  <c r="CJ2647" i="1"/>
  <c r="CI2647" i="1"/>
  <c r="CG2647" i="1"/>
  <c r="CF2647" i="1"/>
  <c r="CJ2646" i="1"/>
  <c r="CI2646" i="1"/>
  <c r="CG2646" i="1"/>
  <c r="CF2646" i="1"/>
  <c r="CJ2645" i="1"/>
  <c r="CI2645" i="1"/>
  <c r="CG2645" i="1"/>
  <c r="CF2645" i="1"/>
  <c r="CJ2644" i="1"/>
  <c r="CI2644" i="1"/>
  <c r="CG2644" i="1"/>
  <c r="CF2644" i="1"/>
  <c r="CJ2643" i="1"/>
  <c r="CI2643" i="1"/>
  <c r="CG2643" i="1"/>
  <c r="CF2643" i="1"/>
  <c r="CJ2642" i="1"/>
  <c r="CI2642" i="1"/>
  <c r="CG2642" i="1"/>
  <c r="CF2642" i="1"/>
  <c r="CJ2641" i="1"/>
  <c r="CI2641" i="1"/>
  <c r="CG2641" i="1"/>
  <c r="CF2641" i="1"/>
  <c r="CJ2640" i="1"/>
  <c r="CI2640" i="1"/>
  <c r="CG2640" i="1"/>
  <c r="CF2640" i="1"/>
  <c r="CJ2639" i="1"/>
  <c r="CI2639" i="1"/>
  <c r="CG2639" i="1"/>
  <c r="CF2639" i="1"/>
  <c r="CJ2638" i="1"/>
  <c r="CI2638" i="1"/>
  <c r="CG2638" i="1"/>
  <c r="CF2638" i="1"/>
  <c r="CJ2637" i="1"/>
  <c r="CI2637" i="1"/>
  <c r="CG2637" i="1"/>
  <c r="CF2637" i="1"/>
  <c r="CJ2636" i="1"/>
  <c r="CI2636" i="1"/>
  <c r="CG2636" i="1"/>
  <c r="CF2636" i="1"/>
  <c r="CJ2635" i="1"/>
  <c r="CI2635" i="1"/>
  <c r="CG2635" i="1"/>
  <c r="CF2635" i="1"/>
  <c r="CJ2634" i="1"/>
  <c r="CI2634" i="1"/>
  <c r="CG2634" i="1"/>
  <c r="CF2634" i="1"/>
  <c r="CJ2633" i="1"/>
  <c r="CI2633" i="1"/>
  <c r="CG2633" i="1"/>
  <c r="CF2633" i="1"/>
  <c r="CJ2632" i="1"/>
  <c r="CI2632" i="1"/>
  <c r="CG2632" i="1"/>
  <c r="CF2632" i="1"/>
  <c r="CJ2631" i="1"/>
  <c r="CI2631" i="1"/>
  <c r="CG2631" i="1"/>
  <c r="CF2631" i="1"/>
  <c r="CJ2630" i="1"/>
  <c r="CI2630" i="1"/>
  <c r="CG2630" i="1"/>
  <c r="CF2630" i="1"/>
  <c r="CJ2629" i="1"/>
  <c r="CI2629" i="1"/>
  <c r="CG2629" i="1"/>
  <c r="CF2629" i="1"/>
  <c r="CJ2628" i="1"/>
  <c r="CI2628" i="1"/>
  <c r="CG2628" i="1"/>
  <c r="CF2628" i="1"/>
  <c r="CJ2627" i="1"/>
  <c r="CI2627" i="1"/>
  <c r="CG2627" i="1"/>
  <c r="CF2627" i="1"/>
  <c r="CJ2626" i="1"/>
  <c r="CI2626" i="1"/>
  <c r="CG2626" i="1"/>
  <c r="CF2626" i="1"/>
  <c r="CJ2625" i="1"/>
  <c r="CI2625" i="1"/>
  <c r="CG2625" i="1"/>
  <c r="CF2625" i="1"/>
  <c r="CJ2624" i="1"/>
  <c r="CI2624" i="1"/>
  <c r="CG2624" i="1"/>
  <c r="CF2624" i="1"/>
  <c r="CJ2623" i="1"/>
  <c r="CI2623" i="1"/>
  <c r="CG2623" i="1"/>
  <c r="CF2623" i="1"/>
  <c r="CJ2622" i="1"/>
  <c r="CI2622" i="1"/>
  <c r="CG2622" i="1"/>
  <c r="CF2622" i="1"/>
  <c r="CJ2621" i="1"/>
  <c r="CI2621" i="1"/>
  <c r="CG2621" i="1"/>
  <c r="CF2621" i="1"/>
  <c r="CJ2620" i="1"/>
  <c r="CI2620" i="1"/>
  <c r="CG2620" i="1"/>
  <c r="CF2620" i="1"/>
  <c r="CJ2619" i="1"/>
  <c r="CI2619" i="1"/>
  <c r="CG2619" i="1"/>
  <c r="CF2619" i="1"/>
  <c r="CJ2618" i="1"/>
  <c r="CI2618" i="1"/>
  <c r="CG2618" i="1"/>
  <c r="CF2618" i="1"/>
  <c r="CJ2617" i="1"/>
  <c r="CI2617" i="1"/>
  <c r="CG2617" i="1"/>
  <c r="CF2617" i="1"/>
  <c r="CJ2616" i="1"/>
  <c r="CI2616" i="1"/>
  <c r="CG2616" i="1"/>
  <c r="CF2616" i="1"/>
  <c r="CJ2615" i="1"/>
  <c r="CI2615" i="1"/>
  <c r="CG2615" i="1"/>
  <c r="CF2615" i="1"/>
  <c r="CJ2614" i="1"/>
  <c r="CI2614" i="1"/>
  <c r="CG2614" i="1"/>
  <c r="CF2614" i="1"/>
  <c r="CJ2613" i="1"/>
  <c r="CI2613" i="1"/>
  <c r="CG2613" i="1"/>
  <c r="CF2613" i="1"/>
  <c r="CJ2612" i="1"/>
  <c r="CI2612" i="1"/>
  <c r="CG2612" i="1"/>
  <c r="CF2612" i="1"/>
  <c r="CJ2611" i="1"/>
  <c r="CI2611" i="1"/>
  <c r="CG2611" i="1"/>
  <c r="CF2611" i="1"/>
  <c r="CJ2610" i="1"/>
  <c r="CI2610" i="1"/>
  <c r="CG2610" i="1"/>
  <c r="CF2610" i="1"/>
  <c r="CJ2609" i="1"/>
  <c r="CI2609" i="1"/>
  <c r="CG2609" i="1"/>
  <c r="CF2609" i="1"/>
  <c r="CJ2608" i="1"/>
  <c r="CI2608" i="1"/>
  <c r="CG2608" i="1"/>
  <c r="CF2608" i="1"/>
  <c r="CJ2607" i="1"/>
  <c r="CI2607" i="1"/>
  <c r="CG2607" i="1"/>
  <c r="CF2607" i="1"/>
  <c r="CJ2606" i="1"/>
  <c r="CI2606" i="1"/>
  <c r="CG2606" i="1"/>
  <c r="CF2606" i="1"/>
  <c r="CJ2605" i="1"/>
  <c r="CI2605" i="1"/>
  <c r="CG2605" i="1"/>
  <c r="CF2605" i="1"/>
  <c r="CJ2604" i="1"/>
  <c r="CI2604" i="1"/>
  <c r="CG2604" i="1"/>
  <c r="CF2604" i="1"/>
  <c r="CJ2603" i="1"/>
  <c r="CI2603" i="1"/>
  <c r="CG2603" i="1"/>
  <c r="CF2603" i="1"/>
  <c r="CJ2602" i="1"/>
  <c r="CI2602" i="1"/>
  <c r="CG2602" i="1"/>
  <c r="CF2602" i="1"/>
  <c r="CJ2601" i="1"/>
  <c r="CI2601" i="1"/>
  <c r="CG2601" i="1"/>
  <c r="CF2601" i="1"/>
  <c r="CJ2600" i="1"/>
  <c r="CI2600" i="1"/>
  <c r="CG2600" i="1"/>
  <c r="CF2600" i="1"/>
  <c r="CJ2599" i="1"/>
  <c r="CI2599" i="1"/>
  <c r="CG2599" i="1"/>
  <c r="CF2599" i="1"/>
  <c r="CJ2598" i="1"/>
  <c r="CI2598" i="1"/>
  <c r="CG2598" i="1"/>
  <c r="CF2598" i="1"/>
  <c r="CJ2597" i="1"/>
  <c r="CI2597" i="1"/>
  <c r="CG2597" i="1"/>
  <c r="CF2597" i="1"/>
  <c r="CJ2596" i="1"/>
  <c r="CI2596" i="1"/>
  <c r="CG2596" i="1"/>
  <c r="CF2596" i="1"/>
  <c r="CJ2595" i="1"/>
  <c r="CI2595" i="1"/>
  <c r="CG2595" i="1"/>
  <c r="CF2595" i="1"/>
  <c r="CJ2594" i="1"/>
  <c r="CI2594" i="1"/>
  <c r="CG2594" i="1"/>
  <c r="CF2594" i="1"/>
  <c r="CJ2593" i="1"/>
  <c r="CI2593" i="1"/>
  <c r="CG2593" i="1"/>
  <c r="CF2593" i="1"/>
  <c r="CJ2592" i="1"/>
  <c r="CI2592" i="1"/>
  <c r="CG2592" i="1"/>
  <c r="CF2592" i="1"/>
  <c r="CJ2591" i="1"/>
  <c r="CI2591" i="1"/>
  <c r="CG2591" i="1"/>
  <c r="CF2591" i="1"/>
  <c r="CJ2590" i="1"/>
  <c r="CI2590" i="1"/>
  <c r="CG2590" i="1"/>
  <c r="CF2590" i="1"/>
  <c r="CJ2589" i="1"/>
  <c r="CI2589" i="1"/>
  <c r="CG2589" i="1"/>
  <c r="CF2589" i="1"/>
  <c r="CJ2588" i="1"/>
  <c r="CI2588" i="1"/>
  <c r="CG2588" i="1"/>
  <c r="CF2588" i="1"/>
  <c r="CJ2587" i="1"/>
  <c r="CI2587" i="1"/>
  <c r="CG2587" i="1"/>
  <c r="CF2587" i="1"/>
  <c r="CJ2586" i="1"/>
  <c r="CI2586" i="1"/>
  <c r="CG2586" i="1"/>
  <c r="CF2586" i="1"/>
  <c r="CJ2585" i="1"/>
  <c r="CI2585" i="1"/>
  <c r="CG2585" i="1"/>
  <c r="CF2585" i="1"/>
  <c r="CJ2584" i="1"/>
  <c r="CI2584" i="1"/>
  <c r="CG2584" i="1"/>
  <c r="CF2584" i="1"/>
  <c r="CJ2583" i="1"/>
  <c r="CI2583" i="1"/>
  <c r="CG2583" i="1"/>
  <c r="CF2583" i="1"/>
  <c r="CJ2582" i="1"/>
  <c r="CI2582" i="1"/>
  <c r="CG2582" i="1"/>
  <c r="CF2582" i="1"/>
  <c r="CJ2581" i="1"/>
  <c r="CI2581" i="1"/>
  <c r="CG2581" i="1"/>
  <c r="CF2581" i="1"/>
  <c r="CJ2580" i="1"/>
  <c r="CI2580" i="1"/>
  <c r="CG2580" i="1"/>
  <c r="CF2580" i="1"/>
  <c r="CJ2579" i="1"/>
  <c r="CI2579" i="1"/>
  <c r="CG2579" i="1"/>
  <c r="CF2579" i="1"/>
  <c r="CJ2578" i="1"/>
  <c r="CI2578" i="1"/>
  <c r="CG2578" i="1"/>
  <c r="CF2578" i="1"/>
  <c r="CJ2577" i="1"/>
  <c r="CI2577" i="1"/>
  <c r="CG2577" i="1"/>
  <c r="CF2577" i="1"/>
  <c r="CJ2576" i="1"/>
  <c r="CI2576" i="1"/>
  <c r="CG2576" i="1"/>
  <c r="CF2576" i="1"/>
  <c r="CJ2575" i="1"/>
  <c r="CI2575" i="1"/>
  <c r="CG2575" i="1"/>
  <c r="CF2575" i="1"/>
  <c r="CJ2574" i="1"/>
  <c r="CI2574" i="1"/>
  <c r="CG2574" i="1"/>
  <c r="CF2574" i="1"/>
  <c r="CJ2573" i="1"/>
  <c r="CI2573" i="1"/>
  <c r="CG2573" i="1"/>
  <c r="CF2573" i="1"/>
  <c r="CJ2572" i="1"/>
  <c r="CI2572" i="1"/>
  <c r="CG2572" i="1"/>
  <c r="CF2572" i="1"/>
  <c r="CJ2571" i="1"/>
  <c r="CI2571" i="1"/>
  <c r="CG2571" i="1"/>
  <c r="CF2571" i="1"/>
  <c r="CJ2570" i="1"/>
  <c r="CI2570" i="1"/>
  <c r="CG2570" i="1"/>
  <c r="CF2570" i="1"/>
  <c r="CJ2569" i="1"/>
  <c r="CI2569" i="1"/>
  <c r="CG2569" i="1"/>
  <c r="CF2569" i="1"/>
  <c r="CJ2568" i="1"/>
  <c r="CI2568" i="1"/>
  <c r="CG2568" i="1"/>
  <c r="CF2568" i="1"/>
  <c r="CJ2567" i="1"/>
  <c r="CI2567" i="1"/>
  <c r="CG2567" i="1"/>
  <c r="CF2567" i="1"/>
  <c r="CJ2566" i="1"/>
  <c r="CI2566" i="1"/>
  <c r="CG2566" i="1"/>
  <c r="CF2566" i="1"/>
  <c r="CJ2565" i="1"/>
  <c r="CI2565" i="1"/>
  <c r="CG2565" i="1"/>
  <c r="CF2565" i="1"/>
  <c r="CJ2564" i="1"/>
  <c r="CI2564" i="1"/>
  <c r="CG2564" i="1"/>
  <c r="CF2564" i="1"/>
  <c r="CJ2563" i="1"/>
  <c r="CI2563" i="1"/>
  <c r="CG2563" i="1"/>
  <c r="CF2563" i="1"/>
  <c r="CJ2562" i="1"/>
  <c r="CI2562" i="1"/>
  <c r="CG2562" i="1"/>
  <c r="CF2562" i="1"/>
  <c r="CJ2561" i="1"/>
  <c r="CI2561" i="1"/>
  <c r="CG2561" i="1"/>
  <c r="CF2561" i="1"/>
  <c r="CJ2560" i="1"/>
  <c r="CI2560" i="1"/>
  <c r="CG2560" i="1"/>
  <c r="CF2560" i="1"/>
  <c r="CJ2559" i="1"/>
  <c r="CI2559" i="1"/>
  <c r="CG2559" i="1"/>
  <c r="CF2559" i="1"/>
  <c r="CJ2558" i="1"/>
  <c r="CI2558" i="1"/>
  <c r="CG2558" i="1"/>
  <c r="CF2558" i="1"/>
  <c r="CJ2557" i="1"/>
  <c r="CI2557" i="1"/>
  <c r="CG2557" i="1"/>
  <c r="CF2557" i="1"/>
  <c r="CJ2556" i="1"/>
  <c r="CI2556" i="1"/>
  <c r="CG2556" i="1"/>
  <c r="CF2556" i="1"/>
  <c r="CJ2555" i="1"/>
  <c r="CI2555" i="1"/>
  <c r="CG2555" i="1"/>
  <c r="CF2555" i="1"/>
  <c r="CJ2554" i="1"/>
  <c r="CI2554" i="1"/>
  <c r="CG2554" i="1"/>
  <c r="CF2554" i="1"/>
  <c r="CJ2553" i="1"/>
  <c r="CI2553" i="1"/>
  <c r="CG2553" i="1"/>
  <c r="CF2553" i="1"/>
  <c r="CJ2552" i="1"/>
  <c r="CI2552" i="1"/>
  <c r="CG2552" i="1"/>
  <c r="CF2552" i="1"/>
  <c r="CJ2551" i="1"/>
  <c r="CI2551" i="1"/>
  <c r="CG2551" i="1"/>
  <c r="CF2551" i="1"/>
  <c r="CJ2550" i="1"/>
  <c r="CI2550" i="1"/>
  <c r="CG2550" i="1"/>
  <c r="CF2550" i="1"/>
  <c r="CJ2549" i="1"/>
  <c r="CI2549" i="1"/>
  <c r="CG2549" i="1"/>
  <c r="CF2549" i="1"/>
  <c r="CJ2548" i="1"/>
  <c r="CI2548" i="1"/>
  <c r="CG2548" i="1"/>
  <c r="CF2548" i="1"/>
  <c r="CJ2547" i="1"/>
  <c r="CI2547" i="1"/>
  <c r="CG2547" i="1"/>
  <c r="CF2547" i="1"/>
  <c r="CJ2546" i="1"/>
  <c r="CI2546" i="1"/>
  <c r="CG2546" i="1"/>
  <c r="CF2546" i="1"/>
  <c r="CJ2545" i="1"/>
  <c r="CI2545" i="1"/>
  <c r="CG2545" i="1"/>
  <c r="CF2545" i="1"/>
  <c r="CJ2544" i="1"/>
  <c r="CI2544" i="1"/>
  <c r="CG2544" i="1"/>
  <c r="CF2544" i="1"/>
  <c r="CJ2543" i="1"/>
  <c r="CI2543" i="1"/>
  <c r="CG2543" i="1"/>
  <c r="CF2543" i="1"/>
  <c r="CJ2542" i="1"/>
  <c r="CI2542" i="1"/>
  <c r="CG2542" i="1"/>
  <c r="CF2542" i="1"/>
  <c r="CJ2541" i="1"/>
  <c r="CI2541" i="1"/>
  <c r="CG2541" i="1"/>
  <c r="CF2541" i="1"/>
  <c r="CJ2540" i="1"/>
  <c r="CI2540" i="1"/>
  <c r="CG2540" i="1"/>
  <c r="CF2540" i="1"/>
  <c r="CJ2539" i="1"/>
  <c r="CI2539" i="1"/>
  <c r="CG2539" i="1"/>
  <c r="CF2539" i="1"/>
  <c r="CJ2538" i="1"/>
  <c r="CI2538" i="1"/>
  <c r="CG2538" i="1"/>
  <c r="CF2538" i="1"/>
  <c r="CJ2537" i="1"/>
  <c r="CI2537" i="1"/>
  <c r="CG2537" i="1"/>
  <c r="CF2537" i="1"/>
  <c r="CJ2536" i="1"/>
  <c r="CI2536" i="1"/>
  <c r="CG2536" i="1"/>
  <c r="CF2536" i="1"/>
  <c r="CJ2535" i="1"/>
  <c r="CI2535" i="1"/>
  <c r="CG2535" i="1"/>
  <c r="CF2535" i="1"/>
  <c r="CJ2534" i="1"/>
  <c r="CI2534" i="1"/>
  <c r="CG2534" i="1"/>
  <c r="CF2534" i="1"/>
  <c r="CJ2533" i="1"/>
  <c r="CI2533" i="1"/>
  <c r="CG2533" i="1"/>
  <c r="CF2533" i="1"/>
  <c r="CJ2532" i="1"/>
  <c r="CI2532" i="1"/>
  <c r="CG2532" i="1"/>
  <c r="CF2532" i="1"/>
  <c r="CJ2531" i="1"/>
  <c r="CI2531" i="1"/>
  <c r="CG2531" i="1"/>
  <c r="CF2531" i="1"/>
  <c r="CJ2530" i="1"/>
  <c r="CI2530" i="1"/>
  <c r="CG2530" i="1"/>
  <c r="CF2530" i="1"/>
  <c r="CJ2529" i="1"/>
  <c r="CI2529" i="1"/>
  <c r="CG2529" i="1"/>
  <c r="CF2529" i="1"/>
  <c r="CJ2528" i="1"/>
  <c r="CI2528" i="1"/>
  <c r="CG2528" i="1"/>
  <c r="CF2528" i="1"/>
  <c r="CJ2527" i="1"/>
  <c r="CI2527" i="1"/>
  <c r="CG2527" i="1"/>
  <c r="CF2527" i="1"/>
  <c r="CJ2526" i="1"/>
  <c r="CI2526" i="1"/>
  <c r="CG2526" i="1"/>
  <c r="CF2526" i="1"/>
  <c r="CJ2525" i="1"/>
  <c r="CI2525" i="1"/>
  <c r="CG2525" i="1"/>
  <c r="CF2525" i="1"/>
  <c r="CJ2524" i="1"/>
  <c r="CI2524" i="1"/>
  <c r="CG2524" i="1"/>
  <c r="CF2524" i="1"/>
  <c r="CJ2523" i="1"/>
  <c r="CI2523" i="1"/>
  <c r="CG2523" i="1"/>
  <c r="CF2523" i="1"/>
  <c r="CJ2522" i="1"/>
  <c r="CI2522" i="1"/>
  <c r="CG2522" i="1"/>
  <c r="CF2522" i="1"/>
  <c r="CJ2521" i="1"/>
  <c r="CI2521" i="1"/>
  <c r="CG2521" i="1"/>
  <c r="CF2521" i="1"/>
  <c r="CJ2520" i="1"/>
  <c r="CI2520" i="1"/>
  <c r="CG2520" i="1"/>
  <c r="CF2520" i="1"/>
  <c r="CJ2519" i="1"/>
  <c r="CI2519" i="1"/>
  <c r="CG2519" i="1"/>
  <c r="CF2519" i="1"/>
  <c r="CJ2518" i="1"/>
  <c r="CI2518" i="1"/>
  <c r="CG2518" i="1"/>
  <c r="CF2518" i="1"/>
  <c r="CJ2517" i="1"/>
  <c r="CI2517" i="1"/>
  <c r="CG2517" i="1"/>
  <c r="CF2517" i="1"/>
  <c r="CJ2516" i="1"/>
  <c r="CI2516" i="1"/>
  <c r="CG2516" i="1"/>
  <c r="CF2516" i="1"/>
  <c r="CJ2515" i="1"/>
  <c r="CI2515" i="1"/>
  <c r="CG2515" i="1"/>
  <c r="CF2515" i="1"/>
  <c r="CJ2514" i="1"/>
  <c r="CI2514" i="1"/>
  <c r="CG2514" i="1"/>
  <c r="CF2514" i="1"/>
  <c r="CJ2513" i="1"/>
  <c r="CI2513" i="1"/>
  <c r="CG2513" i="1"/>
  <c r="CF2513" i="1"/>
  <c r="CJ2512" i="1"/>
  <c r="CI2512" i="1"/>
  <c r="CG2512" i="1"/>
  <c r="CF2512" i="1"/>
  <c r="CJ2511" i="1"/>
  <c r="CI2511" i="1"/>
  <c r="CG2511" i="1"/>
  <c r="CF2511" i="1"/>
  <c r="CJ2510" i="1"/>
  <c r="CI2510" i="1"/>
  <c r="CG2510" i="1"/>
  <c r="CF2510" i="1"/>
  <c r="CJ2509" i="1"/>
  <c r="CI2509" i="1"/>
  <c r="CG2509" i="1"/>
  <c r="CF2509" i="1"/>
  <c r="CJ2508" i="1"/>
  <c r="CI2508" i="1"/>
  <c r="CG2508" i="1"/>
  <c r="CF2508" i="1"/>
  <c r="CJ2507" i="1"/>
  <c r="CI2507" i="1"/>
  <c r="CG2507" i="1"/>
  <c r="CF2507" i="1"/>
  <c r="CJ2506" i="1"/>
  <c r="CI2506" i="1"/>
  <c r="CG2506" i="1"/>
  <c r="CF2506" i="1"/>
  <c r="CJ2505" i="1"/>
  <c r="CI2505" i="1"/>
  <c r="CG2505" i="1"/>
  <c r="CF2505" i="1"/>
  <c r="CJ2504" i="1"/>
  <c r="CI2504" i="1"/>
  <c r="CG2504" i="1"/>
  <c r="CF2504" i="1"/>
  <c r="CJ2503" i="1"/>
  <c r="CI2503" i="1"/>
  <c r="CG2503" i="1"/>
  <c r="CF2503" i="1"/>
  <c r="CJ2502" i="1"/>
  <c r="CI2502" i="1"/>
  <c r="CG2502" i="1"/>
  <c r="CF2502" i="1"/>
  <c r="CJ2501" i="1"/>
  <c r="CI2501" i="1"/>
  <c r="CG2501" i="1"/>
  <c r="CF2501" i="1"/>
  <c r="CJ2500" i="1"/>
  <c r="CI2500" i="1"/>
  <c r="CG2500" i="1"/>
  <c r="CF2500" i="1"/>
  <c r="CJ2499" i="1"/>
  <c r="CI2499" i="1"/>
  <c r="CG2499" i="1"/>
  <c r="CF2499" i="1"/>
  <c r="CJ2498" i="1"/>
  <c r="CI2498" i="1"/>
  <c r="CG2498" i="1"/>
  <c r="CF2498" i="1"/>
  <c r="CJ2497" i="1"/>
  <c r="CI2497" i="1"/>
  <c r="CG2497" i="1"/>
  <c r="CF2497" i="1"/>
  <c r="CJ2496" i="1"/>
  <c r="CI2496" i="1"/>
  <c r="CG2496" i="1"/>
  <c r="CF2496" i="1"/>
  <c r="CJ2495" i="1"/>
  <c r="CI2495" i="1"/>
  <c r="CG2495" i="1"/>
  <c r="CF2495" i="1"/>
  <c r="CJ2494" i="1"/>
  <c r="CI2494" i="1"/>
  <c r="CG2494" i="1"/>
  <c r="CF2494" i="1"/>
  <c r="CJ2493" i="1"/>
  <c r="CI2493" i="1"/>
  <c r="CG2493" i="1"/>
  <c r="CF2493" i="1"/>
  <c r="CJ2492" i="1"/>
  <c r="CI2492" i="1"/>
  <c r="CG2492" i="1"/>
  <c r="CF2492" i="1"/>
  <c r="CJ2491" i="1"/>
  <c r="CI2491" i="1"/>
  <c r="CG2491" i="1"/>
  <c r="CF2491" i="1"/>
  <c r="CJ2490" i="1"/>
  <c r="CI2490" i="1"/>
  <c r="CG2490" i="1"/>
  <c r="CF2490" i="1"/>
  <c r="CJ2489" i="1"/>
  <c r="CI2489" i="1"/>
  <c r="CG2489" i="1"/>
  <c r="CF2489" i="1"/>
  <c r="CJ2488" i="1"/>
  <c r="CI2488" i="1"/>
  <c r="CG2488" i="1"/>
  <c r="CF2488" i="1"/>
  <c r="CJ2487" i="1"/>
  <c r="CI2487" i="1"/>
  <c r="CG2487" i="1"/>
  <c r="CF2487" i="1"/>
  <c r="CJ2486" i="1"/>
  <c r="CI2486" i="1"/>
  <c r="CG2486" i="1"/>
  <c r="CF2486" i="1"/>
  <c r="CJ2485" i="1"/>
  <c r="CI2485" i="1"/>
  <c r="CG2485" i="1"/>
  <c r="CF2485" i="1"/>
  <c r="CJ2484" i="1"/>
  <c r="CI2484" i="1"/>
  <c r="CG2484" i="1"/>
  <c r="CF2484" i="1"/>
  <c r="CJ2483" i="1"/>
  <c r="CI2483" i="1"/>
  <c r="CG2483" i="1"/>
  <c r="CF2483" i="1"/>
  <c r="CJ2482" i="1"/>
  <c r="CI2482" i="1"/>
  <c r="CG2482" i="1"/>
  <c r="CF2482" i="1"/>
  <c r="CJ2481" i="1"/>
  <c r="CI2481" i="1"/>
  <c r="CG2481" i="1"/>
  <c r="CF2481" i="1"/>
  <c r="CJ2480" i="1"/>
  <c r="CI2480" i="1"/>
  <c r="CG2480" i="1"/>
  <c r="CF2480" i="1"/>
  <c r="CJ2479" i="1"/>
  <c r="CI2479" i="1"/>
  <c r="CG2479" i="1"/>
  <c r="CF2479" i="1"/>
  <c r="CJ2478" i="1"/>
  <c r="CI2478" i="1"/>
  <c r="CG2478" i="1"/>
  <c r="CF2478" i="1"/>
  <c r="CJ2477" i="1"/>
  <c r="CI2477" i="1"/>
  <c r="CG2477" i="1"/>
  <c r="CF2477" i="1"/>
  <c r="CJ2476" i="1"/>
  <c r="CI2476" i="1"/>
  <c r="CG2476" i="1"/>
  <c r="CF2476" i="1"/>
  <c r="CJ2475" i="1"/>
  <c r="CI2475" i="1"/>
  <c r="CG2475" i="1"/>
  <c r="CF2475" i="1"/>
  <c r="CJ2474" i="1"/>
  <c r="CI2474" i="1"/>
  <c r="CG2474" i="1"/>
  <c r="CF2474" i="1"/>
  <c r="CJ2473" i="1"/>
  <c r="CI2473" i="1"/>
  <c r="CG2473" i="1"/>
  <c r="CF2473" i="1"/>
  <c r="CJ2472" i="1"/>
  <c r="CI2472" i="1"/>
  <c r="CG2472" i="1"/>
  <c r="CF2472" i="1"/>
  <c r="CJ2471" i="1"/>
  <c r="CI2471" i="1"/>
  <c r="CG2471" i="1"/>
  <c r="CF2471" i="1"/>
  <c r="CJ2470" i="1"/>
  <c r="CI2470" i="1"/>
  <c r="CG2470" i="1"/>
  <c r="CF2470" i="1"/>
  <c r="CJ2469" i="1"/>
  <c r="CI2469" i="1"/>
  <c r="CG2469" i="1"/>
  <c r="CF2469" i="1"/>
  <c r="CJ2468" i="1"/>
  <c r="CI2468" i="1"/>
  <c r="CG2468" i="1"/>
  <c r="CF2468" i="1"/>
  <c r="CJ2467" i="1"/>
  <c r="CI2467" i="1"/>
  <c r="CG2467" i="1"/>
  <c r="CF2467" i="1"/>
  <c r="CJ2466" i="1"/>
  <c r="CI2466" i="1"/>
  <c r="CG2466" i="1"/>
  <c r="CF2466" i="1"/>
  <c r="CJ2465" i="1"/>
  <c r="CI2465" i="1"/>
  <c r="CG2465" i="1"/>
  <c r="CF2465" i="1"/>
  <c r="CJ2464" i="1"/>
  <c r="CI2464" i="1"/>
  <c r="CG2464" i="1"/>
  <c r="CF2464" i="1"/>
  <c r="CJ2463" i="1"/>
  <c r="CI2463" i="1"/>
  <c r="CG2463" i="1"/>
  <c r="CF2463" i="1"/>
  <c r="CJ2462" i="1"/>
  <c r="CI2462" i="1"/>
  <c r="CG2462" i="1"/>
  <c r="CF2462" i="1"/>
  <c r="CJ2461" i="1"/>
  <c r="CI2461" i="1"/>
  <c r="CG2461" i="1"/>
  <c r="CF2461" i="1"/>
  <c r="CJ2460" i="1"/>
  <c r="CI2460" i="1"/>
  <c r="CG2460" i="1"/>
  <c r="CF2460" i="1"/>
  <c r="CJ2459" i="1"/>
  <c r="CI2459" i="1"/>
  <c r="CG2459" i="1"/>
  <c r="CF2459" i="1"/>
  <c r="CJ2458" i="1"/>
  <c r="CI2458" i="1"/>
  <c r="CG2458" i="1"/>
  <c r="CF2458" i="1"/>
  <c r="CJ2457" i="1"/>
  <c r="CI2457" i="1"/>
  <c r="CG2457" i="1"/>
  <c r="CF2457" i="1"/>
  <c r="CJ2456" i="1"/>
  <c r="CI2456" i="1"/>
  <c r="CG2456" i="1"/>
  <c r="CF2456" i="1"/>
  <c r="CJ2455" i="1"/>
  <c r="CI2455" i="1"/>
  <c r="CG2455" i="1"/>
  <c r="CF2455" i="1"/>
  <c r="CJ2454" i="1"/>
  <c r="CI2454" i="1"/>
  <c r="CG2454" i="1"/>
  <c r="CF2454" i="1"/>
  <c r="CJ2453" i="1"/>
  <c r="CI2453" i="1"/>
  <c r="CG2453" i="1"/>
  <c r="CF2453" i="1"/>
  <c r="CJ2452" i="1"/>
  <c r="CI2452" i="1"/>
  <c r="CG2452" i="1"/>
  <c r="CF2452" i="1"/>
  <c r="CJ2451" i="1"/>
  <c r="CI2451" i="1"/>
  <c r="CG2451" i="1"/>
  <c r="CF2451" i="1"/>
  <c r="CJ2450" i="1"/>
  <c r="CI2450" i="1"/>
  <c r="CG2450" i="1"/>
  <c r="CF2450" i="1"/>
  <c r="CJ2449" i="1"/>
  <c r="CI2449" i="1"/>
  <c r="CG2449" i="1"/>
  <c r="CF2449" i="1"/>
  <c r="CJ2448" i="1"/>
  <c r="CI2448" i="1"/>
  <c r="CG2448" i="1"/>
  <c r="CF2448" i="1"/>
  <c r="CJ2447" i="1"/>
  <c r="CI2447" i="1"/>
  <c r="CG2447" i="1"/>
  <c r="CF2447" i="1"/>
  <c r="CJ2446" i="1"/>
  <c r="CI2446" i="1"/>
  <c r="CG2446" i="1"/>
  <c r="CF2446" i="1"/>
  <c r="CJ2445" i="1"/>
  <c r="CI2445" i="1"/>
  <c r="CG2445" i="1"/>
  <c r="CF2445" i="1"/>
  <c r="CJ2444" i="1"/>
  <c r="CI2444" i="1"/>
  <c r="CG2444" i="1"/>
  <c r="CF2444" i="1"/>
  <c r="CJ2443" i="1"/>
  <c r="CI2443" i="1"/>
  <c r="CG2443" i="1"/>
  <c r="CF2443" i="1"/>
  <c r="CJ2442" i="1"/>
  <c r="CI2442" i="1"/>
  <c r="CG2442" i="1"/>
  <c r="CF2442" i="1"/>
  <c r="CJ2441" i="1"/>
  <c r="CI2441" i="1"/>
  <c r="CG2441" i="1"/>
  <c r="CF2441" i="1"/>
  <c r="CJ2440" i="1"/>
  <c r="CI2440" i="1"/>
  <c r="CG2440" i="1"/>
  <c r="CF2440" i="1"/>
  <c r="CJ2439" i="1"/>
  <c r="CI2439" i="1"/>
  <c r="CG2439" i="1"/>
  <c r="CF2439" i="1"/>
  <c r="CJ2438" i="1"/>
  <c r="CI2438" i="1"/>
  <c r="CG2438" i="1"/>
  <c r="CF2438" i="1"/>
  <c r="CJ2437" i="1"/>
  <c r="CI2437" i="1"/>
  <c r="CG2437" i="1"/>
  <c r="CF2437" i="1"/>
  <c r="CJ2436" i="1"/>
  <c r="CI2436" i="1"/>
  <c r="CG2436" i="1"/>
  <c r="CF2436" i="1"/>
  <c r="CJ2435" i="1"/>
  <c r="CI2435" i="1"/>
  <c r="CG2435" i="1"/>
  <c r="CF2435" i="1"/>
  <c r="CJ2434" i="1"/>
  <c r="CI2434" i="1"/>
  <c r="CG2434" i="1"/>
  <c r="CF2434" i="1"/>
  <c r="CJ2433" i="1"/>
  <c r="CI2433" i="1"/>
  <c r="CG2433" i="1"/>
  <c r="CF2433" i="1"/>
  <c r="CJ2432" i="1"/>
  <c r="CI2432" i="1"/>
  <c r="CG2432" i="1"/>
  <c r="CF2432" i="1"/>
  <c r="CJ2431" i="1"/>
  <c r="CI2431" i="1"/>
  <c r="CG2431" i="1"/>
  <c r="CF2431" i="1"/>
  <c r="CJ2430" i="1"/>
  <c r="CI2430" i="1"/>
  <c r="CG2430" i="1"/>
  <c r="CF2430" i="1"/>
  <c r="CJ2429" i="1"/>
  <c r="CI2429" i="1"/>
  <c r="CG2429" i="1"/>
  <c r="CF2429" i="1"/>
  <c r="CJ2428" i="1"/>
  <c r="CI2428" i="1"/>
  <c r="CG2428" i="1"/>
  <c r="CF2428" i="1"/>
  <c r="CJ2427" i="1"/>
  <c r="CI2427" i="1"/>
  <c r="CG2427" i="1"/>
  <c r="CF2427" i="1"/>
  <c r="CJ2426" i="1"/>
  <c r="CI2426" i="1"/>
  <c r="CG2426" i="1"/>
  <c r="CF2426" i="1"/>
  <c r="CJ2425" i="1"/>
  <c r="CI2425" i="1"/>
  <c r="CG2425" i="1"/>
  <c r="CF2425" i="1"/>
  <c r="CJ2424" i="1"/>
  <c r="CI2424" i="1"/>
  <c r="CG2424" i="1"/>
  <c r="CF2424" i="1"/>
  <c r="CJ2423" i="1"/>
  <c r="CI2423" i="1"/>
  <c r="CG2423" i="1"/>
  <c r="CF2423" i="1"/>
  <c r="CJ2422" i="1"/>
  <c r="CI2422" i="1"/>
  <c r="CG2422" i="1"/>
  <c r="CF2422" i="1"/>
  <c r="CJ2421" i="1"/>
  <c r="CI2421" i="1"/>
  <c r="CG2421" i="1"/>
  <c r="CF2421" i="1"/>
  <c r="CJ2420" i="1"/>
  <c r="CI2420" i="1"/>
  <c r="CG2420" i="1"/>
  <c r="CF2420" i="1"/>
  <c r="CJ2419" i="1"/>
  <c r="CI2419" i="1"/>
  <c r="CG2419" i="1"/>
  <c r="CF2419" i="1"/>
  <c r="CJ2418" i="1"/>
  <c r="CI2418" i="1"/>
  <c r="CG2418" i="1"/>
  <c r="CF2418" i="1"/>
  <c r="CJ2417" i="1"/>
  <c r="CI2417" i="1"/>
  <c r="CG2417" i="1"/>
  <c r="CF2417" i="1"/>
  <c r="CJ2416" i="1"/>
  <c r="CI2416" i="1"/>
  <c r="CG2416" i="1"/>
  <c r="CF2416" i="1"/>
  <c r="CJ2415" i="1"/>
  <c r="CI2415" i="1"/>
  <c r="CG2415" i="1"/>
  <c r="CF2415" i="1"/>
  <c r="CJ2414" i="1"/>
  <c r="CI2414" i="1"/>
  <c r="CG2414" i="1"/>
  <c r="CF2414" i="1"/>
  <c r="CJ2413" i="1"/>
  <c r="CI2413" i="1"/>
  <c r="CG2413" i="1"/>
  <c r="CF2413" i="1"/>
  <c r="CJ2412" i="1"/>
  <c r="CI2412" i="1"/>
  <c r="CG2412" i="1"/>
  <c r="CF2412" i="1"/>
  <c r="CJ2411" i="1"/>
  <c r="CI2411" i="1"/>
  <c r="CG2411" i="1"/>
  <c r="CF2411" i="1"/>
  <c r="CJ2410" i="1"/>
  <c r="CI2410" i="1"/>
  <c r="CG2410" i="1"/>
  <c r="CF2410" i="1"/>
  <c r="CJ2409" i="1"/>
  <c r="CI2409" i="1"/>
  <c r="CG2409" i="1"/>
  <c r="CF2409" i="1"/>
  <c r="CJ2408" i="1"/>
  <c r="CI2408" i="1"/>
  <c r="CG2408" i="1"/>
  <c r="CF2408" i="1"/>
  <c r="CJ2407" i="1"/>
  <c r="CI2407" i="1"/>
  <c r="CG2407" i="1"/>
  <c r="CF2407" i="1"/>
  <c r="CJ2406" i="1"/>
  <c r="CI2406" i="1"/>
  <c r="CG2406" i="1"/>
  <c r="CF2406" i="1"/>
  <c r="CJ2405" i="1"/>
  <c r="CI2405" i="1"/>
  <c r="CG2405" i="1"/>
  <c r="CF2405" i="1"/>
  <c r="CJ2404" i="1"/>
  <c r="CI2404" i="1"/>
  <c r="CG2404" i="1"/>
  <c r="CF2404" i="1"/>
  <c r="CJ2403" i="1"/>
  <c r="CI2403" i="1"/>
  <c r="CG2403" i="1"/>
  <c r="CF2403" i="1"/>
  <c r="CJ2402" i="1"/>
  <c r="CI2402" i="1"/>
  <c r="CG2402" i="1"/>
  <c r="CF2402" i="1"/>
  <c r="CJ2401" i="1"/>
  <c r="CI2401" i="1"/>
  <c r="CG2401" i="1"/>
  <c r="CF2401" i="1"/>
  <c r="CJ2400" i="1"/>
  <c r="CI2400" i="1"/>
  <c r="CG2400" i="1"/>
  <c r="CF2400" i="1"/>
  <c r="CJ2399" i="1"/>
  <c r="CI2399" i="1"/>
  <c r="CG2399" i="1"/>
  <c r="CF2399" i="1"/>
  <c r="CJ2398" i="1"/>
  <c r="CI2398" i="1"/>
  <c r="CG2398" i="1"/>
  <c r="CF2398" i="1"/>
  <c r="CJ2397" i="1"/>
  <c r="CI2397" i="1"/>
  <c r="CG2397" i="1"/>
  <c r="CF2397" i="1"/>
  <c r="CJ2396" i="1"/>
  <c r="CI2396" i="1"/>
  <c r="CG2396" i="1"/>
  <c r="CF2396" i="1"/>
  <c r="CJ2395" i="1"/>
  <c r="CI2395" i="1"/>
  <c r="CG2395" i="1"/>
  <c r="CF2395" i="1"/>
  <c r="CJ2394" i="1"/>
  <c r="CI2394" i="1"/>
  <c r="CG2394" i="1"/>
  <c r="CF2394" i="1"/>
  <c r="CJ2393" i="1"/>
  <c r="CI2393" i="1"/>
  <c r="CG2393" i="1"/>
  <c r="CF2393" i="1"/>
  <c r="CJ2392" i="1"/>
  <c r="CI2392" i="1"/>
  <c r="CG2392" i="1"/>
  <c r="CF2392" i="1"/>
  <c r="CJ2391" i="1"/>
  <c r="CI2391" i="1"/>
  <c r="CG2391" i="1"/>
  <c r="CF2391" i="1"/>
  <c r="CJ2390" i="1"/>
  <c r="CI2390" i="1"/>
  <c r="CG2390" i="1"/>
  <c r="CF2390" i="1"/>
  <c r="CJ2389" i="1"/>
  <c r="CI2389" i="1"/>
  <c r="CG2389" i="1"/>
  <c r="CF2389" i="1"/>
  <c r="CJ2388" i="1"/>
  <c r="CI2388" i="1"/>
  <c r="CG2388" i="1"/>
  <c r="CF2388" i="1"/>
  <c r="CJ2387" i="1"/>
  <c r="CI2387" i="1"/>
  <c r="CG2387" i="1"/>
  <c r="CF2387" i="1"/>
  <c r="CJ2386" i="1"/>
  <c r="CI2386" i="1"/>
  <c r="CG2386" i="1"/>
  <c r="CF2386" i="1"/>
  <c r="CJ2385" i="1"/>
  <c r="CI2385" i="1"/>
  <c r="CG2385" i="1"/>
  <c r="CF2385" i="1"/>
  <c r="CJ2384" i="1"/>
  <c r="CI2384" i="1"/>
  <c r="CG2384" i="1"/>
  <c r="CF2384" i="1"/>
  <c r="CJ2383" i="1"/>
  <c r="CI2383" i="1"/>
  <c r="CG2383" i="1"/>
  <c r="CF2383" i="1"/>
  <c r="CJ2382" i="1"/>
  <c r="CI2382" i="1"/>
  <c r="CG2382" i="1"/>
  <c r="CF2382" i="1"/>
  <c r="CJ2381" i="1"/>
  <c r="CI2381" i="1"/>
  <c r="CG2381" i="1"/>
  <c r="CF2381" i="1"/>
  <c r="CJ2380" i="1"/>
  <c r="CI2380" i="1"/>
  <c r="CG2380" i="1"/>
  <c r="CF2380" i="1"/>
  <c r="CJ2379" i="1"/>
  <c r="CI2379" i="1"/>
  <c r="CG2379" i="1"/>
  <c r="CF2379" i="1"/>
  <c r="CJ2378" i="1"/>
  <c r="CI2378" i="1"/>
  <c r="CG2378" i="1"/>
  <c r="CF2378" i="1"/>
  <c r="CJ2377" i="1"/>
  <c r="CI2377" i="1"/>
  <c r="CG2377" i="1"/>
  <c r="CF2377" i="1"/>
  <c r="CJ2376" i="1"/>
  <c r="CI2376" i="1"/>
  <c r="CG2376" i="1"/>
  <c r="CF2376" i="1"/>
  <c r="CJ2375" i="1"/>
  <c r="CI2375" i="1"/>
  <c r="CG2375" i="1"/>
  <c r="CF2375" i="1"/>
  <c r="CJ2374" i="1"/>
  <c r="CI2374" i="1"/>
  <c r="CG2374" i="1"/>
  <c r="CF2374" i="1"/>
  <c r="CJ2373" i="1"/>
  <c r="CI2373" i="1"/>
  <c r="CG2373" i="1"/>
  <c r="CF2373" i="1"/>
  <c r="CJ2372" i="1"/>
  <c r="CI2372" i="1"/>
  <c r="CG2372" i="1"/>
  <c r="CF2372" i="1"/>
  <c r="CJ2371" i="1"/>
  <c r="CI2371" i="1"/>
  <c r="CG2371" i="1"/>
  <c r="CF2371" i="1"/>
  <c r="CJ2370" i="1"/>
  <c r="CI2370" i="1"/>
  <c r="CG2370" i="1"/>
  <c r="CF2370" i="1"/>
  <c r="CJ2369" i="1"/>
  <c r="CI2369" i="1"/>
  <c r="CG2369" i="1"/>
  <c r="CF2369" i="1"/>
  <c r="CJ2368" i="1"/>
  <c r="CI2368" i="1"/>
  <c r="CG2368" i="1"/>
  <c r="CF2368" i="1"/>
  <c r="CJ2367" i="1"/>
  <c r="CI2367" i="1"/>
  <c r="CG2367" i="1"/>
  <c r="CF2367" i="1"/>
  <c r="CJ2366" i="1"/>
  <c r="CI2366" i="1"/>
  <c r="CG2366" i="1"/>
  <c r="CF2366" i="1"/>
  <c r="CJ2365" i="1"/>
  <c r="CI2365" i="1"/>
  <c r="CG2365" i="1"/>
  <c r="CF2365" i="1"/>
  <c r="CJ2364" i="1"/>
  <c r="CI2364" i="1"/>
  <c r="CG2364" i="1"/>
  <c r="CF2364" i="1"/>
  <c r="CJ2363" i="1"/>
  <c r="CI2363" i="1"/>
  <c r="CG2363" i="1"/>
  <c r="CF2363" i="1"/>
  <c r="CJ2362" i="1"/>
  <c r="CI2362" i="1"/>
  <c r="CG2362" i="1"/>
  <c r="CF2362" i="1"/>
  <c r="CJ2361" i="1"/>
  <c r="CI2361" i="1"/>
  <c r="CG2361" i="1"/>
  <c r="CF2361" i="1"/>
  <c r="CJ2360" i="1"/>
  <c r="CI2360" i="1"/>
  <c r="CG2360" i="1"/>
  <c r="CF2360" i="1"/>
  <c r="CJ2359" i="1"/>
  <c r="CI2359" i="1"/>
  <c r="CG2359" i="1"/>
  <c r="CF2359" i="1"/>
  <c r="CJ2358" i="1"/>
  <c r="CI2358" i="1"/>
  <c r="CG2358" i="1"/>
  <c r="CF2358" i="1"/>
  <c r="CJ2357" i="1"/>
  <c r="CI2357" i="1"/>
  <c r="CG2357" i="1"/>
  <c r="CF2357" i="1"/>
  <c r="CJ2356" i="1"/>
  <c r="CI2356" i="1"/>
  <c r="CG2356" i="1"/>
  <c r="CF2356" i="1"/>
  <c r="CJ2355" i="1"/>
  <c r="CI2355" i="1"/>
  <c r="CG2355" i="1"/>
  <c r="CF2355" i="1"/>
  <c r="CJ2354" i="1"/>
  <c r="CI2354" i="1"/>
  <c r="CG2354" i="1"/>
  <c r="CF2354" i="1"/>
  <c r="CJ2353" i="1"/>
  <c r="CI2353" i="1"/>
  <c r="CG2353" i="1"/>
  <c r="CF2353" i="1"/>
  <c r="CJ2352" i="1"/>
  <c r="CI2352" i="1"/>
  <c r="CG2352" i="1"/>
  <c r="CF2352" i="1"/>
  <c r="CJ2351" i="1"/>
  <c r="CI2351" i="1"/>
  <c r="CG2351" i="1"/>
  <c r="CF2351" i="1"/>
  <c r="CJ2350" i="1"/>
  <c r="CI2350" i="1"/>
  <c r="CG2350" i="1"/>
  <c r="CF2350" i="1"/>
  <c r="CJ2349" i="1"/>
  <c r="CI2349" i="1"/>
  <c r="CG2349" i="1"/>
  <c r="CF2349" i="1"/>
  <c r="CJ2348" i="1"/>
  <c r="CI2348" i="1"/>
  <c r="CG2348" i="1"/>
  <c r="CF2348" i="1"/>
  <c r="CJ2347" i="1"/>
  <c r="CI2347" i="1"/>
  <c r="CG2347" i="1"/>
  <c r="CF2347" i="1"/>
  <c r="CJ2346" i="1"/>
  <c r="CI2346" i="1"/>
  <c r="CG2346" i="1"/>
  <c r="CF2346" i="1"/>
  <c r="CJ2345" i="1"/>
  <c r="CI2345" i="1"/>
  <c r="CG2345" i="1"/>
  <c r="CF2345" i="1"/>
  <c r="CJ2344" i="1"/>
  <c r="CI2344" i="1"/>
  <c r="CG2344" i="1"/>
  <c r="CF2344" i="1"/>
  <c r="CJ2343" i="1"/>
  <c r="CI2343" i="1"/>
  <c r="CG2343" i="1"/>
  <c r="CF2343" i="1"/>
  <c r="CJ2342" i="1"/>
  <c r="CI2342" i="1"/>
  <c r="CG2342" i="1"/>
  <c r="CF2342" i="1"/>
  <c r="CJ2341" i="1"/>
  <c r="CI2341" i="1"/>
  <c r="CG2341" i="1"/>
  <c r="CF2341" i="1"/>
  <c r="CJ2340" i="1"/>
  <c r="CI2340" i="1"/>
  <c r="CG2340" i="1"/>
  <c r="CF2340" i="1"/>
  <c r="CJ2339" i="1"/>
  <c r="CI2339" i="1"/>
  <c r="CG2339" i="1"/>
  <c r="CF2339" i="1"/>
  <c r="CJ2338" i="1"/>
  <c r="CI2338" i="1"/>
  <c r="CG2338" i="1"/>
  <c r="CF2338" i="1"/>
  <c r="CJ2337" i="1"/>
  <c r="CI2337" i="1"/>
  <c r="CG2337" i="1"/>
  <c r="CF2337" i="1"/>
  <c r="CJ2336" i="1"/>
  <c r="CI2336" i="1"/>
  <c r="CG2336" i="1"/>
  <c r="CF2336" i="1"/>
  <c r="CJ2335" i="1"/>
  <c r="CI2335" i="1"/>
  <c r="CG2335" i="1"/>
  <c r="CF2335" i="1"/>
  <c r="CJ2334" i="1"/>
  <c r="CI2334" i="1"/>
  <c r="CG2334" i="1"/>
  <c r="CF2334" i="1"/>
  <c r="CJ2333" i="1"/>
  <c r="CI2333" i="1"/>
  <c r="CG2333" i="1"/>
  <c r="CF2333" i="1"/>
  <c r="CJ2332" i="1"/>
  <c r="CI2332" i="1"/>
  <c r="CG2332" i="1"/>
  <c r="CF2332" i="1"/>
  <c r="CJ2331" i="1"/>
  <c r="CI2331" i="1"/>
  <c r="CG2331" i="1"/>
  <c r="CF2331" i="1"/>
  <c r="CJ2330" i="1"/>
  <c r="CI2330" i="1"/>
  <c r="CG2330" i="1"/>
  <c r="CF2330" i="1"/>
  <c r="CJ2329" i="1"/>
  <c r="CI2329" i="1"/>
  <c r="CG2329" i="1"/>
  <c r="CF2329" i="1"/>
  <c r="CJ2328" i="1"/>
  <c r="CI2328" i="1"/>
  <c r="CG2328" i="1"/>
  <c r="CF2328" i="1"/>
  <c r="CJ2327" i="1"/>
  <c r="CI2327" i="1"/>
  <c r="CG2327" i="1"/>
  <c r="CF2327" i="1"/>
  <c r="CJ2326" i="1"/>
  <c r="CI2326" i="1"/>
  <c r="CG2326" i="1"/>
  <c r="CF2326" i="1"/>
  <c r="CJ2325" i="1"/>
  <c r="CI2325" i="1"/>
  <c r="CG2325" i="1"/>
  <c r="CF2325" i="1"/>
  <c r="CJ2324" i="1"/>
  <c r="CI2324" i="1"/>
  <c r="CG2324" i="1"/>
  <c r="CF2324" i="1"/>
  <c r="CJ2323" i="1"/>
  <c r="CI2323" i="1"/>
  <c r="CG2323" i="1"/>
  <c r="CF2323" i="1"/>
  <c r="BQ2323" i="1"/>
  <c r="CJ2322" i="1"/>
  <c r="CI2322" i="1"/>
  <c r="CG2322" i="1"/>
  <c r="CF2322" i="1"/>
  <c r="BQ2322" i="1"/>
  <c r="CJ2321" i="1"/>
  <c r="CI2321" i="1"/>
  <c r="CG2321" i="1"/>
  <c r="CF2321" i="1"/>
  <c r="BQ2321" i="1"/>
  <c r="CJ2320" i="1"/>
  <c r="CI2320" i="1"/>
  <c r="CG2320" i="1"/>
  <c r="CF2320" i="1"/>
  <c r="BQ2320" i="1"/>
  <c r="CJ2319" i="1"/>
  <c r="CI2319" i="1"/>
  <c r="CG2319" i="1"/>
  <c r="CF2319" i="1"/>
  <c r="BQ2319" i="1"/>
  <c r="CJ2318" i="1"/>
  <c r="CI2318" i="1"/>
  <c r="CG2318" i="1"/>
  <c r="CF2318" i="1"/>
  <c r="BQ2318" i="1"/>
  <c r="CJ2317" i="1"/>
  <c r="CI2317" i="1"/>
  <c r="CG2317" i="1"/>
  <c r="CF2317" i="1"/>
  <c r="BQ2317" i="1"/>
  <c r="CJ2316" i="1"/>
  <c r="CI2316" i="1"/>
  <c r="CG2316" i="1"/>
  <c r="CF2316" i="1"/>
  <c r="BQ2316" i="1"/>
  <c r="CJ2315" i="1"/>
  <c r="CI2315" i="1"/>
  <c r="CG2315" i="1"/>
  <c r="CF2315" i="1"/>
  <c r="BQ2315" i="1"/>
  <c r="CJ2314" i="1"/>
  <c r="CI2314" i="1"/>
  <c r="CG2314" i="1"/>
  <c r="CF2314" i="1"/>
  <c r="BQ2314" i="1"/>
  <c r="CJ2313" i="1"/>
  <c r="CI2313" i="1"/>
  <c r="CG2313" i="1"/>
  <c r="CF2313" i="1"/>
  <c r="BQ2313" i="1"/>
  <c r="CJ2312" i="1"/>
  <c r="CI2312" i="1"/>
  <c r="CG2312" i="1"/>
  <c r="CF2312" i="1"/>
  <c r="BQ2312" i="1"/>
  <c r="CJ2311" i="1"/>
  <c r="CI2311" i="1"/>
  <c r="CG2311" i="1"/>
  <c r="CF2311" i="1"/>
  <c r="BQ2311" i="1"/>
  <c r="CJ2310" i="1"/>
  <c r="CI2310" i="1"/>
  <c r="CG2310" i="1"/>
  <c r="CF2310" i="1"/>
  <c r="BQ2310" i="1"/>
  <c r="CJ2309" i="1"/>
  <c r="CI2309" i="1"/>
  <c r="CG2309" i="1"/>
  <c r="CF2309" i="1"/>
  <c r="BQ2309" i="1"/>
  <c r="CJ2308" i="1"/>
  <c r="CI2308" i="1"/>
  <c r="CG2308" i="1"/>
  <c r="CF2308" i="1"/>
  <c r="BQ2308" i="1"/>
  <c r="CJ2307" i="1"/>
  <c r="CI2307" i="1"/>
  <c r="CG2307" i="1"/>
  <c r="CF2307" i="1"/>
  <c r="BQ2307" i="1"/>
  <c r="CJ2306" i="1"/>
  <c r="CI2306" i="1"/>
  <c r="CG2306" i="1"/>
  <c r="CF2306" i="1"/>
  <c r="BQ2306" i="1"/>
  <c r="CJ2305" i="1"/>
  <c r="CI2305" i="1"/>
  <c r="CG2305" i="1"/>
  <c r="CF2305" i="1"/>
  <c r="BQ2305" i="1"/>
  <c r="CJ2304" i="1"/>
  <c r="CI2304" i="1"/>
  <c r="CG2304" i="1"/>
  <c r="CF2304" i="1"/>
  <c r="BQ2304" i="1"/>
  <c r="CJ2303" i="1"/>
  <c r="CI2303" i="1"/>
  <c r="CG2303" i="1"/>
  <c r="CF2303" i="1"/>
  <c r="BQ2303" i="1"/>
  <c r="CJ2302" i="1"/>
  <c r="CI2302" i="1"/>
  <c r="CG2302" i="1"/>
  <c r="CF2302" i="1"/>
  <c r="BQ2302" i="1"/>
  <c r="CJ2301" i="1"/>
  <c r="CI2301" i="1"/>
  <c r="CG2301" i="1"/>
  <c r="CF2301" i="1"/>
  <c r="BQ2301" i="1"/>
  <c r="CJ2300" i="1"/>
  <c r="CI2300" i="1"/>
  <c r="CG2300" i="1"/>
  <c r="CF2300" i="1"/>
  <c r="BQ2300" i="1"/>
  <c r="CJ2299" i="1"/>
  <c r="CI2299" i="1"/>
  <c r="CG2299" i="1"/>
  <c r="CF2299" i="1"/>
  <c r="BQ2299" i="1"/>
  <c r="CJ2298" i="1"/>
  <c r="CI2298" i="1"/>
  <c r="CG2298" i="1"/>
  <c r="CF2298" i="1"/>
  <c r="BQ2298" i="1"/>
  <c r="CJ2297" i="1"/>
  <c r="CI2297" i="1"/>
  <c r="CG2297" i="1"/>
  <c r="CF2297" i="1"/>
  <c r="BQ2297" i="1"/>
  <c r="CJ2296" i="1"/>
  <c r="CI2296" i="1"/>
  <c r="CG2296" i="1"/>
  <c r="CF2296" i="1"/>
  <c r="BQ2296" i="1"/>
  <c r="CJ2295" i="1"/>
  <c r="CI2295" i="1"/>
  <c r="CG2295" i="1"/>
  <c r="CF2295" i="1"/>
  <c r="BQ2295" i="1"/>
  <c r="CJ2294" i="1"/>
  <c r="CI2294" i="1"/>
  <c r="CG2294" i="1"/>
  <c r="CF2294" i="1"/>
  <c r="BQ2294" i="1"/>
  <c r="CJ2293" i="1"/>
  <c r="CI2293" i="1"/>
  <c r="CG2293" i="1"/>
  <c r="CF2293" i="1"/>
  <c r="BQ2293" i="1"/>
  <c r="CJ2292" i="1"/>
  <c r="CI2292" i="1"/>
  <c r="CG2292" i="1"/>
  <c r="CF2292" i="1"/>
  <c r="BQ2292" i="1"/>
  <c r="CJ2291" i="1"/>
  <c r="CI2291" i="1"/>
  <c r="CG2291" i="1"/>
  <c r="CF2291" i="1"/>
  <c r="BQ2291" i="1"/>
  <c r="CJ2290" i="1"/>
  <c r="CI2290" i="1"/>
  <c r="CG2290" i="1"/>
  <c r="CF2290" i="1"/>
  <c r="BQ2290" i="1"/>
  <c r="CJ2289" i="1"/>
  <c r="CI2289" i="1"/>
  <c r="CG2289" i="1"/>
  <c r="CF2289" i="1"/>
  <c r="BQ2289" i="1"/>
  <c r="CJ2288" i="1"/>
  <c r="CI2288" i="1"/>
  <c r="CG2288" i="1"/>
  <c r="CF2288" i="1"/>
  <c r="BQ2288" i="1"/>
  <c r="CJ2287" i="1"/>
  <c r="CI2287" i="1"/>
  <c r="CG2287" i="1"/>
  <c r="CF2287" i="1"/>
  <c r="BQ2287" i="1"/>
  <c r="CJ2286" i="1"/>
  <c r="CI2286" i="1"/>
  <c r="CG2286" i="1"/>
  <c r="CF2286" i="1"/>
  <c r="BQ2286" i="1"/>
  <c r="CJ2285" i="1"/>
  <c r="CI2285" i="1"/>
  <c r="CG2285" i="1"/>
  <c r="CF2285" i="1"/>
  <c r="BQ2285" i="1"/>
  <c r="CJ2284" i="1"/>
  <c r="CI2284" i="1"/>
  <c r="CG2284" i="1"/>
  <c r="CF2284" i="1"/>
  <c r="BQ2284" i="1"/>
  <c r="CJ2283" i="1"/>
  <c r="CI2283" i="1"/>
  <c r="CG2283" i="1"/>
  <c r="CF2283" i="1"/>
  <c r="BQ2283" i="1"/>
  <c r="CJ2282" i="1"/>
  <c r="CI2282" i="1"/>
  <c r="CG2282" i="1"/>
  <c r="CF2282" i="1"/>
  <c r="BQ2282" i="1"/>
  <c r="CJ2281" i="1"/>
  <c r="CI2281" i="1"/>
  <c r="CG2281" i="1"/>
  <c r="CF2281" i="1"/>
  <c r="BQ2281" i="1"/>
  <c r="CJ2280" i="1"/>
  <c r="CI2280" i="1"/>
  <c r="CG2280" i="1"/>
  <c r="CF2280" i="1"/>
  <c r="BQ2280" i="1"/>
  <c r="CJ2279" i="1"/>
  <c r="CI2279" i="1"/>
  <c r="CG2279" i="1"/>
  <c r="CF2279" i="1"/>
  <c r="BQ2279" i="1"/>
  <c r="CJ2278" i="1"/>
  <c r="CI2278" i="1"/>
  <c r="CG2278" i="1"/>
  <c r="CF2278" i="1"/>
  <c r="BQ2278" i="1"/>
  <c r="CJ2277" i="1"/>
  <c r="CI2277" i="1"/>
  <c r="CG2277" i="1"/>
  <c r="CF2277" i="1"/>
  <c r="BQ2277" i="1"/>
  <c r="CJ2276" i="1"/>
  <c r="CI2276" i="1"/>
  <c r="CG2276" i="1"/>
  <c r="CF2276" i="1"/>
  <c r="BQ2276" i="1"/>
  <c r="CJ2275" i="1"/>
  <c r="CI2275" i="1"/>
  <c r="CG2275" i="1"/>
  <c r="CF2275" i="1"/>
  <c r="BQ2275" i="1"/>
  <c r="CJ2274" i="1"/>
  <c r="CI2274" i="1"/>
  <c r="CG2274" i="1"/>
  <c r="CF2274" i="1"/>
  <c r="BQ2274" i="1"/>
  <c r="CJ2273" i="1"/>
  <c r="CI2273" i="1"/>
  <c r="CG2273" i="1"/>
  <c r="CF2273" i="1"/>
  <c r="BQ2273" i="1"/>
  <c r="CJ2272" i="1"/>
  <c r="CI2272" i="1"/>
  <c r="CG2272" i="1"/>
  <c r="CF2272" i="1"/>
  <c r="BQ2272" i="1"/>
  <c r="CJ2271" i="1"/>
  <c r="CI2271" i="1"/>
  <c r="CG2271" i="1"/>
  <c r="CF2271" i="1"/>
  <c r="BQ2271" i="1"/>
  <c r="CJ2270" i="1"/>
  <c r="CI2270" i="1"/>
  <c r="CG2270" i="1"/>
  <c r="CF2270" i="1"/>
  <c r="BQ2270" i="1"/>
  <c r="CJ2269" i="1"/>
  <c r="CI2269" i="1"/>
  <c r="CG2269" i="1"/>
  <c r="CF2269" i="1"/>
  <c r="BQ2269" i="1"/>
  <c r="CJ2268" i="1"/>
  <c r="CI2268" i="1"/>
  <c r="CG2268" i="1"/>
  <c r="CF2268" i="1"/>
  <c r="BQ2268" i="1"/>
  <c r="CJ2267" i="1"/>
  <c r="CI2267" i="1"/>
  <c r="CG2267" i="1"/>
  <c r="CF2267" i="1"/>
  <c r="BQ2267" i="1"/>
  <c r="CJ2266" i="1"/>
  <c r="CI2266" i="1"/>
  <c r="CG2266" i="1"/>
  <c r="CF2266" i="1"/>
  <c r="BQ2266" i="1"/>
  <c r="CJ2265" i="1"/>
  <c r="CI2265" i="1"/>
  <c r="CG2265" i="1"/>
  <c r="CF2265" i="1"/>
  <c r="BQ2265" i="1"/>
  <c r="CJ2264" i="1"/>
  <c r="CI2264" i="1"/>
  <c r="CG2264" i="1"/>
  <c r="CF2264" i="1"/>
  <c r="BQ2264" i="1"/>
  <c r="CJ2263" i="1"/>
  <c r="CI2263" i="1"/>
  <c r="CG2263" i="1"/>
  <c r="CF2263" i="1"/>
  <c r="BQ2263" i="1"/>
  <c r="CJ2262" i="1"/>
  <c r="CI2262" i="1"/>
  <c r="CG2262" i="1"/>
  <c r="CF2262" i="1"/>
  <c r="BQ2262" i="1"/>
  <c r="CJ2261" i="1"/>
  <c r="CI2261" i="1"/>
  <c r="CG2261" i="1"/>
  <c r="CF2261" i="1"/>
  <c r="BQ2261" i="1"/>
  <c r="CJ2260" i="1"/>
  <c r="CI2260" i="1"/>
  <c r="CG2260" i="1"/>
  <c r="CF2260" i="1"/>
  <c r="BQ2260" i="1"/>
  <c r="CJ2259" i="1"/>
  <c r="CI2259" i="1"/>
  <c r="CG2259" i="1"/>
  <c r="CF2259" i="1"/>
  <c r="BQ2259" i="1"/>
  <c r="CJ2258" i="1"/>
  <c r="CI2258" i="1"/>
  <c r="CG2258" i="1"/>
  <c r="CF2258" i="1"/>
  <c r="BQ2258" i="1"/>
  <c r="CJ2257" i="1"/>
  <c r="CI2257" i="1"/>
  <c r="CG2257" i="1"/>
  <c r="CF2257" i="1"/>
  <c r="BQ2257" i="1"/>
  <c r="CJ2256" i="1"/>
  <c r="CI2256" i="1"/>
  <c r="CG2256" i="1"/>
  <c r="CF2256" i="1"/>
  <c r="BQ2256" i="1"/>
  <c r="CJ2255" i="1"/>
  <c r="CI2255" i="1"/>
  <c r="CG2255" i="1"/>
  <c r="CF2255" i="1"/>
  <c r="BQ2255" i="1"/>
  <c r="CJ2254" i="1"/>
  <c r="CI2254" i="1"/>
  <c r="CG2254" i="1"/>
  <c r="CF2254" i="1"/>
  <c r="BQ2254" i="1"/>
  <c r="CJ2253" i="1"/>
  <c r="CI2253" i="1"/>
  <c r="CG2253" i="1"/>
  <c r="CF2253" i="1"/>
  <c r="BQ2253" i="1"/>
  <c r="CJ2252" i="1"/>
  <c r="CI2252" i="1"/>
  <c r="CG2252" i="1"/>
  <c r="CF2252" i="1"/>
  <c r="BQ2252" i="1"/>
  <c r="CJ2251" i="1"/>
  <c r="CI2251" i="1"/>
  <c r="CG2251" i="1"/>
  <c r="CF2251" i="1"/>
  <c r="BQ2251" i="1"/>
  <c r="CJ2250" i="1"/>
  <c r="CI2250" i="1"/>
  <c r="CG2250" i="1"/>
  <c r="CF2250" i="1"/>
  <c r="BQ2250" i="1"/>
  <c r="CJ2249" i="1"/>
  <c r="CI2249" i="1"/>
  <c r="CG2249" i="1"/>
  <c r="CF2249" i="1"/>
  <c r="BQ2249" i="1"/>
  <c r="CJ2248" i="1"/>
  <c r="CI2248" i="1"/>
  <c r="CG2248" i="1"/>
  <c r="CF2248" i="1"/>
  <c r="BQ2248" i="1"/>
  <c r="CJ2247" i="1"/>
  <c r="CI2247" i="1"/>
  <c r="CG2247" i="1"/>
  <c r="CF2247" i="1"/>
  <c r="BQ2247" i="1"/>
  <c r="CJ2246" i="1"/>
  <c r="CI2246" i="1"/>
  <c r="CG2246" i="1"/>
  <c r="CF2246" i="1"/>
  <c r="BQ2246" i="1"/>
  <c r="CJ2245" i="1"/>
  <c r="CI2245" i="1"/>
  <c r="CG2245" i="1"/>
  <c r="CF2245" i="1"/>
  <c r="BQ2245" i="1"/>
  <c r="CJ2244" i="1"/>
  <c r="CI2244" i="1"/>
  <c r="CG2244" i="1"/>
  <c r="CF2244" i="1"/>
  <c r="BQ2244" i="1"/>
  <c r="CJ2243" i="1"/>
  <c r="CI2243" i="1"/>
  <c r="CG2243" i="1"/>
  <c r="CF2243" i="1"/>
  <c r="BQ2243" i="1"/>
  <c r="CJ2242" i="1"/>
  <c r="CI2242" i="1"/>
  <c r="CG2242" i="1"/>
  <c r="CF2242" i="1"/>
  <c r="BQ2242" i="1"/>
  <c r="CJ2241" i="1"/>
  <c r="CI2241" i="1"/>
  <c r="CG2241" i="1"/>
  <c r="CF2241" i="1"/>
  <c r="BQ2241" i="1"/>
  <c r="CJ2240" i="1"/>
  <c r="CI2240" i="1"/>
  <c r="CG2240" i="1"/>
  <c r="CF2240" i="1"/>
  <c r="BQ2240" i="1"/>
  <c r="CJ2239" i="1"/>
  <c r="CI2239" i="1"/>
  <c r="CG2239" i="1"/>
  <c r="CF2239" i="1"/>
  <c r="BQ2239" i="1"/>
  <c r="CJ2238" i="1"/>
  <c r="CI2238" i="1"/>
  <c r="CG2238" i="1"/>
  <c r="CF2238" i="1"/>
  <c r="BQ2238" i="1"/>
  <c r="CJ2237" i="1"/>
  <c r="CI2237" i="1"/>
  <c r="CG2237" i="1"/>
  <c r="CF2237" i="1"/>
  <c r="BQ2237" i="1"/>
  <c r="CJ2236" i="1"/>
  <c r="CI2236" i="1"/>
  <c r="CG2236" i="1"/>
  <c r="CF2236" i="1"/>
  <c r="BQ2236" i="1"/>
  <c r="CJ2235" i="1"/>
  <c r="CI2235" i="1"/>
  <c r="CG2235" i="1"/>
  <c r="CF2235" i="1"/>
  <c r="BQ2235" i="1"/>
  <c r="CJ2234" i="1"/>
  <c r="CI2234" i="1"/>
  <c r="CG2234" i="1"/>
  <c r="CF2234" i="1"/>
  <c r="BQ2234" i="1"/>
  <c r="CJ2233" i="1"/>
  <c r="CI2233" i="1"/>
  <c r="CG2233" i="1"/>
  <c r="CF2233" i="1"/>
  <c r="BQ2233" i="1"/>
  <c r="CJ2232" i="1"/>
  <c r="CI2232" i="1"/>
  <c r="CG2232" i="1"/>
  <c r="CF2232" i="1"/>
  <c r="BQ2232" i="1"/>
  <c r="CJ2231" i="1"/>
  <c r="CI2231" i="1"/>
  <c r="CG2231" i="1"/>
  <c r="CF2231" i="1"/>
  <c r="BQ2231" i="1"/>
  <c r="CJ2230" i="1"/>
  <c r="CI2230" i="1"/>
  <c r="CG2230" i="1"/>
  <c r="CF2230" i="1"/>
  <c r="BQ2230" i="1"/>
  <c r="CJ2229" i="1"/>
  <c r="CI2229" i="1"/>
  <c r="CG2229" i="1"/>
  <c r="CF2229" i="1"/>
  <c r="BQ2229" i="1"/>
  <c r="CJ2228" i="1"/>
  <c r="CI2228" i="1"/>
  <c r="CG2228" i="1"/>
  <c r="CF2228" i="1"/>
  <c r="BQ2228" i="1"/>
  <c r="CJ2227" i="1"/>
  <c r="CI2227" i="1"/>
  <c r="CG2227" i="1"/>
  <c r="CF2227" i="1"/>
  <c r="BQ2227" i="1"/>
  <c r="CJ2226" i="1"/>
  <c r="CI2226" i="1"/>
  <c r="CG2226" i="1"/>
  <c r="CF2226" i="1"/>
  <c r="BQ2226" i="1"/>
  <c r="CJ2225" i="1"/>
  <c r="CI2225" i="1"/>
  <c r="CG2225" i="1"/>
  <c r="CF2225" i="1"/>
  <c r="BQ2225" i="1"/>
  <c r="CJ2224" i="1"/>
  <c r="CI2224" i="1"/>
  <c r="CG2224" i="1"/>
  <c r="CF2224" i="1"/>
  <c r="BQ2224" i="1"/>
  <c r="CJ2223" i="1"/>
  <c r="CI2223" i="1"/>
  <c r="CG2223" i="1"/>
  <c r="CF2223" i="1"/>
  <c r="BQ2223" i="1"/>
  <c r="CJ2222" i="1"/>
  <c r="CI2222" i="1"/>
  <c r="CG2222" i="1"/>
  <c r="CF2222" i="1"/>
  <c r="BQ2222" i="1"/>
  <c r="CJ2221" i="1"/>
  <c r="CI2221" i="1"/>
  <c r="CG2221" i="1"/>
  <c r="CF2221" i="1"/>
  <c r="BQ2221" i="1"/>
  <c r="CJ2220" i="1"/>
  <c r="CI2220" i="1"/>
  <c r="CG2220" i="1"/>
  <c r="CF2220" i="1"/>
  <c r="BQ2220" i="1"/>
  <c r="CJ2219" i="1"/>
  <c r="CI2219" i="1"/>
  <c r="CG2219" i="1"/>
  <c r="CF2219" i="1"/>
  <c r="BQ2219" i="1"/>
  <c r="CJ2218" i="1"/>
  <c r="CI2218" i="1"/>
  <c r="CG2218" i="1"/>
  <c r="CF2218" i="1"/>
  <c r="BQ2218" i="1"/>
  <c r="CJ2217" i="1"/>
  <c r="CI2217" i="1"/>
  <c r="CG2217" i="1"/>
  <c r="CF2217" i="1"/>
  <c r="BQ2217" i="1"/>
  <c r="CJ2216" i="1"/>
  <c r="CI2216" i="1"/>
  <c r="CG2216" i="1"/>
  <c r="CF2216" i="1"/>
  <c r="BQ2216" i="1"/>
  <c r="CJ2215" i="1"/>
  <c r="CI2215" i="1"/>
  <c r="CG2215" i="1"/>
  <c r="CF2215" i="1"/>
  <c r="BQ2215" i="1"/>
  <c r="CJ2214" i="1"/>
  <c r="CI2214" i="1"/>
  <c r="CG2214" i="1"/>
  <c r="CF2214" i="1"/>
  <c r="BQ2214" i="1"/>
  <c r="CJ2213" i="1"/>
  <c r="CI2213" i="1"/>
  <c r="CG2213" i="1"/>
  <c r="CF2213" i="1"/>
  <c r="BQ2213" i="1"/>
  <c r="CJ2212" i="1"/>
  <c r="CI2212" i="1"/>
  <c r="CG2212" i="1"/>
  <c r="CF2212" i="1"/>
  <c r="BQ2212" i="1"/>
  <c r="CJ2211" i="1"/>
  <c r="CI2211" i="1"/>
  <c r="CG2211" i="1"/>
  <c r="CF2211" i="1"/>
  <c r="BQ2211" i="1"/>
  <c r="CJ2210" i="1"/>
  <c r="CI2210" i="1"/>
  <c r="CG2210" i="1"/>
  <c r="CF2210" i="1"/>
  <c r="BQ2210" i="1"/>
  <c r="CJ2209" i="1"/>
  <c r="CI2209" i="1"/>
  <c r="CG2209" i="1"/>
  <c r="CF2209" i="1"/>
  <c r="BQ2209" i="1"/>
  <c r="CJ2208" i="1"/>
  <c r="CI2208" i="1"/>
  <c r="CG2208" i="1"/>
  <c r="CF2208" i="1"/>
  <c r="BQ2208" i="1"/>
  <c r="CJ2207" i="1"/>
  <c r="CI2207" i="1"/>
  <c r="CG2207" i="1"/>
  <c r="CF2207" i="1"/>
  <c r="BQ2207" i="1"/>
  <c r="CJ2206" i="1"/>
  <c r="CI2206" i="1"/>
  <c r="CG2206" i="1"/>
  <c r="CF2206" i="1"/>
  <c r="BQ2206" i="1"/>
  <c r="CJ2205" i="1"/>
  <c r="CI2205" i="1"/>
  <c r="CG2205" i="1"/>
  <c r="CF2205" i="1"/>
  <c r="BQ2205" i="1"/>
  <c r="CJ2204" i="1"/>
  <c r="CI2204" i="1"/>
  <c r="CG2204" i="1"/>
  <c r="CF2204" i="1"/>
  <c r="BQ2204" i="1"/>
  <c r="CJ2203" i="1"/>
  <c r="CI2203" i="1"/>
  <c r="CG2203" i="1"/>
  <c r="CF2203" i="1"/>
  <c r="BQ2203" i="1"/>
  <c r="CJ2202" i="1"/>
  <c r="CI2202" i="1"/>
  <c r="CG2202" i="1"/>
  <c r="CF2202" i="1"/>
  <c r="BQ2202" i="1"/>
  <c r="CJ2201" i="1"/>
  <c r="CI2201" i="1"/>
  <c r="CG2201" i="1"/>
  <c r="CF2201" i="1"/>
  <c r="BQ2201" i="1"/>
  <c r="CJ2200" i="1"/>
  <c r="CI2200" i="1"/>
  <c r="CG2200" i="1"/>
  <c r="CF2200" i="1"/>
  <c r="BQ2200" i="1"/>
  <c r="CJ2199" i="1"/>
  <c r="CI2199" i="1"/>
  <c r="CG2199" i="1"/>
  <c r="CF2199" i="1"/>
  <c r="BQ2199" i="1"/>
  <c r="CJ2198" i="1"/>
  <c r="CI2198" i="1"/>
  <c r="CG2198" i="1"/>
  <c r="CF2198" i="1"/>
  <c r="BQ2198" i="1"/>
  <c r="CJ2197" i="1"/>
  <c r="CI2197" i="1"/>
  <c r="CG2197" i="1"/>
  <c r="CF2197" i="1"/>
  <c r="BQ2197" i="1"/>
  <c r="CJ2196" i="1"/>
  <c r="CI2196" i="1"/>
  <c r="CG2196" i="1"/>
  <c r="CF2196" i="1"/>
  <c r="BQ2196" i="1"/>
  <c r="CJ2195" i="1"/>
  <c r="CI2195" i="1"/>
  <c r="CG2195" i="1"/>
  <c r="CF2195" i="1"/>
  <c r="BQ2195" i="1"/>
  <c r="CJ2194" i="1"/>
  <c r="CI2194" i="1"/>
  <c r="CG2194" i="1"/>
  <c r="CF2194" i="1"/>
  <c r="BQ2194" i="1"/>
  <c r="CJ2193" i="1"/>
  <c r="CI2193" i="1"/>
  <c r="CG2193" i="1"/>
  <c r="CF2193" i="1"/>
  <c r="BQ2193" i="1"/>
  <c r="CJ2192" i="1"/>
  <c r="CI2192" i="1"/>
  <c r="CG2192" i="1"/>
  <c r="CF2192" i="1"/>
  <c r="BQ2192" i="1"/>
  <c r="CJ2191" i="1"/>
  <c r="CI2191" i="1"/>
  <c r="CG2191" i="1"/>
  <c r="CF2191" i="1"/>
  <c r="BQ2191" i="1"/>
  <c r="CJ2190" i="1"/>
  <c r="CI2190" i="1"/>
  <c r="CG2190" i="1"/>
  <c r="CF2190" i="1"/>
  <c r="BQ2190" i="1"/>
  <c r="CJ2189" i="1"/>
  <c r="CI2189" i="1"/>
  <c r="CG2189" i="1"/>
  <c r="CF2189" i="1"/>
  <c r="BQ2189" i="1"/>
  <c r="CJ2188" i="1"/>
  <c r="CI2188" i="1"/>
  <c r="CG2188" i="1"/>
  <c r="CF2188" i="1"/>
  <c r="BQ2188" i="1"/>
  <c r="CJ2187" i="1"/>
  <c r="CI2187" i="1"/>
  <c r="CG2187" i="1"/>
  <c r="CF2187" i="1"/>
  <c r="BQ2187" i="1"/>
  <c r="CJ2186" i="1"/>
  <c r="CI2186" i="1"/>
  <c r="CG2186" i="1"/>
  <c r="CF2186" i="1"/>
  <c r="BQ2186" i="1"/>
  <c r="CJ2185" i="1"/>
  <c r="CI2185" i="1"/>
  <c r="CG2185" i="1"/>
  <c r="CF2185" i="1"/>
  <c r="BQ2185" i="1"/>
  <c r="CJ2184" i="1"/>
  <c r="CI2184" i="1"/>
  <c r="CG2184" i="1"/>
  <c r="CF2184" i="1"/>
  <c r="BQ2184" i="1"/>
  <c r="CJ2183" i="1"/>
  <c r="CI2183" i="1"/>
  <c r="CG2183" i="1"/>
  <c r="CF2183" i="1"/>
  <c r="BQ2183" i="1"/>
  <c r="CJ2182" i="1"/>
  <c r="CI2182" i="1"/>
  <c r="CG2182" i="1"/>
  <c r="CF2182" i="1"/>
  <c r="BQ2182" i="1"/>
  <c r="CJ2181" i="1"/>
  <c r="CI2181" i="1"/>
  <c r="CG2181" i="1"/>
  <c r="CF2181" i="1"/>
  <c r="BQ2181" i="1"/>
  <c r="CJ2180" i="1"/>
  <c r="CI2180" i="1"/>
  <c r="CG2180" i="1"/>
  <c r="CF2180" i="1"/>
  <c r="BQ2180" i="1"/>
  <c r="CJ2179" i="1"/>
  <c r="CI2179" i="1"/>
  <c r="CG2179" i="1"/>
  <c r="CF2179" i="1"/>
  <c r="BQ2179" i="1"/>
  <c r="CJ2178" i="1"/>
  <c r="CI2178" i="1"/>
  <c r="CG2178" i="1"/>
  <c r="CF2178" i="1"/>
  <c r="BQ2178" i="1"/>
  <c r="CJ2177" i="1"/>
  <c r="CI2177" i="1"/>
  <c r="CG2177" i="1"/>
  <c r="CF2177" i="1"/>
  <c r="BQ2177" i="1"/>
  <c r="CJ2176" i="1"/>
  <c r="CI2176" i="1"/>
  <c r="CG2176" i="1"/>
  <c r="CF2176" i="1"/>
  <c r="BQ2176" i="1"/>
  <c r="CJ2175" i="1"/>
  <c r="CI2175" i="1"/>
  <c r="CG2175" i="1"/>
  <c r="CF2175" i="1"/>
  <c r="BQ2175" i="1"/>
  <c r="CJ2174" i="1"/>
  <c r="CI2174" i="1"/>
  <c r="CG2174" i="1"/>
  <c r="CF2174" i="1"/>
  <c r="BQ2174" i="1"/>
  <c r="CJ2173" i="1"/>
  <c r="CI2173" i="1"/>
  <c r="CG2173" i="1"/>
  <c r="CF2173" i="1"/>
  <c r="BQ2173" i="1"/>
  <c r="CJ2172" i="1"/>
  <c r="CI2172" i="1"/>
  <c r="CG2172" i="1"/>
  <c r="CF2172" i="1"/>
  <c r="BQ2172" i="1"/>
  <c r="CJ2171" i="1"/>
  <c r="CI2171" i="1"/>
  <c r="CG2171" i="1"/>
  <c r="CF2171" i="1"/>
  <c r="BQ2171" i="1"/>
  <c r="CJ2170" i="1"/>
  <c r="CI2170" i="1"/>
  <c r="CG2170" i="1"/>
  <c r="CF2170" i="1"/>
  <c r="BQ2170" i="1"/>
  <c r="CJ2169" i="1"/>
  <c r="CI2169" i="1"/>
  <c r="CG2169" i="1"/>
  <c r="CF2169" i="1"/>
  <c r="BQ2169" i="1"/>
  <c r="CJ2168" i="1"/>
  <c r="CI2168" i="1"/>
  <c r="CG2168" i="1"/>
  <c r="CF2168" i="1"/>
  <c r="BQ2168" i="1"/>
  <c r="CJ2167" i="1"/>
  <c r="CI2167" i="1"/>
  <c r="CG2167" i="1"/>
  <c r="CF2167" i="1"/>
  <c r="BQ2167" i="1"/>
  <c r="CJ2166" i="1"/>
  <c r="CI2166" i="1"/>
  <c r="CG2166" i="1"/>
  <c r="CF2166" i="1"/>
  <c r="BQ2166" i="1"/>
  <c r="CJ2165" i="1"/>
  <c r="CI2165" i="1"/>
  <c r="CG2165" i="1"/>
  <c r="CF2165" i="1"/>
  <c r="BQ2165" i="1"/>
  <c r="CJ2164" i="1"/>
  <c r="CI2164" i="1"/>
  <c r="CG2164" i="1"/>
  <c r="CF2164" i="1"/>
  <c r="BQ2164" i="1"/>
  <c r="CJ2163" i="1"/>
  <c r="CI2163" i="1"/>
  <c r="CG2163" i="1"/>
  <c r="CF2163" i="1"/>
  <c r="BQ2163" i="1"/>
  <c r="CJ2162" i="1"/>
  <c r="CI2162" i="1"/>
  <c r="CG2162" i="1"/>
  <c r="CF2162" i="1"/>
  <c r="BQ2162" i="1"/>
  <c r="CJ2161" i="1"/>
  <c r="CI2161" i="1"/>
  <c r="CG2161" i="1"/>
  <c r="CF2161" i="1"/>
  <c r="BQ2161" i="1"/>
  <c r="CJ2160" i="1"/>
  <c r="CI2160" i="1"/>
  <c r="CG2160" i="1"/>
  <c r="CF2160" i="1"/>
  <c r="BQ2160" i="1"/>
  <c r="CJ2159" i="1"/>
  <c r="CI2159" i="1"/>
  <c r="CG2159" i="1"/>
  <c r="CF2159" i="1"/>
  <c r="BQ2159" i="1"/>
  <c r="CJ2158" i="1"/>
  <c r="CI2158" i="1"/>
  <c r="CG2158" i="1"/>
  <c r="CF2158" i="1"/>
  <c r="BQ2158" i="1"/>
  <c r="CJ2157" i="1"/>
  <c r="CI2157" i="1"/>
  <c r="CG2157" i="1"/>
  <c r="CF2157" i="1"/>
  <c r="BQ2157" i="1"/>
  <c r="CJ2156" i="1"/>
  <c r="CI2156" i="1"/>
  <c r="CG2156" i="1"/>
  <c r="CF2156" i="1"/>
  <c r="BQ2156" i="1"/>
  <c r="CJ2155" i="1"/>
  <c r="CI2155" i="1"/>
  <c r="CG2155" i="1"/>
  <c r="CF2155" i="1"/>
  <c r="BQ2155" i="1"/>
  <c r="CJ2154" i="1"/>
  <c r="CI2154" i="1"/>
  <c r="CG2154" i="1"/>
  <c r="CF2154" i="1"/>
  <c r="BQ2154" i="1"/>
  <c r="CJ2153" i="1"/>
  <c r="CI2153" i="1"/>
  <c r="CG2153" i="1"/>
  <c r="CF2153" i="1"/>
  <c r="BQ2153" i="1"/>
  <c r="CJ2152" i="1"/>
  <c r="CI2152" i="1"/>
  <c r="CG2152" i="1"/>
  <c r="CF2152" i="1"/>
  <c r="BQ2152" i="1"/>
  <c r="CJ2151" i="1"/>
  <c r="CI2151" i="1"/>
  <c r="CG2151" i="1"/>
  <c r="CF2151" i="1"/>
  <c r="BQ2151" i="1"/>
  <c r="CJ2150" i="1"/>
  <c r="CI2150" i="1"/>
  <c r="CG2150" i="1"/>
  <c r="CF2150" i="1"/>
  <c r="BQ2150" i="1"/>
  <c r="CJ2149" i="1"/>
  <c r="CI2149" i="1"/>
  <c r="CG2149" i="1"/>
  <c r="CF2149" i="1"/>
  <c r="BQ2149" i="1"/>
  <c r="CJ2148" i="1"/>
  <c r="CI2148" i="1"/>
  <c r="CG2148" i="1"/>
  <c r="CF2148" i="1"/>
  <c r="BQ2148" i="1"/>
  <c r="CJ2147" i="1"/>
  <c r="CI2147" i="1"/>
  <c r="CG2147" i="1"/>
  <c r="CF2147" i="1"/>
  <c r="BQ2147" i="1"/>
  <c r="CJ2146" i="1"/>
  <c r="CI2146" i="1"/>
  <c r="CG2146" i="1"/>
  <c r="CF2146" i="1"/>
  <c r="BQ2146" i="1"/>
  <c r="CJ2145" i="1"/>
  <c r="CI2145" i="1"/>
  <c r="CG2145" i="1"/>
  <c r="CF2145" i="1"/>
  <c r="BQ2145" i="1"/>
  <c r="CJ2144" i="1"/>
  <c r="CI2144" i="1"/>
  <c r="CG2144" i="1"/>
  <c r="CF2144" i="1"/>
  <c r="BQ2144" i="1"/>
  <c r="CJ2143" i="1"/>
  <c r="CI2143" i="1"/>
  <c r="CG2143" i="1"/>
  <c r="CF2143" i="1"/>
  <c r="BQ2143" i="1"/>
  <c r="CJ2142" i="1"/>
  <c r="CI2142" i="1"/>
  <c r="CG2142" i="1"/>
  <c r="CF2142" i="1"/>
  <c r="BQ2142" i="1"/>
  <c r="CJ2141" i="1"/>
  <c r="CI2141" i="1"/>
  <c r="CG2141" i="1"/>
  <c r="CF2141" i="1"/>
  <c r="BQ2141" i="1"/>
  <c r="CJ2140" i="1"/>
  <c r="CI2140" i="1"/>
  <c r="CG2140" i="1"/>
  <c r="CF2140" i="1"/>
  <c r="BQ2140" i="1"/>
  <c r="CJ2139" i="1"/>
  <c r="CI2139" i="1"/>
  <c r="CG2139" i="1"/>
  <c r="CF2139" i="1"/>
  <c r="BQ2139" i="1"/>
  <c r="CJ2138" i="1"/>
  <c r="CI2138" i="1"/>
  <c r="CG2138" i="1"/>
  <c r="CF2138" i="1"/>
  <c r="BQ2138" i="1"/>
  <c r="CJ2137" i="1"/>
  <c r="CI2137" i="1"/>
  <c r="CG2137" i="1"/>
  <c r="CF2137" i="1"/>
  <c r="BQ2137" i="1"/>
  <c r="CJ2136" i="1"/>
  <c r="CI2136" i="1"/>
  <c r="CG2136" i="1"/>
  <c r="CF2136" i="1"/>
  <c r="BQ2136" i="1"/>
  <c r="CJ2135" i="1"/>
  <c r="CI2135" i="1"/>
  <c r="CG2135" i="1"/>
  <c r="CF2135" i="1"/>
  <c r="BQ2135" i="1"/>
  <c r="CJ2134" i="1"/>
  <c r="CI2134" i="1"/>
  <c r="CG2134" i="1"/>
  <c r="CF2134" i="1"/>
  <c r="BQ2134" i="1"/>
  <c r="CJ2133" i="1"/>
  <c r="CI2133" i="1"/>
  <c r="CG2133" i="1"/>
  <c r="CF2133" i="1"/>
  <c r="BQ2133" i="1"/>
  <c r="CJ2132" i="1"/>
  <c r="CI2132" i="1"/>
  <c r="CG2132" i="1"/>
  <c r="CF2132" i="1"/>
  <c r="BQ2132" i="1"/>
  <c r="CJ2131" i="1"/>
  <c r="CI2131" i="1"/>
  <c r="CG2131" i="1"/>
  <c r="CF2131" i="1"/>
  <c r="BQ2131" i="1"/>
  <c r="CJ2130" i="1"/>
  <c r="CI2130" i="1"/>
  <c r="CG2130" i="1"/>
  <c r="CF2130" i="1"/>
  <c r="BQ2130" i="1"/>
  <c r="CJ2129" i="1"/>
  <c r="CI2129" i="1"/>
  <c r="CG2129" i="1"/>
  <c r="CF2129" i="1"/>
  <c r="BQ2129" i="1"/>
  <c r="CJ2128" i="1"/>
  <c r="CI2128" i="1"/>
  <c r="CG2128" i="1"/>
  <c r="CF2128" i="1"/>
  <c r="BQ2128" i="1"/>
  <c r="CJ2127" i="1"/>
  <c r="CI2127" i="1"/>
  <c r="CG2127" i="1"/>
  <c r="CF2127" i="1"/>
  <c r="BQ2127" i="1"/>
  <c r="CJ2126" i="1"/>
  <c r="CI2126" i="1"/>
  <c r="CG2126" i="1"/>
  <c r="CF2126" i="1"/>
  <c r="BQ2126" i="1"/>
  <c r="CJ2125" i="1"/>
  <c r="CI2125" i="1"/>
  <c r="CG2125" i="1"/>
  <c r="CF2125" i="1"/>
  <c r="BQ2125" i="1"/>
  <c r="CJ2124" i="1"/>
  <c r="CI2124" i="1"/>
  <c r="CG2124" i="1"/>
  <c r="CF2124" i="1"/>
  <c r="BQ2124" i="1"/>
  <c r="CJ2123" i="1"/>
  <c r="CI2123" i="1"/>
  <c r="CG2123" i="1"/>
  <c r="CF2123" i="1"/>
  <c r="BQ2123" i="1"/>
  <c r="CJ2122" i="1"/>
  <c r="CI2122" i="1"/>
  <c r="CG2122" i="1"/>
  <c r="CF2122" i="1"/>
  <c r="BQ2122" i="1"/>
  <c r="CJ2121" i="1"/>
  <c r="CI2121" i="1"/>
  <c r="CG2121" i="1"/>
  <c r="CF2121" i="1"/>
  <c r="BQ2121" i="1"/>
  <c r="CJ2120" i="1"/>
  <c r="CI2120" i="1"/>
  <c r="CG2120" i="1"/>
  <c r="CF2120" i="1"/>
  <c r="BQ2120" i="1"/>
  <c r="CJ2119" i="1"/>
  <c r="CI2119" i="1"/>
  <c r="CG2119" i="1"/>
  <c r="CF2119" i="1"/>
  <c r="BQ2119" i="1"/>
  <c r="CJ2118" i="1"/>
  <c r="CI2118" i="1"/>
  <c r="CG2118" i="1"/>
  <c r="CF2118" i="1"/>
  <c r="BQ2118" i="1"/>
  <c r="CJ2117" i="1"/>
  <c r="CI2117" i="1"/>
  <c r="CG2117" i="1"/>
  <c r="CF2117" i="1"/>
  <c r="BQ2117" i="1"/>
  <c r="CJ2116" i="1"/>
  <c r="CI2116" i="1"/>
  <c r="CG2116" i="1"/>
  <c r="CF2116" i="1"/>
  <c r="BQ2116" i="1"/>
  <c r="CJ2115" i="1"/>
  <c r="CI2115" i="1"/>
  <c r="CG2115" i="1"/>
  <c r="CF2115" i="1"/>
  <c r="BQ2115" i="1"/>
  <c r="CJ2114" i="1"/>
  <c r="CI2114" i="1"/>
  <c r="CG2114" i="1"/>
  <c r="CF2114" i="1"/>
  <c r="BQ2114" i="1"/>
  <c r="CJ2113" i="1"/>
  <c r="CI2113" i="1"/>
  <c r="CG2113" i="1"/>
  <c r="CF2113" i="1"/>
  <c r="BQ2113" i="1"/>
  <c r="CJ2112" i="1"/>
  <c r="CI2112" i="1"/>
  <c r="CG2112" i="1"/>
  <c r="CF2112" i="1"/>
  <c r="BQ2112" i="1"/>
  <c r="CJ2111" i="1"/>
  <c r="CI2111" i="1"/>
  <c r="CG2111" i="1"/>
  <c r="CF2111" i="1"/>
  <c r="BQ2111" i="1"/>
  <c r="CJ2110" i="1"/>
  <c r="CI2110" i="1"/>
  <c r="CG2110" i="1"/>
  <c r="CF2110" i="1"/>
  <c r="BQ2110" i="1"/>
  <c r="CJ2109" i="1"/>
  <c r="CI2109" i="1"/>
  <c r="CG2109" i="1"/>
  <c r="CF2109" i="1"/>
  <c r="BQ2109" i="1"/>
  <c r="CJ2108" i="1"/>
  <c r="CI2108" i="1"/>
  <c r="CG2108" i="1"/>
  <c r="CF2108" i="1"/>
  <c r="BQ2108" i="1"/>
  <c r="CJ2107" i="1"/>
  <c r="CI2107" i="1"/>
  <c r="CG2107" i="1"/>
  <c r="CF2107" i="1"/>
  <c r="BQ2107" i="1"/>
  <c r="CJ2106" i="1"/>
  <c r="CI2106" i="1"/>
  <c r="CG2106" i="1"/>
  <c r="CF2106" i="1"/>
  <c r="BQ2106" i="1"/>
  <c r="CJ2105" i="1"/>
  <c r="CI2105" i="1"/>
  <c r="CG2105" i="1"/>
  <c r="CF2105" i="1"/>
  <c r="BQ2105" i="1"/>
  <c r="CJ2104" i="1"/>
  <c r="CI2104" i="1"/>
  <c r="CG2104" i="1"/>
  <c r="CF2104" i="1"/>
  <c r="BQ2104" i="1"/>
  <c r="CJ2103" i="1"/>
  <c r="CI2103" i="1"/>
  <c r="CG2103" i="1"/>
  <c r="CF2103" i="1"/>
  <c r="BQ2103" i="1"/>
  <c r="CJ2102" i="1"/>
  <c r="CI2102" i="1"/>
  <c r="CG2102" i="1"/>
  <c r="CF2102" i="1"/>
  <c r="BQ2102" i="1"/>
  <c r="CJ2101" i="1"/>
  <c r="CI2101" i="1"/>
  <c r="CG2101" i="1"/>
  <c r="CF2101" i="1"/>
  <c r="BQ2101" i="1"/>
  <c r="CJ2100" i="1"/>
  <c r="CI2100" i="1"/>
  <c r="CG2100" i="1"/>
  <c r="CF2100" i="1"/>
  <c r="BQ2100" i="1"/>
  <c r="CJ2099" i="1"/>
  <c r="CI2099" i="1"/>
  <c r="CG2099" i="1"/>
  <c r="CF2099" i="1"/>
  <c r="BQ2099" i="1"/>
  <c r="CJ2098" i="1"/>
  <c r="CI2098" i="1"/>
  <c r="CG2098" i="1"/>
  <c r="CF2098" i="1"/>
  <c r="BQ2098" i="1"/>
  <c r="CJ2097" i="1"/>
  <c r="CI2097" i="1"/>
  <c r="CG2097" i="1"/>
  <c r="CF2097" i="1"/>
  <c r="BQ2097" i="1"/>
  <c r="CJ2096" i="1"/>
  <c r="CI2096" i="1"/>
  <c r="CG2096" i="1"/>
  <c r="CF2096" i="1"/>
  <c r="BQ2096" i="1"/>
  <c r="CJ2095" i="1"/>
  <c r="CI2095" i="1"/>
  <c r="CG2095" i="1"/>
  <c r="CF2095" i="1"/>
  <c r="BQ2095" i="1"/>
  <c r="CJ2094" i="1"/>
  <c r="CI2094" i="1"/>
  <c r="CG2094" i="1"/>
  <c r="CF2094" i="1"/>
  <c r="BQ2094" i="1"/>
  <c r="CJ2093" i="1"/>
  <c r="CI2093" i="1"/>
  <c r="CG2093" i="1"/>
  <c r="CF2093" i="1"/>
  <c r="BQ2093" i="1"/>
  <c r="CJ2092" i="1"/>
  <c r="CI2092" i="1"/>
  <c r="CG2092" i="1"/>
  <c r="CF2092" i="1"/>
  <c r="BQ2092" i="1"/>
  <c r="CJ2091" i="1"/>
  <c r="CI2091" i="1"/>
  <c r="CG2091" i="1"/>
  <c r="CF2091" i="1"/>
  <c r="BQ2091" i="1"/>
  <c r="CJ2090" i="1"/>
  <c r="CI2090" i="1"/>
  <c r="CG2090" i="1"/>
  <c r="CF2090" i="1"/>
  <c r="BQ2090" i="1"/>
  <c r="CJ2089" i="1"/>
  <c r="CI2089" i="1"/>
  <c r="CG2089" i="1"/>
  <c r="CF2089" i="1"/>
  <c r="BQ2089" i="1"/>
  <c r="CJ2088" i="1"/>
  <c r="CI2088" i="1"/>
  <c r="CG2088" i="1"/>
  <c r="CF2088" i="1"/>
  <c r="BQ2088" i="1"/>
  <c r="CJ2087" i="1"/>
  <c r="CI2087" i="1"/>
  <c r="CG2087" i="1"/>
  <c r="CF2087" i="1"/>
  <c r="BQ2087" i="1"/>
  <c r="CJ2086" i="1"/>
  <c r="CI2086" i="1"/>
  <c r="CG2086" i="1"/>
  <c r="CF2086" i="1"/>
  <c r="BQ2086" i="1"/>
  <c r="CJ2085" i="1"/>
  <c r="CI2085" i="1"/>
  <c r="CG2085" i="1"/>
  <c r="CF2085" i="1"/>
  <c r="BQ2085" i="1"/>
  <c r="CJ2084" i="1"/>
  <c r="CI2084" i="1"/>
  <c r="CG2084" i="1"/>
  <c r="CF2084" i="1"/>
  <c r="BQ2084" i="1"/>
  <c r="CJ2083" i="1"/>
  <c r="CI2083" i="1"/>
  <c r="CG2083" i="1"/>
  <c r="CF2083" i="1"/>
  <c r="BQ2083" i="1"/>
  <c r="CJ2082" i="1"/>
  <c r="CI2082" i="1"/>
  <c r="CG2082" i="1"/>
  <c r="CF2082" i="1"/>
  <c r="BQ2082" i="1"/>
  <c r="CJ2081" i="1"/>
  <c r="CI2081" i="1"/>
  <c r="CG2081" i="1"/>
  <c r="CF2081" i="1"/>
  <c r="BQ2081" i="1"/>
  <c r="CJ2080" i="1"/>
  <c r="CI2080" i="1"/>
  <c r="CG2080" i="1"/>
  <c r="CF2080" i="1"/>
  <c r="BQ2080" i="1"/>
  <c r="CJ2079" i="1"/>
  <c r="CI2079" i="1"/>
  <c r="CG2079" i="1"/>
  <c r="CF2079" i="1"/>
  <c r="BQ2079" i="1"/>
  <c r="CJ2078" i="1"/>
  <c r="CI2078" i="1"/>
  <c r="CG2078" i="1"/>
  <c r="CF2078" i="1"/>
  <c r="BQ2078" i="1"/>
  <c r="CJ2077" i="1"/>
  <c r="CI2077" i="1"/>
  <c r="CG2077" i="1"/>
  <c r="CF2077" i="1"/>
  <c r="BQ2077" i="1"/>
  <c r="CJ2076" i="1"/>
  <c r="CI2076" i="1"/>
  <c r="CG2076" i="1"/>
  <c r="CF2076" i="1"/>
  <c r="BQ2076" i="1"/>
  <c r="CJ2075" i="1"/>
  <c r="CI2075" i="1"/>
  <c r="CG2075" i="1"/>
  <c r="CF2075" i="1"/>
  <c r="BQ2075" i="1"/>
  <c r="CJ2074" i="1"/>
  <c r="CI2074" i="1"/>
  <c r="CG2074" i="1"/>
  <c r="CF2074" i="1"/>
  <c r="BQ2074" i="1"/>
  <c r="CJ2073" i="1"/>
  <c r="CI2073" i="1"/>
  <c r="CG2073" i="1"/>
  <c r="CF2073" i="1"/>
  <c r="BQ2073" i="1"/>
  <c r="CJ2072" i="1"/>
  <c r="CI2072" i="1"/>
  <c r="CG2072" i="1"/>
  <c r="CF2072" i="1"/>
  <c r="BQ2072" i="1"/>
  <c r="CJ2071" i="1"/>
  <c r="CI2071" i="1"/>
  <c r="CG2071" i="1"/>
  <c r="CF2071" i="1"/>
  <c r="BQ2071" i="1"/>
  <c r="CJ2070" i="1"/>
  <c r="CI2070" i="1"/>
  <c r="CG2070" i="1"/>
  <c r="CF2070" i="1"/>
  <c r="BQ2070" i="1"/>
  <c r="CJ2069" i="1"/>
  <c r="CI2069" i="1"/>
  <c r="CG2069" i="1"/>
  <c r="CF2069" i="1"/>
  <c r="BQ2069" i="1"/>
  <c r="CJ2068" i="1"/>
  <c r="CI2068" i="1"/>
  <c r="CG2068" i="1"/>
  <c r="CF2068" i="1"/>
  <c r="BQ2068" i="1"/>
  <c r="CJ2067" i="1"/>
  <c r="CI2067" i="1"/>
  <c r="CG2067" i="1"/>
  <c r="CF2067" i="1"/>
  <c r="BQ2067" i="1"/>
  <c r="CJ2066" i="1"/>
  <c r="CI2066" i="1"/>
  <c r="CG2066" i="1"/>
  <c r="CF2066" i="1"/>
  <c r="BQ2066" i="1"/>
  <c r="CJ2065" i="1"/>
  <c r="CI2065" i="1"/>
  <c r="CG2065" i="1"/>
  <c r="CF2065" i="1"/>
  <c r="BQ2065" i="1"/>
  <c r="CJ2064" i="1"/>
  <c r="CI2064" i="1"/>
  <c r="CG2064" i="1"/>
  <c r="CF2064" i="1"/>
  <c r="BQ2064" i="1"/>
  <c r="CJ2063" i="1"/>
  <c r="CI2063" i="1"/>
  <c r="CG2063" i="1"/>
  <c r="CF2063" i="1"/>
  <c r="BQ2063" i="1"/>
  <c r="CJ2062" i="1"/>
  <c r="CI2062" i="1"/>
  <c r="CG2062" i="1"/>
  <c r="CF2062" i="1"/>
  <c r="BQ2062" i="1"/>
  <c r="CJ2061" i="1"/>
  <c r="CI2061" i="1"/>
  <c r="CG2061" i="1"/>
  <c r="CF2061" i="1"/>
  <c r="BQ2061" i="1"/>
  <c r="CJ2060" i="1"/>
  <c r="CI2060" i="1"/>
  <c r="CG2060" i="1"/>
  <c r="CF2060" i="1"/>
  <c r="BQ2060" i="1"/>
  <c r="CJ2059" i="1"/>
  <c r="CI2059" i="1"/>
  <c r="CG2059" i="1"/>
  <c r="CF2059" i="1"/>
  <c r="BQ2059" i="1"/>
  <c r="CJ2058" i="1"/>
  <c r="CI2058" i="1"/>
  <c r="CG2058" i="1"/>
  <c r="CF2058" i="1"/>
  <c r="BQ2058" i="1"/>
  <c r="CJ2057" i="1"/>
  <c r="CI2057" i="1"/>
  <c r="CG2057" i="1"/>
  <c r="CF2057" i="1"/>
  <c r="BQ2057" i="1"/>
  <c r="CJ2056" i="1"/>
  <c r="CI2056" i="1"/>
  <c r="CG2056" i="1"/>
  <c r="CF2056" i="1"/>
  <c r="BQ2056" i="1"/>
  <c r="CJ2055" i="1"/>
  <c r="CI2055" i="1"/>
  <c r="CG2055" i="1"/>
  <c r="CF2055" i="1"/>
  <c r="BQ2055" i="1"/>
  <c r="CJ2054" i="1"/>
  <c r="CI2054" i="1"/>
  <c r="CG2054" i="1"/>
  <c r="CF2054" i="1"/>
  <c r="BQ2054" i="1"/>
  <c r="CJ2053" i="1"/>
  <c r="CI2053" i="1"/>
  <c r="CG2053" i="1"/>
  <c r="CF2053" i="1"/>
  <c r="BQ2053" i="1"/>
  <c r="CJ2052" i="1"/>
  <c r="CI2052" i="1"/>
  <c r="CG2052" i="1"/>
  <c r="CF2052" i="1"/>
  <c r="BQ2052" i="1"/>
  <c r="CJ2051" i="1"/>
  <c r="CI2051" i="1"/>
  <c r="CG2051" i="1"/>
  <c r="CF2051" i="1"/>
  <c r="BQ2051" i="1"/>
  <c r="CJ2050" i="1"/>
  <c r="CI2050" i="1"/>
  <c r="CG2050" i="1"/>
  <c r="CF2050" i="1"/>
  <c r="BQ2050" i="1"/>
  <c r="CJ2049" i="1"/>
  <c r="CI2049" i="1"/>
  <c r="CG2049" i="1"/>
  <c r="CF2049" i="1"/>
  <c r="BQ2049" i="1"/>
  <c r="CJ2048" i="1"/>
  <c r="CI2048" i="1"/>
  <c r="CG2048" i="1"/>
  <c r="CF2048" i="1"/>
  <c r="BQ2048" i="1"/>
  <c r="CJ2047" i="1"/>
  <c r="CI2047" i="1"/>
  <c r="CG2047" i="1"/>
  <c r="CF2047" i="1"/>
  <c r="BQ2047" i="1"/>
  <c r="CJ2046" i="1"/>
  <c r="CI2046" i="1"/>
  <c r="CG2046" i="1"/>
  <c r="CF2046" i="1"/>
  <c r="BQ2046" i="1"/>
  <c r="CJ2045" i="1"/>
  <c r="CI2045" i="1"/>
  <c r="CG2045" i="1"/>
  <c r="CF2045" i="1"/>
  <c r="BQ2045" i="1"/>
  <c r="CJ2044" i="1"/>
  <c r="CI2044" i="1"/>
  <c r="CG2044" i="1"/>
  <c r="CF2044" i="1"/>
  <c r="BQ2044" i="1"/>
  <c r="CJ2043" i="1"/>
  <c r="CI2043" i="1"/>
  <c r="CG2043" i="1"/>
  <c r="CF2043" i="1"/>
  <c r="BQ2043" i="1"/>
  <c r="CJ2042" i="1"/>
  <c r="CI2042" i="1"/>
  <c r="CG2042" i="1"/>
  <c r="CF2042" i="1"/>
  <c r="BQ2042" i="1"/>
  <c r="CJ2041" i="1"/>
  <c r="CI2041" i="1"/>
  <c r="CG2041" i="1"/>
  <c r="CF2041" i="1"/>
  <c r="BQ2041" i="1"/>
  <c r="CJ2040" i="1"/>
  <c r="CI2040" i="1"/>
  <c r="CG2040" i="1"/>
  <c r="CF2040" i="1"/>
  <c r="BQ2040" i="1"/>
  <c r="CJ2039" i="1"/>
  <c r="CI2039" i="1"/>
  <c r="CG2039" i="1"/>
  <c r="CF2039" i="1"/>
  <c r="BQ2039" i="1"/>
  <c r="CJ2038" i="1"/>
  <c r="CI2038" i="1"/>
  <c r="CG2038" i="1"/>
  <c r="CF2038" i="1"/>
  <c r="BQ2038" i="1"/>
  <c r="CJ2037" i="1"/>
  <c r="CI2037" i="1"/>
  <c r="CG2037" i="1"/>
  <c r="CF2037" i="1"/>
  <c r="BQ2037" i="1"/>
  <c r="CJ2036" i="1"/>
  <c r="CI2036" i="1"/>
  <c r="CG2036" i="1"/>
  <c r="CF2036" i="1"/>
  <c r="BQ2036" i="1"/>
  <c r="CJ2035" i="1"/>
  <c r="CI2035" i="1"/>
  <c r="CG2035" i="1"/>
  <c r="CF2035" i="1"/>
  <c r="BQ2035" i="1"/>
  <c r="CJ2034" i="1"/>
  <c r="CI2034" i="1"/>
  <c r="CG2034" i="1"/>
  <c r="CF2034" i="1"/>
  <c r="BQ2034" i="1"/>
  <c r="CJ2033" i="1"/>
  <c r="CI2033" i="1"/>
  <c r="CG2033" i="1"/>
  <c r="CF2033" i="1"/>
  <c r="BQ2033" i="1"/>
  <c r="CJ2032" i="1"/>
  <c r="CI2032" i="1"/>
  <c r="CG2032" i="1"/>
  <c r="CF2032" i="1"/>
  <c r="BQ2032" i="1"/>
  <c r="CJ2031" i="1"/>
  <c r="CI2031" i="1"/>
  <c r="CG2031" i="1"/>
  <c r="CF2031" i="1"/>
  <c r="BQ2031" i="1"/>
  <c r="CJ2030" i="1"/>
  <c r="CI2030" i="1"/>
  <c r="CG2030" i="1"/>
  <c r="CF2030" i="1"/>
  <c r="BQ2030" i="1"/>
  <c r="CJ2029" i="1"/>
  <c r="CI2029" i="1"/>
  <c r="CG2029" i="1"/>
  <c r="CF2029" i="1"/>
  <c r="BQ2029" i="1"/>
  <c r="CJ2028" i="1"/>
  <c r="CI2028" i="1"/>
  <c r="CG2028" i="1"/>
  <c r="CF2028" i="1"/>
  <c r="BQ2028" i="1"/>
  <c r="CJ2027" i="1"/>
  <c r="CI2027" i="1"/>
  <c r="CG2027" i="1"/>
  <c r="CF2027" i="1"/>
  <c r="BQ2027" i="1"/>
  <c r="CJ2026" i="1"/>
  <c r="CI2026" i="1"/>
  <c r="CG2026" i="1"/>
  <c r="CF2026" i="1"/>
  <c r="BQ2026" i="1"/>
  <c r="CJ2025" i="1"/>
  <c r="CI2025" i="1"/>
  <c r="CG2025" i="1"/>
  <c r="CF2025" i="1"/>
  <c r="BQ2025" i="1"/>
  <c r="CJ2024" i="1"/>
  <c r="CI2024" i="1"/>
  <c r="CG2024" i="1"/>
  <c r="CF2024" i="1"/>
  <c r="BQ2024" i="1"/>
  <c r="CJ2023" i="1"/>
  <c r="CI2023" i="1"/>
  <c r="CG2023" i="1"/>
  <c r="CF2023" i="1"/>
  <c r="BQ2023" i="1"/>
  <c r="CJ2022" i="1"/>
  <c r="CI2022" i="1"/>
  <c r="CG2022" i="1"/>
  <c r="CF2022" i="1"/>
  <c r="BQ2022" i="1"/>
  <c r="CJ2021" i="1"/>
  <c r="CI2021" i="1"/>
  <c r="CG2021" i="1"/>
  <c r="CF2021" i="1"/>
  <c r="BQ2021" i="1"/>
  <c r="CJ2020" i="1"/>
  <c r="CI2020" i="1"/>
  <c r="CG2020" i="1"/>
  <c r="CF2020" i="1"/>
  <c r="BQ2020" i="1"/>
  <c r="CJ2019" i="1"/>
  <c r="CI2019" i="1"/>
  <c r="CG2019" i="1"/>
  <c r="CF2019" i="1"/>
  <c r="BQ2019" i="1"/>
  <c r="CJ2018" i="1"/>
  <c r="CI2018" i="1"/>
  <c r="CG2018" i="1"/>
  <c r="CF2018" i="1"/>
  <c r="BQ2018" i="1"/>
  <c r="CJ2017" i="1"/>
  <c r="CI2017" i="1"/>
  <c r="CG2017" i="1"/>
  <c r="CF2017" i="1"/>
  <c r="BQ2017" i="1"/>
  <c r="CJ2016" i="1"/>
  <c r="CI2016" i="1"/>
  <c r="CG2016" i="1"/>
  <c r="CF2016" i="1"/>
  <c r="BQ2016" i="1"/>
  <c r="CJ2015" i="1"/>
  <c r="CI2015" i="1"/>
  <c r="CG2015" i="1"/>
  <c r="CF2015" i="1"/>
  <c r="BQ2015" i="1"/>
  <c r="CJ2014" i="1"/>
  <c r="CI2014" i="1"/>
  <c r="CG2014" i="1"/>
  <c r="CF2014" i="1"/>
  <c r="BQ2014" i="1"/>
  <c r="CJ2013" i="1"/>
  <c r="CI2013" i="1"/>
  <c r="CG2013" i="1"/>
  <c r="CF2013" i="1"/>
  <c r="BQ2013" i="1"/>
  <c r="CJ2012" i="1"/>
  <c r="CI2012" i="1"/>
  <c r="CG2012" i="1"/>
  <c r="CF2012" i="1"/>
  <c r="BQ2012" i="1"/>
  <c r="CJ2011" i="1"/>
  <c r="CI2011" i="1"/>
  <c r="CG2011" i="1"/>
  <c r="CF2011" i="1"/>
  <c r="BQ2011" i="1"/>
  <c r="CJ2010" i="1"/>
  <c r="CI2010" i="1"/>
  <c r="CG2010" i="1"/>
  <c r="CF2010" i="1"/>
  <c r="BQ2010" i="1"/>
  <c r="CJ2009" i="1"/>
  <c r="CI2009" i="1"/>
  <c r="CG2009" i="1"/>
  <c r="CF2009" i="1"/>
  <c r="BQ2009" i="1"/>
  <c r="CJ2008" i="1"/>
  <c r="CI2008" i="1"/>
  <c r="CG2008" i="1"/>
  <c r="CF2008" i="1"/>
  <c r="BQ2008" i="1"/>
  <c r="CJ2007" i="1"/>
  <c r="CI2007" i="1"/>
  <c r="CG2007" i="1"/>
  <c r="CF2007" i="1"/>
  <c r="BQ2007" i="1"/>
  <c r="CJ2006" i="1"/>
  <c r="CI2006" i="1"/>
  <c r="CG2006" i="1"/>
  <c r="CF2006" i="1"/>
  <c r="BQ2006" i="1"/>
  <c r="CJ2005" i="1"/>
  <c r="CI2005" i="1"/>
  <c r="CG2005" i="1"/>
  <c r="CF2005" i="1"/>
  <c r="BQ2005" i="1"/>
  <c r="CJ2004" i="1"/>
  <c r="CI2004" i="1"/>
  <c r="CG2004" i="1"/>
  <c r="CF2004" i="1"/>
  <c r="BQ2004" i="1"/>
  <c r="CJ2003" i="1"/>
  <c r="CI2003" i="1"/>
  <c r="CG2003" i="1"/>
  <c r="CF2003" i="1"/>
  <c r="BQ2003" i="1"/>
  <c r="CJ2002" i="1"/>
  <c r="CI2002" i="1"/>
  <c r="CG2002" i="1"/>
  <c r="CF2002" i="1"/>
  <c r="BQ2002" i="1"/>
  <c r="CJ2001" i="1"/>
  <c r="CI2001" i="1"/>
  <c r="CG2001" i="1"/>
  <c r="CF2001" i="1"/>
  <c r="BQ2001" i="1"/>
  <c r="CJ2000" i="1"/>
  <c r="CI2000" i="1"/>
  <c r="CG2000" i="1"/>
  <c r="CF2000" i="1"/>
  <c r="BQ2000" i="1"/>
  <c r="CJ1999" i="1"/>
  <c r="CI1999" i="1"/>
  <c r="CG1999" i="1"/>
  <c r="CF1999" i="1"/>
  <c r="BQ1999" i="1"/>
  <c r="CJ1998" i="1"/>
  <c r="CI1998" i="1"/>
  <c r="CG1998" i="1"/>
  <c r="CF1998" i="1"/>
  <c r="BQ1998" i="1"/>
  <c r="CJ1997" i="1"/>
  <c r="CI1997" i="1"/>
  <c r="CG1997" i="1"/>
  <c r="CF1997" i="1"/>
  <c r="BQ1997" i="1"/>
  <c r="CJ1996" i="1"/>
  <c r="CI1996" i="1"/>
  <c r="CG1996" i="1"/>
  <c r="CF1996" i="1"/>
  <c r="BQ1996" i="1"/>
  <c r="CJ1995" i="1"/>
  <c r="CI1995" i="1"/>
  <c r="CG1995" i="1"/>
  <c r="CF1995" i="1"/>
  <c r="BQ1995" i="1"/>
  <c r="CJ1994" i="1"/>
  <c r="CI1994" i="1"/>
  <c r="CG1994" i="1"/>
  <c r="CF1994" i="1"/>
  <c r="BQ1994" i="1"/>
  <c r="CJ1993" i="1"/>
  <c r="CI1993" i="1"/>
  <c r="CG1993" i="1"/>
  <c r="CF1993" i="1"/>
  <c r="BQ1993" i="1"/>
  <c r="CJ1992" i="1"/>
  <c r="CI1992" i="1"/>
  <c r="CG1992" i="1"/>
  <c r="CF1992" i="1"/>
  <c r="BQ1992" i="1"/>
  <c r="CJ1991" i="1"/>
  <c r="CI1991" i="1"/>
  <c r="CG1991" i="1"/>
  <c r="CF1991" i="1"/>
  <c r="BQ1991" i="1"/>
  <c r="CJ1990" i="1"/>
  <c r="CI1990" i="1"/>
  <c r="CG1990" i="1"/>
  <c r="CF1990" i="1"/>
  <c r="BQ1990" i="1"/>
  <c r="CJ1989" i="1"/>
  <c r="CI1989" i="1"/>
  <c r="CG1989" i="1"/>
  <c r="CF1989" i="1"/>
  <c r="BQ1989" i="1"/>
  <c r="CJ1988" i="1"/>
  <c r="CI1988" i="1"/>
  <c r="CG1988" i="1"/>
  <c r="CF1988" i="1"/>
  <c r="BQ1988" i="1"/>
  <c r="CJ1987" i="1"/>
  <c r="CI1987" i="1"/>
  <c r="CG1987" i="1"/>
  <c r="CF1987" i="1"/>
  <c r="BQ1987" i="1"/>
  <c r="CJ1986" i="1"/>
  <c r="CI1986" i="1"/>
  <c r="CG1986" i="1"/>
  <c r="CF1986" i="1"/>
  <c r="BQ1986" i="1"/>
  <c r="CJ1985" i="1"/>
  <c r="CI1985" i="1"/>
  <c r="CG1985" i="1"/>
  <c r="CF1985" i="1"/>
  <c r="BQ1985" i="1"/>
  <c r="CJ1984" i="1"/>
  <c r="CI1984" i="1"/>
  <c r="CG1984" i="1"/>
  <c r="CF1984" i="1"/>
  <c r="BQ1984" i="1"/>
  <c r="CJ1983" i="1"/>
  <c r="CI1983" i="1"/>
  <c r="CG1983" i="1"/>
  <c r="CF1983" i="1"/>
  <c r="BQ1983" i="1"/>
  <c r="CJ1982" i="1"/>
  <c r="CI1982" i="1"/>
  <c r="CG1982" i="1"/>
  <c r="CF1982" i="1"/>
  <c r="BQ1982" i="1"/>
  <c r="CJ1981" i="1"/>
  <c r="CI1981" i="1"/>
  <c r="CG1981" i="1"/>
  <c r="CF1981" i="1"/>
  <c r="BQ1981" i="1"/>
  <c r="CJ1980" i="1"/>
  <c r="CI1980" i="1"/>
  <c r="CG1980" i="1"/>
  <c r="CF1980" i="1"/>
  <c r="BQ1980" i="1"/>
  <c r="CJ1979" i="1"/>
  <c r="CI1979" i="1"/>
  <c r="CG1979" i="1"/>
  <c r="CF1979" i="1"/>
  <c r="BQ1979" i="1"/>
  <c r="CJ1978" i="1"/>
  <c r="CI1978" i="1"/>
  <c r="CG1978" i="1"/>
  <c r="CF1978" i="1"/>
  <c r="BQ1978" i="1"/>
  <c r="CJ1977" i="1"/>
  <c r="CI1977" i="1"/>
  <c r="CG1977" i="1"/>
  <c r="CF1977" i="1"/>
  <c r="BQ1977" i="1"/>
  <c r="CJ1976" i="1"/>
  <c r="CI1976" i="1"/>
  <c r="CG1976" i="1"/>
  <c r="CF1976" i="1"/>
  <c r="BQ1976" i="1"/>
  <c r="CJ1975" i="1"/>
  <c r="CI1975" i="1"/>
  <c r="CG1975" i="1"/>
  <c r="CF1975" i="1"/>
  <c r="BQ1975" i="1"/>
  <c r="CJ1974" i="1"/>
  <c r="CI1974" i="1"/>
  <c r="CG1974" i="1"/>
  <c r="CF1974" i="1"/>
  <c r="BQ1974" i="1"/>
  <c r="CJ1973" i="1"/>
  <c r="CI1973" i="1"/>
  <c r="CG1973" i="1"/>
  <c r="CF1973" i="1"/>
  <c r="BQ1973" i="1"/>
  <c r="CJ1972" i="1"/>
  <c r="CI1972" i="1"/>
  <c r="CG1972" i="1"/>
  <c r="CF1972" i="1"/>
  <c r="BQ1972" i="1"/>
  <c r="CJ1971" i="1"/>
  <c r="CI1971" i="1"/>
  <c r="CG1971" i="1"/>
  <c r="CF1971" i="1"/>
  <c r="BQ1971" i="1"/>
  <c r="CJ1970" i="1"/>
  <c r="CI1970" i="1"/>
  <c r="CG1970" i="1"/>
  <c r="CF1970" i="1"/>
  <c r="BQ1970" i="1"/>
  <c r="CJ1969" i="1"/>
  <c r="CI1969" i="1"/>
  <c r="CG1969" i="1"/>
  <c r="CF1969" i="1"/>
  <c r="BQ1969" i="1"/>
  <c r="CJ1968" i="1"/>
  <c r="CI1968" i="1"/>
  <c r="CG1968" i="1"/>
  <c r="CF1968" i="1"/>
  <c r="BQ1968" i="1"/>
  <c r="CJ1967" i="1"/>
  <c r="CI1967" i="1"/>
  <c r="CG1967" i="1"/>
  <c r="CF1967" i="1"/>
  <c r="BQ1967" i="1"/>
  <c r="CJ1966" i="1"/>
  <c r="CI1966" i="1"/>
  <c r="CG1966" i="1"/>
  <c r="CF1966" i="1"/>
  <c r="BQ1966" i="1"/>
  <c r="CJ1965" i="1"/>
  <c r="CI1965" i="1"/>
  <c r="CG1965" i="1"/>
  <c r="CF1965" i="1"/>
  <c r="BQ1965" i="1"/>
  <c r="CJ1964" i="1"/>
  <c r="CI1964" i="1"/>
  <c r="CG1964" i="1"/>
  <c r="CF1964" i="1"/>
  <c r="BQ1964" i="1"/>
  <c r="CJ1963" i="1"/>
  <c r="CI1963" i="1"/>
  <c r="CG1963" i="1"/>
  <c r="CF1963" i="1"/>
  <c r="BQ1963" i="1"/>
  <c r="CJ1962" i="1"/>
  <c r="CI1962" i="1"/>
  <c r="CG1962" i="1"/>
  <c r="CF1962" i="1"/>
  <c r="BQ1962" i="1"/>
  <c r="CJ1961" i="1"/>
  <c r="CI1961" i="1"/>
  <c r="CG1961" i="1"/>
  <c r="CF1961" i="1"/>
  <c r="BQ1961" i="1"/>
  <c r="CJ1960" i="1"/>
  <c r="CI1960" i="1"/>
  <c r="CG1960" i="1"/>
  <c r="CF1960" i="1"/>
  <c r="BQ1960" i="1"/>
  <c r="CJ1959" i="1"/>
  <c r="CI1959" i="1"/>
  <c r="CG1959" i="1"/>
  <c r="CF1959" i="1"/>
  <c r="BQ1959" i="1"/>
  <c r="CJ1958" i="1"/>
  <c r="CI1958" i="1"/>
  <c r="CG1958" i="1"/>
  <c r="CF1958" i="1"/>
  <c r="BQ1958" i="1"/>
  <c r="CJ1957" i="1"/>
  <c r="CI1957" i="1"/>
  <c r="CG1957" i="1"/>
  <c r="CF1957" i="1"/>
  <c r="BQ1957" i="1"/>
  <c r="CJ1956" i="1"/>
  <c r="CI1956" i="1"/>
  <c r="CG1956" i="1"/>
  <c r="CF1956" i="1"/>
  <c r="BQ1956" i="1"/>
  <c r="CJ1955" i="1"/>
  <c r="CI1955" i="1"/>
  <c r="CG1955" i="1"/>
  <c r="CF1955" i="1"/>
  <c r="BQ1955" i="1"/>
  <c r="CJ1954" i="1"/>
  <c r="CI1954" i="1"/>
  <c r="CG1954" i="1"/>
  <c r="CF1954" i="1"/>
  <c r="BQ1954" i="1"/>
  <c r="CJ1953" i="1"/>
  <c r="CI1953" i="1"/>
  <c r="CG1953" i="1"/>
  <c r="CF1953" i="1"/>
  <c r="BQ1953" i="1"/>
  <c r="CJ1952" i="1"/>
  <c r="CI1952" i="1"/>
  <c r="CG1952" i="1"/>
  <c r="CF1952" i="1"/>
  <c r="BQ1952" i="1"/>
  <c r="CJ1951" i="1"/>
  <c r="CI1951" i="1"/>
  <c r="CG1951" i="1"/>
  <c r="CF1951" i="1"/>
  <c r="BQ1951" i="1"/>
  <c r="CJ1950" i="1"/>
  <c r="CI1950" i="1"/>
  <c r="CG1950" i="1"/>
  <c r="CF1950" i="1"/>
  <c r="BQ1950" i="1"/>
  <c r="CJ1949" i="1"/>
  <c r="CI1949" i="1"/>
  <c r="CG1949" i="1"/>
  <c r="CF1949" i="1"/>
  <c r="BQ1949" i="1"/>
  <c r="CJ1948" i="1"/>
  <c r="CI1948" i="1"/>
  <c r="CG1948" i="1"/>
  <c r="CF1948" i="1"/>
  <c r="BQ1948" i="1"/>
  <c r="CJ1947" i="1"/>
  <c r="CI1947" i="1"/>
  <c r="CG1947" i="1"/>
  <c r="CF1947" i="1"/>
  <c r="BQ1947" i="1"/>
  <c r="CJ1946" i="1"/>
  <c r="CI1946" i="1"/>
  <c r="CG1946" i="1"/>
  <c r="CF1946" i="1"/>
  <c r="BQ1946" i="1"/>
  <c r="CJ1945" i="1"/>
  <c r="CI1945" i="1"/>
  <c r="CG1945" i="1"/>
  <c r="CF1945" i="1"/>
  <c r="BQ1945" i="1"/>
  <c r="CJ1944" i="1"/>
  <c r="CI1944" i="1"/>
  <c r="CG1944" i="1"/>
  <c r="CF1944" i="1"/>
  <c r="BQ1944" i="1"/>
  <c r="CJ1943" i="1"/>
  <c r="CI1943" i="1"/>
  <c r="CG1943" i="1"/>
  <c r="CF1943" i="1"/>
  <c r="BQ1943" i="1"/>
  <c r="CJ1942" i="1"/>
  <c r="CI1942" i="1"/>
  <c r="CG1942" i="1"/>
  <c r="CF1942" i="1"/>
  <c r="BQ1942" i="1"/>
  <c r="CJ1941" i="1"/>
  <c r="CI1941" i="1"/>
  <c r="CG1941" i="1"/>
  <c r="CF1941" i="1"/>
  <c r="BQ1941" i="1"/>
  <c r="CJ1940" i="1"/>
  <c r="CI1940" i="1"/>
  <c r="CG1940" i="1"/>
  <c r="CF1940" i="1"/>
  <c r="BQ1940" i="1"/>
  <c r="CJ1939" i="1"/>
  <c r="CI1939" i="1"/>
  <c r="CG1939" i="1"/>
  <c r="CF1939" i="1"/>
  <c r="BQ1939" i="1"/>
  <c r="CJ1938" i="1"/>
  <c r="CI1938" i="1"/>
  <c r="CG1938" i="1"/>
  <c r="CF1938" i="1"/>
  <c r="BQ1938" i="1"/>
  <c r="CJ1937" i="1"/>
  <c r="CI1937" i="1"/>
  <c r="CG1937" i="1"/>
  <c r="CF1937" i="1"/>
  <c r="BQ1937" i="1"/>
  <c r="CJ1936" i="1"/>
  <c r="CI1936" i="1"/>
  <c r="CG1936" i="1"/>
  <c r="CF1936" i="1"/>
  <c r="BQ1936" i="1"/>
  <c r="CJ1935" i="1"/>
  <c r="CI1935" i="1"/>
  <c r="CG1935" i="1"/>
  <c r="CF1935" i="1"/>
  <c r="BQ1935" i="1"/>
  <c r="CJ1934" i="1"/>
  <c r="CI1934" i="1"/>
  <c r="CG1934" i="1"/>
  <c r="CF1934" i="1"/>
  <c r="BQ1934" i="1"/>
  <c r="CJ1933" i="1"/>
  <c r="CI1933" i="1"/>
  <c r="CG1933" i="1"/>
  <c r="CF1933" i="1"/>
  <c r="BQ1933" i="1"/>
  <c r="CJ1932" i="1"/>
  <c r="CI1932" i="1"/>
  <c r="CG1932" i="1"/>
  <c r="CF1932" i="1"/>
  <c r="BQ1932" i="1"/>
  <c r="CJ1931" i="1"/>
  <c r="CI1931" i="1"/>
  <c r="CG1931" i="1"/>
  <c r="CF1931" i="1"/>
  <c r="BQ1931" i="1"/>
  <c r="CJ1930" i="1"/>
  <c r="CI1930" i="1"/>
  <c r="CG1930" i="1"/>
  <c r="CF1930" i="1"/>
  <c r="BQ1930" i="1"/>
  <c r="CJ1929" i="1"/>
  <c r="CI1929" i="1"/>
  <c r="CG1929" i="1"/>
  <c r="CF1929" i="1"/>
  <c r="BQ1929" i="1"/>
  <c r="CJ1928" i="1"/>
  <c r="CI1928" i="1"/>
  <c r="CG1928" i="1"/>
  <c r="CF1928" i="1"/>
  <c r="BQ1928" i="1"/>
  <c r="CJ1927" i="1"/>
  <c r="CI1927" i="1"/>
  <c r="CG1927" i="1"/>
  <c r="CF1927" i="1"/>
  <c r="BQ1927" i="1"/>
  <c r="CJ1926" i="1"/>
  <c r="CI1926" i="1"/>
  <c r="CG1926" i="1"/>
  <c r="CF1926" i="1"/>
  <c r="BQ1926" i="1"/>
  <c r="CJ1925" i="1"/>
  <c r="CI1925" i="1"/>
  <c r="CG1925" i="1"/>
  <c r="CF1925" i="1"/>
  <c r="BQ1925" i="1"/>
  <c r="CJ1924" i="1"/>
  <c r="CI1924" i="1"/>
  <c r="CG1924" i="1"/>
  <c r="CF1924" i="1"/>
  <c r="BQ1924" i="1"/>
  <c r="CJ1923" i="1"/>
  <c r="CI1923" i="1"/>
  <c r="CG1923" i="1"/>
  <c r="CF1923" i="1"/>
  <c r="BQ1923" i="1"/>
  <c r="CJ1922" i="1"/>
  <c r="CI1922" i="1"/>
  <c r="CG1922" i="1"/>
  <c r="CF1922" i="1"/>
  <c r="BQ1922" i="1"/>
  <c r="CJ1921" i="1"/>
  <c r="CI1921" i="1"/>
  <c r="CG1921" i="1"/>
  <c r="CF1921" i="1"/>
  <c r="BQ1921" i="1"/>
  <c r="CJ1920" i="1"/>
  <c r="CI1920" i="1"/>
  <c r="CG1920" i="1"/>
  <c r="CF1920" i="1"/>
  <c r="BQ1920" i="1"/>
  <c r="CJ1919" i="1"/>
  <c r="CI1919" i="1"/>
  <c r="CG1919" i="1"/>
  <c r="CF1919" i="1"/>
  <c r="BQ1919" i="1"/>
  <c r="CJ1918" i="1"/>
  <c r="CI1918" i="1"/>
  <c r="CG1918" i="1"/>
  <c r="CF1918" i="1"/>
  <c r="BQ1918" i="1"/>
  <c r="CJ1917" i="1"/>
  <c r="CI1917" i="1"/>
  <c r="CG1917" i="1"/>
  <c r="CF1917" i="1"/>
  <c r="BQ1917" i="1"/>
  <c r="CJ1916" i="1"/>
  <c r="CI1916" i="1"/>
  <c r="CG1916" i="1"/>
  <c r="CF1916" i="1"/>
  <c r="BQ1916" i="1"/>
  <c r="CJ1915" i="1"/>
  <c r="CI1915" i="1"/>
  <c r="CG1915" i="1"/>
  <c r="CF1915" i="1"/>
  <c r="BQ1915" i="1"/>
  <c r="CJ1914" i="1"/>
  <c r="CI1914" i="1"/>
  <c r="CG1914" i="1"/>
  <c r="CF1914" i="1"/>
  <c r="BQ1914" i="1"/>
  <c r="CJ1913" i="1"/>
  <c r="CI1913" i="1"/>
  <c r="CG1913" i="1"/>
  <c r="CF1913" i="1"/>
  <c r="BQ1913" i="1"/>
  <c r="CJ1912" i="1"/>
  <c r="CI1912" i="1"/>
  <c r="CG1912" i="1"/>
  <c r="CF1912" i="1"/>
  <c r="BQ1912" i="1"/>
  <c r="CJ1911" i="1"/>
  <c r="CI1911" i="1"/>
  <c r="CG1911" i="1"/>
  <c r="CF1911" i="1"/>
  <c r="BQ1911" i="1"/>
  <c r="CJ1910" i="1"/>
  <c r="CI1910" i="1"/>
  <c r="CG1910" i="1"/>
  <c r="CF1910" i="1"/>
  <c r="BQ1910" i="1"/>
  <c r="CJ1909" i="1"/>
  <c r="CI1909" i="1"/>
  <c r="CG1909" i="1"/>
  <c r="CF1909" i="1"/>
  <c r="BQ1909" i="1"/>
  <c r="CJ1908" i="1"/>
  <c r="CI1908" i="1"/>
  <c r="CG1908" i="1"/>
  <c r="CF1908" i="1"/>
  <c r="BQ1908" i="1"/>
  <c r="CJ1907" i="1"/>
  <c r="CI1907" i="1"/>
  <c r="CG1907" i="1"/>
  <c r="CF1907" i="1"/>
  <c r="BQ1907" i="1"/>
  <c r="CJ1906" i="1"/>
  <c r="CI1906" i="1"/>
  <c r="CG1906" i="1"/>
  <c r="CF1906" i="1"/>
  <c r="BQ1906" i="1"/>
  <c r="CJ1905" i="1"/>
  <c r="CI1905" i="1"/>
  <c r="CG1905" i="1"/>
  <c r="CF1905" i="1"/>
  <c r="BQ1905" i="1"/>
  <c r="CJ1904" i="1"/>
  <c r="CI1904" i="1"/>
  <c r="CG1904" i="1"/>
  <c r="CF1904" i="1"/>
  <c r="BQ1904" i="1"/>
  <c r="CJ1903" i="1"/>
  <c r="CI1903" i="1"/>
  <c r="CG1903" i="1"/>
  <c r="CF1903" i="1"/>
  <c r="BQ1903" i="1"/>
  <c r="CJ1902" i="1"/>
  <c r="CI1902" i="1"/>
  <c r="CG1902" i="1"/>
  <c r="CF1902" i="1"/>
  <c r="BQ1902" i="1"/>
  <c r="CJ1901" i="1"/>
  <c r="CI1901" i="1"/>
  <c r="CG1901" i="1"/>
  <c r="CF1901" i="1"/>
  <c r="BQ1901" i="1"/>
  <c r="CJ1900" i="1"/>
  <c r="CI1900" i="1"/>
  <c r="CG1900" i="1"/>
  <c r="CF1900" i="1"/>
  <c r="BQ1900" i="1"/>
  <c r="CJ1899" i="1"/>
  <c r="CI1899" i="1"/>
  <c r="CG1899" i="1"/>
  <c r="CF1899" i="1"/>
  <c r="BQ1899" i="1"/>
  <c r="CJ1898" i="1"/>
  <c r="CI1898" i="1"/>
  <c r="CG1898" i="1"/>
  <c r="CF1898" i="1"/>
  <c r="BQ1898" i="1"/>
  <c r="CJ1897" i="1"/>
  <c r="CI1897" i="1"/>
  <c r="CG1897" i="1"/>
  <c r="CF1897" i="1"/>
  <c r="BQ1897" i="1"/>
  <c r="CJ1896" i="1"/>
  <c r="CI1896" i="1"/>
  <c r="CG1896" i="1"/>
  <c r="CF1896" i="1"/>
  <c r="BQ1896" i="1"/>
  <c r="CJ1895" i="1"/>
  <c r="CI1895" i="1"/>
  <c r="CG1895" i="1"/>
  <c r="CF1895" i="1"/>
  <c r="BQ1895" i="1"/>
  <c r="CJ1894" i="1"/>
  <c r="CI1894" i="1"/>
  <c r="CG1894" i="1"/>
  <c r="CF1894" i="1"/>
  <c r="BQ1894" i="1"/>
  <c r="CJ1893" i="1"/>
  <c r="CI1893" i="1"/>
  <c r="CG1893" i="1"/>
  <c r="CF1893" i="1"/>
  <c r="BQ1893" i="1"/>
  <c r="CJ1892" i="1"/>
  <c r="CI1892" i="1"/>
  <c r="CG1892" i="1"/>
  <c r="CF1892" i="1"/>
  <c r="BQ1892" i="1"/>
  <c r="CJ1891" i="1"/>
  <c r="CI1891" i="1"/>
  <c r="CG1891" i="1"/>
  <c r="CF1891" i="1"/>
  <c r="BQ1891" i="1"/>
  <c r="CJ1890" i="1"/>
  <c r="CI1890" i="1"/>
  <c r="CG1890" i="1"/>
  <c r="CF1890" i="1"/>
  <c r="BQ1890" i="1"/>
  <c r="CJ1889" i="1"/>
  <c r="CI1889" i="1"/>
  <c r="CG1889" i="1"/>
  <c r="CF1889" i="1"/>
  <c r="BQ1889" i="1"/>
  <c r="CJ1888" i="1"/>
  <c r="CI1888" i="1"/>
  <c r="CG1888" i="1"/>
  <c r="CF1888" i="1"/>
  <c r="BQ1888" i="1"/>
  <c r="CJ1887" i="1"/>
  <c r="CI1887" i="1"/>
  <c r="CG1887" i="1"/>
  <c r="CF1887" i="1"/>
  <c r="BQ1887" i="1"/>
  <c r="CJ1886" i="1"/>
  <c r="CI1886" i="1"/>
  <c r="CG1886" i="1"/>
  <c r="CF1886" i="1"/>
  <c r="BQ1886" i="1"/>
  <c r="CJ1885" i="1"/>
  <c r="CI1885" i="1"/>
  <c r="CG1885" i="1"/>
  <c r="CF1885" i="1"/>
  <c r="BQ1885" i="1"/>
  <c r="CJ1884" i="1"/>
  <c r="CI1884" i="1"/>
  <c r="CG1884" i="1"/>
  <c r="CF1884" i="1"/>
  <c r="BQ1884" i="1"/>
  <c r="CJ1883" i="1"/>
  <c r="CI1883" i="1"/>
  <c r="CG1883" i="1"/>
  <c r="CF1883" i="1"/>
  <c r="BQ1883" i="1"/>
  <c r="CJ1882" i="1"/>
  <c r="CI1882" i="1"/>
  <c r="CG1882" i="1"/>
  <c r="CF1882" i="1"/>
  <c r="BQ1882" i="1"/>
  <c r="CJ1881" i="1"/>
  <c r="CI1881" i="1"/>
  <c r="CG1881" i="1"/>
  <c r="CF1881" i="1"/>
  <c r="BQ1881" i="1"/>
  <c r="CJ1880" i="1"/>
  <c r="CI1880" i="1"/>
  <c r="CG1880" i="1"/>
  <c r="CF1880" i="1"/>
  <c r="BQ1880" i="1"/>
  <c r="CJ1879" i="1"/>
  <c r="CI1879" i="1"/>
  <c r="CG1879" i="1"/>
  <c r="CF1879" i="1"/>
  <c r="BQ1879" i="1"/>
  <c r="CJ1878" i="1"/>
  <c r="CI1878" i="1"/>
  <c r="CG1878" i="1"/>
  <c r="CF1878" i="1"/>
  <c r="BQ1878" i="1"/>
  <c r="CJ1877" i="1"/>
  <c r="CI1877" i="1"/>
  <c r="CG1877" i="1"/>
  <c r="CF1877" i="1"/>
  <c r="BQ1877" i="1"/>
  <c r="CJ1876" i="1"/>
  <c r="CI1876" i="1"/>
  <c r="CG1876" i="1"/>
  <c r="CF1876" i="1"/>
  <c r="BQ1876" i="1"/>
  <c r="CJ1875" i="1"/>
  <c r="CI1875" i="1"/>
  <c r="CG1875" i="1"/>
  <c r="CF1875" i="1"/>
  <c r="BQ1875" i="1"/>
  <c r="CJ1874" i="1"/>
  <c r="CI1874" i="1"/>
  <c r="CG1874" i="1"/>
  <c r="CF1874" i="1"/>
  <c r="BQ1874" i="1"/>
  <c r="CJ1873" i="1"/>
  <c r="CI1873" i="1"/>
  <c r="CG1873" i="1"/>
  <c r="CF1873" i="1"/>
  <c r="BQ1873" i="1"/>
  <c r="CJ1872" i="1"/>
  <c r="CI1872" i="1"/>
  <c r="CG1872" i="1"/>
  <c r="CF1872" i="1"/>
  <c r="BQ1872" i="1"/>
  <c r="CJ1871" i="1"/>
  <c r="CI1871" i="1"/>
  <c r="CG1871" i="1"/>
  <c r="CF1871" i="1"/>
  <c r="BQ1871" i="1"/>
  <c r="CJ1870" i="1"/>
  <c r="CI1870" i="1"/>
  <c r="CG1870" i="1"/>
  <c r="CF1870" i="1"/>
  <c r="BQ1870" i="1"/>
  <c r="CJ1869" i="1"/>
  <c r="CI1869" i="1"/>
  <c r="CG1869" i="1"/>
  <c r="CF1869" i="1"/>
  <c r="BQ1869" i="1"/>
  <c r="CJ1868" i="1"/>
  <c r="CI1868" i="1"/>
  <c r="CG1868" i="1"/>
  <c r="CF1868" i="1"/>
  <c r="BQ1868" i="1"/>
  <c r="CJ1867" i="1"/>
  <c r="CI1867" i="1"/>
  <c r="CG1867" i="1"/>
  <c r="CF1867" i="1"/>
  <c r="BQ1867" i="1"/>
  <c r="CJ1866" i="1"/>
  <c r="CI1866" i="1"/>
  <c r="CG1866" i="1"/>
  <c r="CF1866" i="1"/>
  <c r="BQ1866" i="1"/>
  <c r="CJ1865" i="1"/>
  <c r="CI1865" i="1"/>
  <c r="CG1865" i="1"/>
  <c r="CF1865" i="1"/>
  <c r="BQ1865" i="1"/>
  <c r="CJ1864" i="1"/>
  <c r="CI1864" i="1"/>
  <c r="CG1864" i="1"/>
  <c r="CF1864" i="1"/>
  <c r="BQ1864" i="1"/>
  <c r="CJ1863" i="1"/>
  <c r="CI1863" i="1"/>
  <c r="CG1863" i="1"/>
  <c r="CF1863" i="1"/>
  <c r="BQ1863" i="1"/>
  <c r="CJ1862" i="1"/>
  <c r="CI1862" i="1"/>
  <c r="CG1862" i="1"/>
  <c r="CF1862" i="1"/>
  <c r="BQ1862" i="1"/>
  <c r="CJ1861" i="1"/>
  <c r="CI1861" i="1"/>
  <c r="CG1861" i="1"/>
  <c r="CF1861" i="1"/>
  <c r="BQ1861" i="1"/>
  <c r="CJ1860" i="1"/>
  <c r="CI1860" i="1"/>
  <c r="CG1860" i="1"/>
  <c r="CF1860" i="1"/>
  <c r="BQ1860" i="1"/>
  <c r="CJ1859" i="1"/>
  <c r="CI1859" i="1"/>
  <c r="CG1859" i="1"/>
  <c r="CF1859" i="1"/>
  <c r="BQ1859" i="1"/>
  <c r="CJ1858" i="1"/>
  <c r="CI1858" i="1"/>
  <c r="CG1858" i="1"/>
  <c r="CF1858" i="1"/>
  <c r="BQ1858" i="1"/>
  <c r="CJ1857" i="1"/>
  <c r="CI1857" i="1"/>
  <c r="CG1857" i="1"/>
  <c r="CF1857" i="1"/>
  <c r="BQ1857" i="1"/>
  <c r="CJ1856" i="1"/>
  <c r="CI1856" i="1"/>
  <c r="CG1856" i="1"/>
  <c r="CF1856" i="1"/>
  <c r="BQ1856" i="1"/>
  <c r="CJ1855" i="1"/>
  <c r="CI1855" i="1"/>
  <c r="CG1855" i="1"/>
  <c r="CF1855" i="1"/>
  <c r="BQ1855" i="1"/>
  <c r="CJ1854" i="1"/>
  <c r="CI1854" i="1"/>
  <c r="CG1854" i="1"/>
  <c r="CF1854" i="1"/>
  <c r="BQ1854" i="1"/>
  <c r="CJ1853" i="1"/>
  <c r="CI1853" i="1"/>
  <c r="CG1853" i="1"/>
  <c r="CF1853" i="1"/>
  <c r="BQ1853" i="1"/>
  <c r="CJ1852" i="1"/>
  <c r="CI1852" i="1"/>
  <c r="CG1852" i="1"/>
  <c r="CF1852" i="1"/>
  <c r="BQ1852" i="1"/>
  <c r="CJ1851" i="1"/>
  <c r="CI1851" i="1"/>
  <c r="CG1851" i="1"/>
  <c r="CF1851" i="1"/>
  <c r="BQ1851" i="1"/>
  <c r="CJ1850" i="1"/>
  <c r="CI1850" i="1"/>
  <c r="CG1850" i="1"/>
  <c r="CF1850" i="1"/>
  <c r="BQ1850" i="1"/>
  <c r="CJ1849" i="1"/>
  <c r="CI1849" i="1"/>
  <c r="CG1849" i="1"/>
  <c r="CF1849" i="1"/>
  <c r="BQ1849" i="1"/>
  <c r="CJ1848" i="1"/>
  <c r="CI1848" i="1"/>
  <c r="CG1848" i="1"/>
  <c r="CF1848" i="1"/>
  <c r="BQ1848" i="1"/>
  <c r="CJ1847" i="1"/>
  <c r="CI1847" i="1"/>
  <c r="CG1847" i="1"/>
  <c r="CF1847" i="1"/>
  <c r="BQ1847" i="1"/>
  <c r="CJ1846" i="1"/>
  <c r="CI1846" i="1"/>
  <c r="CG1846" i="1"/>
  <c r="CF1846" i="1"/>
  <c r="BQ1846" i="1"/>
  <c r="CJ1845" i="1"/>
  <c r="CI1845" i="1"/>
  <c r="CG1845" i="1"/>
  <c r="CF1845" i="1"/>
  <c r="BQ1845" i="1"/>
  <c r="CJ1844" i="1"/>
  <c r="CI1844" i="1"/>
  <c r="CG1844" i="1"/>
  <c r="CF1844" i="1"/>
  <c r="BQ1844" i="1"/>
  <c r="CJ1843" i="1"/>
  <c r="CI1843" i="1"/>
  <c r="CG1843" i="1"/>
  <c r="CF1843" i="1"/>
  <c r="BQ1843" i="1"/>
  <c r="CJ1842" i="1"/>
  <c r="CI1842" i="1"/>
  <c r="CG1842" i="1"/>
  <c r="CF1842" i="1"/>
  <c r="BQ1842" i="1"/>
  <c r="CJ1841" i="1"/>
  <c r="CI1841" i="1"/>
  <c r="CG1841" i="1"/>
  <c r="CF1841" i="1"/>
  <c r="BQ1841" i="1"/>
  <c r="CJ1840" i="1"/>
  <c r="CI1840" i="1"/>
  <c r="CG1840" i="1"/>
  <c r="CF1840" i="1"/>
  <c r="BQ1840" i="1"/>
  <c r="CJ1839" i="1"/>
  <c r="CI1839" i="1"/>
  <c r="CG1839" i="1"/>
  <c r="CF1839" i="1"/>
  <c r="BQ1839" i="1"/>
  <c r="CJ1838" i="1"/>
  <c r="CI1838" i="1"/>
  <c r="CG1838" i="1"/>
  <c r="CF1838" i="1"/>
  <c r="BQ1838" i="1"/>
  <c r="CJ1837" i="1"/>
  <c r="CI1837" i="1"/>
  <c r="CG1837" i="1"/>
  <c r="CF1837" i="1"/>
  <c r="BQ1837" i="1"/>
  <c r="CJ1836" i="1"/>
  <c r="CI1836" i="1"/>
  <c r="CG1836" i="1"/>
  <c r="CF1836" i="1"/>
  <c r="BQ1836" i="1"/>
  <c r="CJ1835" i="1"/>
  <c r="CI1835" i="1"/>
  <c r="CG1835" i="1"/>
  <c r="CF1835" i="1"/>
  <c r="BQ1835" i="1"/>
  <c r="CJ1834" i="1"/>
  <c r="CI1834" i="1"/>
  <c r="CG1834" i="1"/>
  <c r="CF1834" i="1"/>
  <c r="BQ1834" i="1"/>
  <c r="CJ1833" i="1"/>
  <c r="CI1833" i="1"/>
  <c r="CG1833" i="1"/>
  <c r="CF1833" i="1"/>
  <c r="BQ1833" i="1"/>
  <c r="CJ1832" i="1"/>
  <c r="CI1832" i="1"/>
  <c r="CG1832" i="1"/>
  <c r="CF1832" i="1"/>
  <c r="BQ1832" i="1"/>
  <c r="CJ1831" i="1"/>
  <c r="CI1831" i="1"/>
  <c r="CG1831" i="1"/>
  <c r="CF1831" i="1"/>
  <c r="BQ1831" i="1"/>
  <c r="CJ1830" i="1"/>
  <c r="CI1830" i="1"/>
  <c r="CG1830" i="1"/>
  <c r="CF1830" i="1"/>
  <c r="BQ1830" i="1"/>
  <c r="CJ1829" i="1"/>
  <c r="CI1829" i="1"/>
  <c r="CG1829" i="1"/>
  <c r="CF1829" i="1"/>
  <c r="BQ1829" i="1"/>
  <c r="CJ1828" i="1"/>
  <c r="CI1828" i="1"/>
  <c r="CG1828" i="1"/>
  <c r="CF1828" i="1"/>
  <c r="BQ1828" i="1"/>
  <c r="CJ1827" i="1"/>
  <c r="CI1827" i="1"/>
  <c r="CG1827" i="1"/>
  <c r="CF1827" i="1"/>
  <c r="BQ1827" i="1"/>
  <c r="CJ1826" i="1"/>
  <c r="CI1826" i="1"/>
  <c r="CG1826" i="1"/>
  <c r="CF1826" i="1"/>
  <c r="BQ1826" i="1"/>
  <c r="CJ1825" i="1"/>
  <c r="CI1825" i="1"/>
  <c r="CG1825" i="1"/>
  <c r="CF1825" i="1"/>
  <c r="BQ1825" i="1"/>
  <c r="CJ1824" i="1"/>
  <c r="CI1824" i="1"/>
  <c r="CG1824" i="1"/>
  <c r="CF1824" i="1"/>
  <c r="BQ1824" i="1"/>
  <c r="CJ1823" i="1"/>
  <c r="CI1823" i="1"/>
  <c r="CG1823" i="1"/>
  <c r="CF1823" i="1"/>
  <c r="BQ1823" i="1"/>
  <c r="CJ1822" i="1"/>
  <c r="CI1822" i="1"/>
  <c r="CG1822" i="1"/>
  <c r="CF1822" i="1"/>
  <c r="BQ1822" i="1"/>
  <c r="CJ1821" i="1"/>
  <c r="CI1821" i="1"/>
  <c r="CG1821" i="1"/>
  <c r="CF1821" i="1"/>
  <c r="BQ1821" i="1"/>
  <c r="CJ1820" i="1"/>
  <c r="CI1820" i="1"/>
  <c r="CG1820" i="1"/>
  <c r="CF1820" i="1"/>
  <c r="BQ1820" i="1"/>
  <c r="CJ1819" i="1"/>
  <c r="CI1819" i="1"/>
  <c r="CG1819" i="1"/>
  <c r="CF1819" i="1"/>
  <c r="BQ1819" i="1"/>
  <c r="CJ1818" i="1"/>
  <c r="CI1818" i="1"/>
  <c r="CG1818" i="1"/>
  <c r="CF1818" i="1"/>
  <c r="BQ1818" i="1"/>
  <c r="CJ1817" i="1"/>
  <c r="CI1817" i="1"/>
  <c r="CG1817" i="1"/>
  <c r="CF1817" i="1"/>
  <c r="BQ1817" i="1"/>
  <c r="CJ1816" i="1"/>
  <c r="CI1816" i="1"/>
  <c r="CG1816" i="1"/>
  <c r="CF1816" i="1"/>
  <c r="BQ1816" i="1"/>
  <c r="CJ1815" i="1"/>
  <c r="CI1815" i="1"/>
  <c r="CG1815" i="1"/>
  <c r="CF1815" i="1"/>
  <c r="BQ1815" i="1"/>
  <c r="CJ1814" i="1"/>
  <c r="CI1814" i="1"/>
  <c r="CG1814" i="1"/>
  <c r="CF1814" i="1"/>
  <c r="BQ1814" i="1"/>
  <c r="CJ1813" i="1"/>
  <c r="CI1813" i="1"/>
  <c r="CG1813" i="1"/>
  <c r="CF1813" i="1"/>
  <c r="BQ1813" i="1"/>
  <c r="CJ1812" i="1"/>
  <c r="CI1812" i="1"/>
  <c r="CG1812" i="1"/>
  <c r="CF1812" i="1"/>
  <c r="BQ1812" i="1"/>
  <c r="CJ1811" i="1"/>
  <c r="CI1811" i="1"/>
  <c r="CG1811" i="1"/>
  <c r="CF1811" i="1"/>
  <c r="BQ1811" i="1"/>
  <c r="CJ1810" i="1"/>
  <c r="CI1810" i="1"/>
  <c r="CG1810" i="1"/>
  <c r="CF1810" i="1"/>
  <c r="BQ1810" i="1"/>
  <c r="CJ1809" i="1"/>
  <c r="CI1809" i="1"/>
  <c r="CG1809" i="1"/>
  <c r="CF1809" i="1"/>
  <c r="BQ1809" i="1"/>
  <c r="CJ1808" i="1"/>
  <c r="CI1808" i="1"/>
  <c r="CG1808" i="1"/>
  <c r="CF1808" i="1"/>
  <c r="BQ1808" i="1"/>
  <c r="CJ1807" i="1"/>
  <c r="CI1807" i="1"/>
  <c r="CG1807" i="1"/>
  <c r="CF1807" i="1"/>
  <c r="BQ1807" i="1"/>
  <c r="CJ1806" i="1"/>
  <c r="CI1806" i="1"/>
  <c r="CG1806" i="1"/>
  <c r="CF1806" i="1"/>
  <c r="BQ1806" i="1"/>
  <c r="CJ1805" i="1"/>
  <c r="CI1805" i="1"/>
  <c r="CG1805" i="1"/>
  <c r="CF1805" i="1"/>
  <c r="BQ1805" i="1"/>
  <c r="CJ1804" i="1"/>
  <c r="CI1804" i="1"/>
  <c r="CG1804" i="1"/>
  <c r="CF1804" i="1"/>
  <c r="BQ1804" i="1"/>
  <c r="CJ1803" i="1"/>
  <c r="CI1803" i="1"/>
  <c r="CG1803" i="1"/>
  <c r="CF1803" i="1"/>
  <c r="BQ1803" i="1"/>
  <c r="CJ1802" i="1"/>
  <c r="CI1802" i="1"/>
  <c r="CG1802" i="1"/>
  <c r="CF1802" i="1"/>
  <c r="BQ1802" i="1"/>
  <c r="CJ1801" i="1"/>
  <c r="CI1801" i="1"/>
  <c r="CG1801" i="1"/>
  <c r="CF1801" i="1"/>
  <c r="BQ1801" i="1"/>
  <c r="CJ1800" i="1"/>
  <c r="CI1800" i="1"/>
  <c r="CG1800" i="1"/>
  <c r="CF1800" i="1"/>
  <c r="BQ1800" i="1"/>
  <c r="CJ1799" i="1"/>
  <c r="CI1799" i="1"/>
  <c r="CG1799" i="1"/>
  <c r="CF1799" i="1"/>
  <c r="BQ1799" i="1"/>
  <c r="CJ1798" i="1"/>
  <c r="CI1798" i="1"/>
  <c r="CG1798" i="1"/>
  <c r="CF1798" i="1"/>
  <c r="BQ1798" i="1"/>
  <c r="CJ1797" i="1"/>
  <c r="CI1797" i="1"/>
  <c r="CG1797" i="1"/>
  <c r="CF1797" i="1"/>
  <c r="BQ1797" i="1"/>
  <c r="CJ1796" i="1"/>
  <c r="CI1796" i="1"/>
  <c r="CG1796" i="1"/>
  <c r="CF1796" i="1"/>
  <c r="BQ1796" i="1"/>
  <c r="CJ1795" i="1"/>
  <c r="CI1795" i="1"/>
  <c r="CG1795" i="1"/>
  <c r="CF1795" i="1"/>
  <c r="BQ1795" i="1"/>
  <c r="CJ1794" i="1"/>
  <c r="CI1794" i="1"/>
  <c r="CG1794" i="1"/>
  <c r="CF1794" i="1"/>
  <c r="BQ1794" i="1"/>
  <c r="CJ1793" i="1"/>
  <c r="CI1793" i="1"/>
  <c r="CG1793" i="1"/>
  <c r="CF1793" i="1"/>
  <c r="BQ1793" i="1"/>
  <c r="CJ1792" i="1"/>
  <c r="CI1792" i="1"/>
  <c r="CG1792" i="1"/>
  <c r="CF1792" i="1"/>
  <c r="BQ1792" i="1"/>
  <c r="CJ1791" i="1"/>
  <c r="CI1791" i="1"/>
  <c r="CG1791" i="1"/>
  <c r="CF1791" i="1"/>
  <c r="BQ1791" i="1"/>
  <c r="CJ1790" i="1"/>
  <c r="CI1790" i="1"/>
  <c r="CG1790" i="1"/>
  <c r="CF1790" i="1"/>
  <c r="BQ1790" i="1"/>
  <c r="CJ1789" i="1"/>
  <c r="CI1789" i="1"/>
  <c r="CG1789" i="1"/>
  <c r="CF1789" i="1"/>
  <c r="BQ1789" i="1"/>
  <c r="CJ1788" i="1"/>
  <c r="CI1788" i="1"/>
  <c r="CG1788" i="1"/>
  <c r="CF1788" i="1"/>
  <c r="BQ1788" i="1"/>
  <c r="CJ1787" i="1"/>
  <c r="CI1787" i="1"/>
  <c r="CG1787" i="1"/>
  <c r="CF1787" i="1"/>
  <c r="BQ1787" i="1"/>
  <c r="CJ1786" i="1"/>
  <c r="CI1786" i="1"/>
  <c r="CG1786" i="1"/>
  <c r="CF1786" i="1"/>
  <c r="BQ1786" i="1"/>
  <c r="CJ1785" i="1"/>
  <c r="CI1785" i="1"/>
  <c r="CG1785" i="1"/>
  <c r="CF1785" i="1"/>
  <c r="BQ1785" i="1"/>
  <c r="CJ1784" i="1"/>
  <c r="CI1784" i="1"/>
  <c r="CG1784" i="1"/>
  <c r="CF1784" i="1"/>
  <c r="BQ1784" i="1"/>
  <c r="CJ1783" i="1"/>
  <c r="CI1783" i="1"/>
  <c r="CG1783" i="1"/>
  <c r="CF1783" i="1"/>
  <c r="BQ1783" i="1"/>
  <c r="CJ1782" i="1"/>
  <c r="CI1782" i="1"/>
  <c r="CG1782" i="1"/>
  <c r="CF1782" i="1"/>
  <c r="BQ1782" i="1"/>
  <c r="CJ1781" i="1"/>
  <c r="CI1781" i="1"/>
  <c r="CG1781" i="1"/>
  <c r="CF1781" i="1"/>
  <c r="BQ1781" i="1"/>
  <c r="CJ1780" i="1"/>
  <c r="CI1780" i="1"/>
  <c r="CG1780" i="1"/>
  <c r="CF1780" i="1"/>
  <c r="BQ1780" i="1"/>
  <c r="CJ1779" i="1"/>
  <c r="CI1779" i="1"/>
  <c r="CG1779" i="1"/>
  <c r="CF1779" i="1"/>
  <c r="BQ1779" i="1"/>
  <c r="CJ1778" i="1"/>
  <c r="CI1778" i="1"/>
  <c r="CG1778" i="1"/>
  <c r="CF1778" i="1"/>
  <c r="BQ1778" i="1"/>
  <c r="CJ1777" i="1"/>
  <c r="CI1777" i="1"/>
  <c r="CG1777" i="1"/>
  <c r="CF1777" i="1"/>
  <c r="BQ1777" i="1"/>
  <c r="CJ1776" i="1"/>
  <c r="CI1776" i="1"/>
  <c r="CG1776" i="1"/>
  <c r="CF1776" i="1"/>
  <c r="BQ1776" i="1"/>
  <c r="CJ1775" i="1"/>
  <c r="CI1775" i="1"/>
  <c r="CG1775" i="1"/>
  <c r="CF1775" i="1"/>
  <c r="BQ1775" i="1"/>
  <c r="CJ1774" i="1"/>
  <c r="CI1774" i="1"/>
  <c r="CG1774" i="1"/>
  <c r="CF1774" i="1"/>
  <c r="BQ1774" i="1"/>
  <c r="CJ1773" i="1"/>
  <c r="CI1773" i="1"/>
  <c r="CG1773" i="1"/>
  <c r="CF1773" i="1"/>
  <c r="BQ1773" i="1"/>
  <c r="CJ1772" i="1"/>
  <c r="CI1772" i="1"/>
  <c r="CG1772" i="1"/>
  <c r="CF1772" i="1"/>
  <c r="BQ1772" i="1"/>
  <c r="CJ1771" i="1"/>
  <c r="CI1771" i="1"/>
  <c r="CG1771" i="1"/>
  <c r="CF1771" i="1"/>
  <c r="BQ1771" i="1"/>
  <c r="CJ1770" i="1"/>
  <c r="CI1770" i="1"/>
  <c r="CG1770" i="1"/>
  <c r="CF1770" i="1"/>
  <c r="BQ1770" i="1"/>
  <c r="CJ1769" i="1"/>
  <c r="CI1769" i="1"/>
  <c r="CG1769" i="1"/>
  <c r="CF1769" i="1"/>
  <c r="BQ1769" i="1"/>
  <c r="CJ1768" i="1"/>
  <c r="CI1768" i="1"/>
  <c r="CG1768" i="1"/>
  <c r="CF1768" i="1"/>
  <c r="BQ1768" i="1"/>
  <c r="CJ1767" i="1"/>
  <c r="CI1767" i="1"/>
  <c r="CG1767" i="1"/>
  <c r="CF1767" i="1"/>
  <c r="BQ1767" i="1"/>
  <c r="CJ1766" i="1"/>
  <c r="CI1766" i="1"/>
  <c r="CG1766" i="1"/>
  <c r="CF1766" i="1"/>
  <c r="BQ1766" i="1"/>
  <c r="CJ1765" i="1"/>
  <c r="CI1765" i="1"/>
  <c r="CG1765" i="1"/>
  <c r="CF1765" i="1"/>
  <c r="BQ1765" i="1"/>
  <c r="CJ1764" i="1"/>
  <c r="CI1764" i="1"/>
  <c r="CG1764" i="1"/>
  <c r="CF1764" i="1"/>
  <c r="BQ1764" i="1"/>
  <c r="CJ1763" i="1"/>
  <c r="CI1763" i="1"/>
  <c r="CG1763" i="1"/>
  <c r="CF1763" i="1"/>
  <c r="BQ1763" i="1"/>
  <c r="CJ1762" i="1"/>
  <c r="CI1762" i="1"/>
  <c r="CG1762" i="1"/>
  <c r="CF1762" i="1"/>
  <c r="BQ1762" i="1"/>
  <c r="CJ1761" i="1"/>
  <c r="CI1761" i="1"/>
  <c r="CG1761" i="1"/>
  <c r="CF1761" i="1"/>
  <c r="BQ1761" i="1"/>
  <c r="CJ1760" i="1"/>
  <c r="CI1760" i="1"/>
  <c r="CG1760" i="1"/>
  <c r="CF1760" i="1"/>
  <c r="BQ1760" i="1"/>
  <c r="CJ1759" i="1"/>
  <c r="CI1759" i="1"/>
  <c r="CG1759" i="1"/>
  <c r="CF1759" i="1"/>
  <c r="BQ1759" i="1"/>
  <c r="CJ1758" i="1"/>
  <c r="CI1758" i="1"/>
  <c r="CG1758" i="1"/>
  <c r="CF1758" i="1"/>
  <c r="BQ1758" i="1"/>
  <c r="CJ1757" i="1"/>
  <c r="CI1757" i="1"/>
  <c r="CG1757" i="1"/>
  <c r="CF1757" i="1"/>
  <c r="BQ1757" i="1"/>
  <c r="CJ1756" i="1"/>
  <c r="CI1756" i="1"/>
  <c r="CG1756" i="1"/>
  <c r="CF1756" i="1"/>
  <c r="BQ1756" i="1"/>
  <c r="CJ1755" i="1"/>
  <c r="CI1755" i="1"/>
  <c r="CG1755" i="1"/>
  <c r="CF1755" i="1"/>
  <c r="BQ1755" i="1"/>
  <c r="CJ1754" i="1"/>
  <c r="CI1754" i="1"/>
  <c r="CG1754" i="1"/>
  <c r="CF1754" i="1"/>
  <c r="BQ1754" i="1"/>
  <c r="CJ1753" i="1"/>
  <c r="CI1753" i="1"/>
  <c r="CG1753" i="1"/>
  <c r="CF1753" i="1"/>
  <c r="BQ1753" i="1"/>
  <c r="CJ1752" i="1"/>
  <c r="CI1752" i="1"/>
  <c r="CG1752" i="1"/>
  <c r="CF1752" i="1"/>
  <c r="BQ1752" i="1"/>
  <c r="CJ1751" i="1"/>
  <c r="CI1751" i="1"/>
  <c r="CG1751" i="1"/>
  <c r="CF1751" i="1"/>
  <c r="BQ1751" i="1"/>
  <c r="CJ1750" i="1"/>
  <c r="CI1750" i="1"/>
  <c r="CG1750" i="1"/>
  <c r="CF1750" i="1"/>
  <c r="BQ1750" i="1"/>
  <c r="CJ1749" i="1"/>
  <c r="CI1749" i="1"/>
  <c r="CG1749" i="1"/>
  <c r="CF1749" i="1"/>
  <c r="BQ1749" i="1"/>
  <c r="CJ1748" i="1"/>
  <c r="CI1748" i="1"/>
  <c r="CG1748" i="1"/>
  <c r="CF1748" i="1"/>
  <c r="BQ1748" i="1"/>
  <c r="CJ1747" i="1"/>
  <c r="CI1747" i="1"/>
  <c r="CG1747" i="1"/>
  <c r="CF1747" i="1"/>
  <c r="BQ1747" i="1"/>
  <c r="CJ1746" i="1"/>
  <c r="CI1746" i="1"/>
  <c r="CG1746" i="1"/>
  <c r="CF1746" i="1"/>
  <c r="BQ1746" i="1"/>
  <c r="CJ1745" i="1"/>
  <c r="CI1745" i="1"/>
  <c r="CG1745" i="1"/>
  <c r="CF1745" i="1"/>
  <c r="BQ1745" i="1"/>
  <c r="CJ1744" i="1"/>
  <c r="CI1744" i="1"/>
  <c r="CG1744" i="1"/>
  <c r="CF1744" i="1"/>
  <c r="BQ1744" i="1"/>
  <c r="CJ1743" i="1"/>
  <c r="CI1743" i="1"/>
  <c r="CG1743" i="1"/>
  <c r="CF1743" i="1"/>
  <c r="BQ1743" i="1"/>
  <c r="CJ1742" i="1"/>
  <c r="CI1742" i="1"/>
  <c r="CG1742" i="1"/>
  <c r="CF1742" i="1"/>
  <c r="BQ1742" i="1"/>
  <c r="CJ1741" i="1"/>
  <c r="CI1741" i="1"/>
  <c r="CG1741" i="1"/>
  <c r="CF1741" i="1"/>
  <c r="BQ1741" i="1"/>
  <c r="CJ1740" i="1"/>
  <c r="CI1740" i="1"/>
  <c r="CG1740" i="1"/>
  <c r="CF1740" i="1"/>
  <c r="BQ1740" i="1"/>
  <c r="CJ1739" i="1"/>
  <c r="CI1739" i="1"/>
  <c r="CG1739" i="1"/>
  <c r="CF1739" i="1"/>
  <c r="BQ1739" i="1"/>
  <c r="CJ1738" i="1"/>
  <c r="CI1738" i="1"/>
  <c r="CG1738" i="1"/>
  <c r="CF1738" i="1"/>
  <c r="BQ1738" i="1"/>
  <c r="CJ1737" i="1"/>
  <c r="CI1737" i="1"/>
  <c r="CG1737" i="1"/>
  <c r="CF1737" i="1"/>
  <c r="BQ1737" i="1"/>
  <c r="CJ1736" i="1"/>
  <c r="CI1736" i="1"/>
  <c r="CG1736" i="1"/>
  <c r="CF1736" i="1"/>
  <c r="BQ1736" i="1"/>
  <c r="CJ1735" i="1"/>
  <c r="CI1735" i="1"/>
  <c r="CG1735" i="1"/>
  <c r="CF1735" i="1"/>
  <c r="BQ1735" i="1"/>
  <c r="CJ1734" i="1"/>
  <c r="CI1734" i="1"/>
  <c r="CG1734" i="1"/>
  <c r="CF1734" i="1"/>
  <c r="BQ1734" i="1"/>
  <c r="CJ1733" i="1"/>
  <c r="CI1733" i="1"/>
  <c r="CG1733" i="1"/>
  <c r="CF1733" i="1"/>
  <c r="BQ1733" i="1"/>
  <c r="CJ1732" i="1"/>
  <c r="CI1732" i="1"/>
  <c r="CG1732" i="1"/>
  <c r="CF1732" i="1"/>
  <c r="BQ1732" i="1"/>
  <c r="CJ1731" i="1"/>
  <c r="CI1731" i="1"/>
  <c r="CG1731" i="1"/>
  <c r="CF1731" i="1"/>
  <c r="BQ1731" i="1"/>
  <c r="CJ1730" i="1"/>
  <c r="CI1730" i="1"/>
  <c r="CG1730" i="1"/>
  <c r="CF1730" i="1"/>
  <c r="BQ1730" i="1"/>
  <c r="CJ1729" i="1"/>
  <c r="CI1729" i="1"/>
  <c r="CG1729" i="1"/>
  <c r="CF1729" i="1"/>
  <c r="BQ1729" i="1"/>
  <c r="CJ1728" i="1"/>
  <c r="CI1728" i="1"/>
  <c r="CG1728" i="1"/>
  <c r="CF1728" i="1"/>
  <c r="BQ1728" i="1"/>
  <c r="CJ1727" i="1"/>
  <c r="CI1727" i="1"/>
  <c r="CG1727" i="1"/>
  <c r="CF1727" i="1"/>
  <c r="BQ1727" i="1"/>
  <c r="CJ1726" i="1"/>
  <c r="CI1726" i="1"/>
  <c r="CG1726" i="1"/>
  <c r="CF1726" i="1"/>
  <c r="BQ1726" i="1"/>
  <c r="CJ1725" i="1"/>
  <c r="CI1725" i="1"/>
  <c r="CG1725" i="1"/>
  <c r="CF1725" i="1"/>
  <c r="BQ1725" i="1"/>
  <c r="CJ1724" i="1"/>
  <c r="CI1724" i="1"/>
  <c r="CG1724" i="1"/>
  <c r="CF1724" i="1"/>
  <c r="BQ1724" i="1"/>
  <c r="CJ1723" i="1"/>
  <c r="CI1723" i="1"/>
  <c r="CG1723" i="1"/>
  <c r="CF1723" i="1"/>
  <c r="BQ1723" i="1"/>
  <c r="CJ1722" i="1"/>
  <c r="CI1722" i="1"/>
  <c r="CG1722" i="1"/>
  <c r="CF1722" i="1"/>
  <c r="BQ1722" i="1"/>
  <c r="CJ1721" i="1"/>
  <c r="CI1721" i="1"/>
  <c r="CG1721" i="1"/>
  <c r="CF1721" i="1"/>
  <c r="BQ1721" i="1"/>
  <c r="CJ1720" i="1"/>
  <c r="CI1720" i="1"/>
  <c r="CG1720" i="1"/>
  <c r="CF1720" i="1"/>
  <c r="BQ1720" i="1"/>
  <c r="CJ1719" i="1"/>
  <c r="CI1719" i="1"/>
  <c r="CG1719" i="1"/>
  <c r="CF1719" i="1"/>
  <c r="BQ1719" i="1"/>
  <c r="CJ1718" i="1"/>
  <c r="CI1718" i="1"/>
  <c r="CG1718" i="1"/>
  <c r="CF1718" i="1"/>
  <c r="BQ1718" i="1"/>
  <c r="CJ1717" i="1"/>
  <c r="CI1717" i="1"/>
  <c r="CG1717" i="1"/>
  <c r="CF1717" i="1"/>
  <c r="BQ1717" i="1"/>
  <c r="CJ1716" i="1"/>
  <c r="CI1716" i="1"/>
  <c r="CG1716" i="1"/>
  <c r="CF1716" i="1"/>
  <c r="BQ1716" i="1"/>
  <c r="CJ1715" i="1"/>
  <c r="CI1715" i="1"/>
  <c r="CG1715" i="1"/>
  <c r="CF1715" i="1"/>
  <c r="BQ1715" i="1"/>
  <c r="CJ1714" i="1"/>
  <c r="CI1714" i="1"/>
  <c r="CG1714" i="1"/>
  <c r="CF1714" i="1"/>
  <c r="BQ1714" i="1"/>
  <c r="CJ1713" i="1"/>
  <c r="CI1713" i="1"/>
  <c r="CG1713" i="1"/>
  <c r="CF1713" i="1"/>
  <c r="BQ1713" i="1"/>
  <c r="CJ1712" i="1"/>
  <c r="CI1712" i="1"/>
  <c r="CG1712" i="1"/>
  <c r="CF1712" i="1"/>
  <c r="BQ1712" i="1"/>
  <c r="CJ1711" i="1"/>
  <c r="CI1711" i="1"/>
  <c r="CG1711" i="1"/>
  <c r="CF1711" i="1"/>
  <c r="BQ1711" i="1"/>
  <c r="CJ1710" i="1"/>
  <c r="CI1710" i="1"/>
  <c r="CG1710" i="1"/>
  <c r="CF1710" i="1"/>
  <c r="BQ1710" i="1"/>
  <c r="CJ1709" i="1"/>
  <c r="CI1709" i="1"/>
  <c r="CG1709" i="1"/>
  <c r="CF1709" i="1"/>
  <c r="BQ1709" i="1"/>
  <c r="CJ1708" i="1"/>
  <c r="CI1708" i="1"/>
  <c r="CG1708" i="1"/>
  <c r="CF1708" i="1"/>
  <c r="BQ1708" i="1"/>
  <c r="CJ1707" i="1"/>
  <c r="CI1707" i="1"/>
  <c r="CG1707" i="1"/>
  <c r="CF1707" i="1"/>
  <c r="BQ1707" i="1"/>
  <c r="CJ1706" i="1"/>
  <c r="CI1706" i="1"/>
  <c r="CG1706" i="1"/>
  <c r="CF1706" i="1"/>
  <c r="BQ1706" i="1"/>
  <c r="CJ1705" i="1"/>
  <c r="CI1705" i="1"/>
  <c r="CG1705" i="1"/>
  <c r="CF1705" i="1"/>
  <c r="BQ1705" i="1"/>
  <c r="CJ1704" i="1"/>
  <c r="CI1704" i="1"/>
  <c r="CG1704" i="1"/>
  <c r="CF1704" i="1"/>
  <c r="BQ1704" i="1"/>
  <c r="CJ1703" i="1"/>
  <c r="CI1703" i="1"/>
  <c r="CG1703" i="1"/>
  <c r="CF1703" i="1"/>
  <c r="BQ1703" i="1"/>
  <c r="CJ1702" i="1"/>
  <c r="CI1702" i="1"/>
  <c r="CG1702" i="1"/>
  <c r="CF1702" i="1"/>
  <c r="BQ1702" i="1"/>
  <c r="CJ1701" i="1"/>
  <c r="CI1701" i="1"/>
  <c r="CG1701" i="1"/>
  <c r="CF1701" i="1"/>
  <c r="BQ1701" i="1"/>
  <c r="CJ1700" i="1"/>
  <c r="CI1700" i="1"/>
  <c r="CG1700" i="1"/>
  <c r="CF1700" i="1"/>
  <c r="BQ1700" i="1"/>
  <c r="CJ1699" i="1"/>
  <c r="CI1699" i="1"/>
  <c r="CG1699" i="1"/>
  <c r="CF1699" i="1"/>
  <c r="BQ1699" i="1"/>
  <c r="CJ1698" i="1"/>
  <c r="CI1698" i="1"/>
  <c r="CG1698" i="1"/>
  <c r="CF1698" i="1"/>
  <c r="BQ1698" i="1"/>
  <c r="CJ1697" i="1"/>
  <c r="CI1697" i="1"/>
  <c r="CG1697" i="1"/>
  <c r="CF1697" i="1"/>
  <c r="BQ1697" i="1"/>
  <c r="CJ1696" i="1"/>
  <c r="CI1696" i="1"/>
  <c r="CG1696" i="1"/>
  <c r="CF1696" i="1"/>
  <c r="BQ1696" i="1"/>
  <c r="CJ1695" i="1"/>
  <c r="CI1695" i="1"/>
  <c r="CG1695" i="1"/>
  <c r="CF1695" i="1"/>
  <c r="BQ1695" i="1"/>
  <c r="CJ1694" i="1"/>
  <c r="CI1694" i="1"/>
  <c r="CG1694" i="1"/>
  <c r="CF1694" i="1"/>
  <c r="BQ1694" i="1"/>
  <c r="CJ1693" i="1"/>
  <c r="CI1693" i="1"/>
  <c r="CG1693" i="1"/>
  <c r="CF1693" i="1"/>
  <c r="BQ1693" i="1"/>
  <c r="CJ1692" i="1"/>
  <c r="CI1692" i="1"/>
  <c r="CG1692" i="1"/>
  <c r="CF1692" i="1"/>
  <c r="BQ1692" i="1"/>
  <c r="CJ1691" i="1"/>
  <c r="CI1691" i="1"/>
  <c r="CG1691" i="1"/>
  <c r="CF1691" i="1"/>
  <c r="BQ1691" i="1"/>
  <c r="CJ1690" i="1"/>
  <c r="CI1690" i="1"/>
  <c r="CG1690" i="1"/>
  <c r="CF1690" i="1"/>
  <c r="BQ1690" i="1"/>
  <c r="CJ1689" i="1"/>
  <c r="CI1689" i="1"/>
  <c r="CG1689" i="1"/>
  <c r="CF1689" i="1"/>
  <c r="BQ1689" i="1"/>
  <c r="CJ1688" i="1"/>
  <c r="CI1688" i="1"/>
  <c r="CG1688" i="1"/>
  <c r="CF1688" i="1"/>
  <c r="BQ1688" i="1"/>
  <c r="CJ1687" i="1"/>
  <c r="CI1687" i="1"/>
  <c r="CG1687" i="1"/>
  <c r="CF1687" i="1"/>
  <c r="BQ1687" i="1"/>
  <c r="CJ1686" i="1"/>
  <c r="CI1686" i="1"/>
  <c r="CG1686" i="1"/>
  <c r="CF1686" i="1"/>
  <c r="BQ1686" i="1"/>
  <c r="CJ1685" i="1"/>
  <c r="CI1685" i="1"/>
  <c r="CG1685" i="1"/>
  <c r="CF1685" i="1"/>
  <c r="BQ1685" i="1"/>
  <c r="CJ1684" i="1"/>
  <c r="CI1684" i="1"/>
  <c r="CG1684" i="1"/>
  <c r="CF1684" i="1"/>
  <c r="BQ1684" i="1"/>
  <c r="CJ1683" i="1"/>
  <c r="CI1683" i="1"/>
  <c r="CG1683" i="1"/>
  <c r="CF1683" i="1"/>
  <c r="BQ1683" i="1"/>
  <c r="CJ1682" i="1"/>
  <c r="CI1682" i="1"/>
  <c r="CG1682" i="1"/>
  <c r="CF1682" i="1"/>
  <c r="BQ1682" i="1"/>
  <c r="CJ1681" i="1"/>
  <c r="CI1681" i="1"/>
  <c r="CG1681" i="1"/>
  <c r="CF1681" i="1"/>
  <c r="BQ1681" i="1"/>
  <c r="CJ1680" i="1"/>
  <c r="CI1680" i="1"/>
  <c r="CG1680" i="1"/>
  <c r="CF1680" i="1"/>
  <c r="BQ1680" i="1"/>
  <c r="CJ1679" i="1"/>
  <c r="CI1679" i="1"/>
  <c r="CG1679" i="1"/>
  <c r="CF1679" i="1"/>
  <c r="BQ1679" i="1"/>
  <c r="CJ1678" i="1"/>
  <c r="CI1678" i="1"/>
  <c r="CG1678" i="1"/>
  <c r="CF1678" i="1"/>
  <c r="BQ1678" i="1"/>
  <c r="CJ1677" i="1"/>
  <c r="CI1677" i="1"/>
  <c r="CG1677" i="1"/>
  <c r="CF1677" i="1"/>
  <c r="BQ1677" i="1"/>
  <c r="CJ1676" i="1"/>
  <c r="CI1676" i="1"/>
  <c r="CG1676" i="1"/>
  <c r="CF1676" i="1"/>
  <c r="BQ1676" i="1"/>
  <c r="CJ1675" i="1"/>
  <c r="CI1675" i="1"/>
  <c r="CG1675" i="1"/>
  <c r="CF1675" i="1"/>
  <c r="BQ1675" i="1"/>
  <c r="CJ1674" i="1"/>
  <c r="CI1674" i="1"/>
  <c r="CG1674" i="1"/>
  <c r="CF1674" i="1"/>
  <c r="BQ1674" i="1"/>
  <c r="CJ1673" i="1"/>
  <c r="CI1673" i="1"/>
  <c r="CG1673" i="1"/>
  <c r="CF1673" i="1"/>
  <c r="BQ1673" i="1"/>
  <c r="CJ1672" i="1"/>
  <c r="CI1672" i="1"/>
  <c r="CG1672" i="1"/>
  <c r="CF1672" i="1"/>
  <c r="BQ1672" i="1"/>
  <c r="CJ1671" i="1"/>
  <c r="CI1671" i="1"/>
  <c r="CG1671" i="1"/>
  <c r="CF1671" i="1"/>
  <c r="BQ1671" i="1"/>
  <c r="CJ1670" i="1"/>
  <c r="CI1670" i="1"/>
  <c r="CG1670" i="1"/>
  <c r="CF1670" i="1"/>
  <c r="BQ1670" i="1"/>
  <c r="CJ1669" i="1"/>
  <c r="CI1669" i="1"/>
  <c r="CG1669" i="1"/>
  <c r="CF1669" i="1"/>
  <c r="BQ1669" i="1"/>
  <c r="CJ1668" i="1"/>
  <c r="CI1668" i="1"/>
  <c r="CG1668" i="1"/>
  <c r="CF1668" i="1"/>
  <c r="BQ1668" i="1"/>
  <c r="CJ1667" i="1"/>
  <c r="CI1667" i="1"/>
  <c r="CG1667" i="1"/>
  <c r="CF1667" i="1"/>
  <c r="BQ1667" i="1"/>
  <c r="CJ1666" i="1"/>
  <c r="CI1666" i="1"/>
  <c r="CG1666" i="1"/>
  <c r="CF1666" i="1"/>
  <c r="BQ1666" i="1"/>
  <c r="CJ1665" i="1"/>
  <c r="CI1665" i="1"/>
  <c r="CG1665" i="1"/>
  <c r="CF1665" i="1"/>
  <c r="BQ1665" i="1"/>
  <c r="CJ1664" i="1"/>
  <c r="CI1664" i="1"/>
  <c r="CG1664" i="1"/>
  <c r="CF1664" i="1"/>
  <c r="BQ1664" i="1"/>
  <c r="CJ1663" i="1"/>
  <c r="CI1663" i="1"/>
  <c r="CG1663" i="1"/>
  <c r="CF1663" i="1"/>
  <c r="BQ1663" i="1"/>
  <c r="CJ1662" i="1"/>
  <c r="CI1662" i="1"/>
  <c r="CG1662" i="1"/>
  <c r="CF1662" i="1"/>
  <c r="BQ1662" i="1"/>
  <c r="CJ1661" i="1"/>
  <c r="CI1661" i="1"/>
  <c r="CG1661" i="1"/>
  <c r="CF1661" i="1"/>
  <c r="BQ1661" i="1"/>
  <c r="CJ1660" i="1"/>
  <c r="CI1660" i="1"/>
  <c r="CG1660" i="1"/>
  <c r="CF1660" i="1"/>
  <c r="BQ1660" i="1"/>
  <c r="CJ1659" i="1"/>
  <c r="CI1659" i="1"/>
  <c r="CG1659" i="1"/>
  <c r="CF1659" i="1"/>
  <c r="BQ1659" i="1"/>
  <c r="CJ1658" i="1"/>
  <c r="CI1658" i="1"/>
  <c r="CG1658" i="1"/>
  <c r="CF1658" i="1"/>
  <c r="BQ1658" i="1"/>
  <c r="CJ1657" i="1"/>
  <c r="CI1657" i="1"/>
  <c r="CG1657" i="1"/>
  <c r="CF1657" i="1"/>
  <c r="BQ1657" i="1"/>
  <c r="CJ1656" i="1"/>
  <c r="CI1656" i="1"/>
  <c r="CG1656" i="1"/>
  <c r="CF1656" i="1"/>
  <c r="BQ1656" i="1"/>
  <c r="CJ1655" i="1"/>
  <c r="CI1655" i="1"/>
  <c r="CG1655" i="1"/>
  <c r="CF1655" i="1"/>
  <c r="BQ1655" i="1"/>
  <c r="CJ1654" i="1"/>
  <c r="CI1654" i="1"/>
  <c r="CG1654" i="1"/>
  <c r="CF1654" i="1"/>
  <c r="BQ1654" i="1"/>
  <c r="CJ1653" i="1"/>
  <c r="CI1653" i="1"/>
  <c r="CG1653" i="1"/>
  <c r="CF1653" i="1"/>
  <c r="BQ1653" i="1"/>
  <c r="CJ1652" i="1"/>
  <c r="CI1652" i="1"/>
  <c r="CG1652" i="1"/>
  <c r="CF1652" i="1"/>
  <c r="BQ1652" i="1"/>
  <c r="CJ1651" i="1"/>
  <c r="CI1651" i="1"/>
  <c r="CG1651" i="1"/>
  <c r="CF1651" i="1"/>
  <c r="BQ1651" i="1"/>
  <c r="CJ1650" i="1"/>
  <c r="CI1650" i="1"/>
  <c r="CG1650" i="1"/>
  <c r="CF1650" i="1"/>
  <c r="BQ1650" i="1"/>
  <c r="CJ1649" i="1"/>
  <c r="CI1649" i="1"/>
  <c r="CG1649" i="1"/>
  <c r="CF1649" i="1"/>
  <c r="BQ1649" i="1"/>
  <c r="CJ1648" i="1"/>
  <c r="CI1648" i="1"/>
  <c r="CG1648" i="1"/>
  <c r="CF1648" i="1"/>
  <c r="BQ1648" i="1"/>
  <c r="CJ1647" i="1"/>
  <c r="CI1647" i="1"/>
  <c r="CG1647" i="1"/>
  <c r="CF1647" i="1"/>
  <c r="BQ1647" i="1"/>
  <c r="CJ1646" i="1"/>
  <c r="CI1646" i="1"/>
  <c r="CG1646" i="1"/>
  <c r="CF1646" i="1"/>
  <c r="BQ1646" i="1"/>
  <c r="CJ1645" i="1"/>
  <c r="CI1645" i="1"/>
  <c r="CG1645" i="1"/>
  <c r="CF1645" i="1"/>
  <c r="BQ1645" i="1"/>
  <c r="CJ1644" i="1"/>
  <c r="CI1644" i="1"/>
  <c r="CG1644" i="1"/>
  <c r="CF1644" i="1"/>
  <c r="BQ1644" i="1"/>
  <c r="CJ1643" i="1"/>
  <c r="CI1643" i="1"/>
  <c r="CG1643" i="1"/>
  <c r="CF1643" i="1"/>
  <c r="BQ1643" i="1"/>
  <c r="CJ1642" i="1"/>
  <c r="CI1642" i="1"/>
  <c r="CG1642" i="1"/>
  <c r="CF1642" i="1"/>
  <c r="BQ1642" i="1"/>
  <c r="CJ1641" i="1"/>
  <c r="CI1641" i="1"/>
  <c r="CG1641" i="1"/>
  <c r="CF1641" i="1"/>
  <c r="BQ1641" i="1"/>
  <c r="CJ1640" i="1"/>
  <c r="CI1640" i="1"/>
  <c r="CG1640" i="1"/>
  <c r="CF1640" i="1"/>
  <c r="BQ1640" i="1"/>
  <c r="CJ1639" i="1"/>
  <c r="CI1639" i="1"/>
  <c r="CG1639" i="1"/>
  <c r="CF1639" i="1"/>
  <c r="BQ1639" i="1"/>
  <c r="CJ1638" i="1"/>
  <c r="CI1638" i="1"/>
  <c r="CG1638" i="1"/>
  <c r="CF1638" i="1"/>
  <c r="BQ1638" i="1"/>
  <c r="CJ1637" i="1"/>
  <c r="CI1637" i="1"/>
  <c r="CG1637" i="1"/>
  <c r="CF1637" i="1"/>
  <c r="BQ1637" i="1"/>
  <c r="CJ1636" i="1"/>
  <c r="CI1636" i="1"/>
  <c r="CG1636" i="1"/>
  <c r="CF1636" i="1"/>
  <c r="BQ1636" i="1"/>
  <c r="CJ1635" i="1"/>
  <c r="CI1635" i="1"/>
  <c r="CG1635" i="1"/>
  <c r="CF1635" i="1"/>
  <c r="BQ1635" i="1"/>
  <c r="CJ1634" i="1"/>
  <c r="CI1634" i="1"/>
  <c r="CG1634" i="1"/>
  <c r="CF1634" i="1"/>
  <c r="BQ1634" i="1"/>
  <c r="CJ1633" i="1"/>
  <c r="CI1633" i="1"/>
  <c r="CG1633" i="1"/>
  <c r="CF1633" i="1"/>
  <c r="BQ1633" i="1"/>
  <c r="CJ1632" i="1"/>
  <c r="CI1632" i="1"/>
  <c r="CG1632" i="1"/>
  <c r="CF1632" i="1"/>
  <c r="BQ1632" i="1"/>
  <c r="CJ1631" i="1"/>
  <c r="CI1631" i="1"/>
  <c r="CG1631" i="1"/>
  <c r="CF1631" i="1"/>
  <c r="BQ1631" i="1"/>
  <c r="CJ1630" i="1"/>
  <c r="CI1630" i="1"/>
  <c r="CG1630" i="1"/>
  <c r="CF1630" i="1"/>
  <c r="BQ1630" i="1"/>
  <c r="CJ1629" i="1"/>
  <c r="CI1629" i="1"/>
  <c r="CG1629" i="1"/>
  <c r="CF1629" i="1"/>
  <c r="BQ1629" i="1"/>
  <c r="CJ1628" i="1"/>
  <c r="CI1628" i="1"/>
  <c r="CG1628" i="1"/>
  <c r="CF1628" i="1"/>
  <c r="BQ1628" i="1"/>
  <c r="CJ1627" i="1"/>
  <c r="CI1627" i="1"/>
  <c r="CG1627" i="1"/>
  <c r="CF1627" i="1"/>
  <c r="BQ1627" i="1"/>
  <c r="CJ1626" i="1"/>
  <c r="CI1626" i="1"/>
  <c r="CG1626" i="1"/>
  <c r="CF1626" i="1"/>
  <c r="BQ1626" i="1"/>
  <c r="CJ1625" i="1"/>
  <c r="CI1625" i="1"/>
  <c r="CG1625" i="1"/>
  <c r="CF1625" i="1"/>
  <c r="BQ1625" i="1"/>
  <c r="CJ1624" i="1"/>
  <c r="CI1624" i="1"/>
  <c r="CG1624" i="1"/>
  <c r="CF1624" i="1"/>
  <c r="BQ1624" i="1"/>
  <c r="CJ1623" i="1"/>
  <c r="CI1623" i="1"/>
  <c r="CG1623" i="1"/>
  <c r="CF1623" i="1"/>
  <c r="BQ1623" i="1"/>
  <c r="CJ1622" i="1"/>
  <c r="CI1622" i="1"/>
  <c r="CG1622" i="1"/>
  <c r="CF1622" i="1"/>
  <c r="BQ1622" i="1"/>
  <c r="CJ1621" i="1"/>
  <c r="CI1621" i="1"/>
  <c r="CG1621" i="1"/>
  <c r="CF1621" i="1"/>
  <c r="BQ1621" i="1"/>
  <c r="CJ1620" i="1"/>
  <c r="CI1620" i="1"/>
  <c r="CG1620" i="1"/>
  <c r="CF1620" i="1"/>
  <c r="BQ1620" i="1"/>
  <c r="CJ1619" i="1"/>
  <c r="CI1619" i="1"/>
  <c r="CG1619" i="1"/>
  <c r="CF1619" i="1"/>
  <c r="BQ1619" i="1"/>
  <c r="CJ1618" i="1"/>
  <c r="CI1618" i="1"/>
  <c r="CG1618" i="1"/>
  <c r="CF1618" i="1"/>
  <c r="BQ1618" i="1"/>
  <c r="CJ1617" i="1"/>
  <c r="CI1617" i="1"/>
  <c r="CG1617" i="1"/>
  <c r="CF1617" i="1"/>
  <c r="BQ1617" i="1"/>
  <c r="CJ1616" i="1"/>
  <c r="CI1616" i="1"/>
  <c r="CG1616" i="1"/>
  <c r="CF1616" i="1"/>
  <c r="BQ1616" i="1"/>
  <c r="CJ1615" i="1"/>
  <c r="CI1615" i="1"/>
  <c r="CG1615" i="1"/>
  <c r="CF1615" i="1"/>
  <c r="BQ1615" i="1"/>
  <c r="CJ1614" i="1"/>
  <c r="CI1614" i="1"/>
  <c r="CG1614" i="1"/>
  <c r="CF1614" i="1"/>
  <c r="BQ1614" i="1"/>
  <c r="CJ1613" i="1"/>
  <c r="CI1613" i="1"/>
  <c r="CG1613" i="1"/>
  <c r="CF1613" i="1"/>
  <c r="BQ1613" i="1"/>
  <c r="CJ1612" i="1"/>
  <c r="CI1612" i="1"/>
  <c r="CG1612" i="1"/>
  <c r="CF1612" i="1"/>
  <c r="BQ1612" i="1"/>
  <c r="CJ1611" i="1"/>
  <c r="CI1611" i="1"/>
  <c r="CG1611" i="1"/>
  <c r="CF1611" i="1"/>
  <c r="BQ1611" i="1"/>
  <c r="CJ1610" i="1"/>
  <c r="CI1610" i="1"/>
  <c r="CG1610" i="1"/>
  <c r="CF1610" i="1"/>
  <c r="BQ1610" i="1"/>
  <c r="CJ1609" i="1"/>
  <c r="CI1609" i="1"/>
  <c r="CG1609" i="1"/>
  <c r="CF1609" i="1"/>
  <c r="BQ1609" i="1"/>
  <c r="CJ1608" i="1"/>
  <c r="CI1608" i="1"/>
  <c r="CG1608" i="1"/>
  <c r="CF1608" i="1"/>
  <c r="BQ1608" i="1"/>
  <c r="CJ1607" i="1"/>
  <c r="CI1607" i="1"/>
  <c r="CG1607" i="1"/>
  <c r="CF1607" i="1"/>
  <c r="BQ1607" i="1"/>
  <c r="CJ1606" i="1"/>
  <c r="CI1606" i="1"/>
  <c r="CG1606" i="1"/>
  <c r="CF1606" i="1"/>
  <c r="BQ1606" i="1"/>
  <c r="CJ1605" i="1"/>
  <c r="CI1605" i="1"/>
  <c r="CG1605" i="1"/>
  <c r="CF1605" i="1"/>
  <c r="BQ1605" i="1"/>
  <c r="CJ1604" i="1"/>
  <c r="CI1604" i="1"/>
  <c r="CG1604" i="1"/>
  <c r="CF1604" i="1"/>
  <c r="BQ1604" i="1"/>
  <c r="CJ1603" i="1"/>
  <c r="CI1603" i="1"/>
  <c r="CG1603" i="1"/>
  <c r="CF1603" i="1"/>
  <c r="BQ1603" i="1"/>
  <c r="CJ1602" i="1"/>
  <c r="CI1602" i="1"/>
  <c r="CG1602" i="1"/>
  <c r="CF1602" i="1"/>
  <c r="BQ1602" i="1"/>
  <c r="CJ1601" i="1"/>
  <c r="CI1601" i="1"/>
  <c r="CG1601" i="1"/>
  <c r="CF1601" i="1"/>
  <c r="BQ1601" i="1"/>
  <c r="CJ1600" i="1"/>
  <c r="CI1600" i="1"/>
  <c r="CG1600" i="1"/>
  <c r="CF1600" i="1"/>
  <c r="BQ1600" i="1"/>
  <c r="CJ1599" i="1"/>
  <c r="CI1599" i="1"/>
  <c r="CG1599" i="1"/>
  <c r="CF1599" i="1"/>
  <c r="BQ1599" i="1"/>
  <c r="CJ1598" i="1"/>
  <c r="CI1598" i="1"/>
  <c r="CG1598" i="1"/>
  <c r="CF1598" i="1"/>
  <c r="BQ1598" i="1"/>
  <c r="CJ1597" i="1"/>
  <c r="CI1597" i="1"/>
  <c r="CG1597" i="1"/>
  <c r="CF1597" i="1"/>
  <c r="BQ1597" i="1"/>
  <c r="CJ1596" i="1"/>
  <c r="CI1596" i="1"/>
  <c r="CG1596" i="1"/>
  <c r="CF1596" i="1"/>
  <c r="BQ1596" i="1"/>
  <c r="CJ1595" i="1"/>
  <c r="CI1595" i="1"/>
  <c r="CG1595" i="1"/>
  <c r="CF1595" i="1"/>
  <c r="BQ1595" i="1"/>
  <c r="CJ1594" i="1"/>
  <c r="CI1594" i="1"/>
  <c r="CG1594" i="1"/>
  <c r="CF1594" i="1"/>
  <c r="BQ1594" i="1"/>
  <c r="CJ1593" i="1"/>
  <c r="CI1593" i="1"/>
  <c r="CG1593" i="1"/>
  <c r="CF1593" i="1"/>
  <c r="BQ1593" i="1"/>
  <c r="CJ1592" i="1"/>
  <c r="CI1592" i="1"/>
  <c r="CG1592" i="1"/>
  <c r="CF1592" i="1"/>
  <c r="BQ1592" i="1"/>
  <c r="CJ1591" i="1"/>
  <c r="CI1591" i="1"/>
  <c r="CG1591" i="1"/>
  <c r="CF1591" i="1"/>
  <c r="BQ1591" i="1"/>
  <c r="CJ1590" i="1"/>
  <c r="CI1590" i="1"/>
  <c r="CG1590" i="1"/>
  <c r="CF1590" i="1"/>
  <c r="BQ1590" i="1"/>
  <c r="CJ1589" i="1"/>
  <c r="CI1589" i="1"/>
  <c r="CG1589" i="1"/>
  <c r="CF1589" i="1"/>
  <c r="BQ1589" i="1"/>
  <c r="CJ1588" i="1"/>
  <c r="CI1588" i="1"/>
  <c r="CG1588" i="1"/>
  <c r="CF1588" i="1"/>
  <c r="BQ1588" i="1"/>
  <c r="CJ1587" i="1"/>
  <c r="CI1587" i="1"/>
  <c r="CG1587" i="1"/>
  <c r="CF1587" i="1"/>
  <c r="BQ1587" i="1"/>
  <c r="CJ1586" i="1"/>
  <c r="CI1586" i="1"/>
  <c r="CG1586" i="1"/>
  <c r="CF1586" i="1"/>
  <c r="BQ1586" i="1"/>
  <c r="CJ1585" i="1"/>
  <c r="CI1585" i="1"/>
  <c r="CG1585" i="1"/>
  <c r="CF1585" i="1"/>
  <c r="BQ1585" i="1"/>
  <c r="CJ1584" i="1"/>
  <c r="CI1584" i="1"/>
  <c r="CG1584" i="1"/>
  <c r="CF1584" i="1"/>
  <c r="BQ1584" i="1"/>
  <c r="CJ1583" i="1"/>
  <c r="CI1583" i="1"/>
  <c r="CG1583" i="1"/>
  <c r="CF1583" i="1"/>
  <c r="BQ1583" i="1"/>
  <c r="CJ1582" i="1"/>
  <c r="CI1582" i="1"/>
  <c r="CG1582" i="1"/>
  <c r="CF1582" i="1"/>
  <c r="BQ1582" i="1"/>
  <c r="CJ1581" i="1"/>
  <c r="CI1581" i="1"/>
  <c r="CG1581" i="1"/>
  <c r="CF1581" i="1"/>
  <c r="BQ1581" i="1"/>
  <c r="CJ1580" i="1"/>
  <c r="CI1580" i="1"/>
  <c r="CG1580" i="1"/>
  <c r="CF1580" i="1"/>
  <c r="BQ1580" i="1"/>
  <c r="CJ1579" i="1"/>
  <c r="CI1579" i="1"/>
  <c r="CG1579" i="1"/>
  <c r="CF1579" i="1"/>
  <c r="BQ1579" i="1"/>
  <c r="CJ1578" i="1"/>
  <c r="CI1578" i="1"/>
  <c r="CG1578" i="1"/>
  <c r="CF1578" i="1"/>
  <c r="BQ1578" i="1"/>
  <c r="CJ1577" i="1"/>
  <c r="CI1577" i="1"/>
  <c r="CG1577" i="1"/>
  <c r="CF1577" i="1"/>
  <c r="BQ1577" i="1"/>
  <c r="CJ1576" i="1"/>
  <c r="CI1576" i="1"/>
  <c r="CG1576" i="1"/>
  <c r="CF1576" i="1"/>
  <c r="BQ1576" i="1"/>
  <c r="CJ1575" i="1"/>
  <c r="CI1575" i="1"/>
  <c r="CG1575" i="1"/>
  <c r="CF1575" i="1"/>
  <c r="BQ1575" i="1"/>
  <c r="CJ1574" i="1"/>
  <c r="CI1574" i="1"/>
  <c r="CG1574" i="1"/>
  <c r="CF1574" i="1"/>
  <c r="BQ1574" i="1"/>
  <c r="CJ1573" i="1"/>
  <c r="CI1573" i="1"/>
  <c r="CG1573" i="1"/>
  <c r="CF1573" i="1"/>
  <c r="BQ1573" i="1"/>
  <c r="CJ1572" i="1"/>
  <c r="CI1572" i="1"/>
  <c r="CG1572" i="1"/>
  <c r="CF1572" i="1"/>
  <c r="BQ1572" i="1"/>
  <c r="CJ1571" i="1"/>
  <c r="CI1571" i="1"/>
  <c r="CG1571" i="1"/>
  <c r="CF1571" i="1"/>
  <c r="BQ1571" i="1"/>
  <c r="CJ1570" i="1"/>
  <c r="CI1570" i="1"/>
  <c r="CG1570" i="1"/>
  <c r="CF1570" i="1"/>
  <c r="BQ1570" i="1"/>
  <c r="CJ1569" i="1"/>
  <c r="CI1569" i="1"/>
  <c r="CG1569" i="1"/>
  <c r="CF1569" i="1"/>
  <c r="BQ1569" i="1"/>
  <c r="CJ1568" i="1"/>
  <c r="CI1568" i="1"/>
  <c r="CG1568" i="1"/>
  <c r="CF1568" i="1"/>
  <c r="BQ1568" i="1"/>
  <c r="CJ1567" i="1"/>
  <c r="CI1567" i="1"/>
  <c r="CG1567" i="1"/>
  <c r="CF1567" i="1"/>
  <c r="BQ1567" i="1"/>
  <c r="CJ1566" i="1"/>
  <c r="CI1566" i="1"/>
  <c r="CG1566" i="1"/>
  <c r="CF1566" i="1"/>
  <c r="BQ1566" i="1"/>
  <c r="CJ1565" i="1"/>
  <c r="CI1565" i="1"/>
  <c r="CG1565" i="1"/>
  <c r="CF1565" i="1"/>
  <c r="BQ1565" i="1"/>
  <c r="CJ1564" i="1"/>
  <c r="CI1564" i="1"/>
  <c r="CG1564" i="1"/>
  <c r="CF1564" i="1"/>
  <c r="BQ1564" i="1"/>
  <c r="CJ1563" i="1"/>
  <c r="CI1563" i="1"/>
  <c r="CG1563" i="1"/>
  <c r="CF1563" i="1"/>
  <c r="BQ1563" i="1"/>
  <c r="CJ1562" i="1"/>
  <c r="CI1562" i="1"/>
  <c r="CG1562" i="1"/>
  <c r="CF1562" i="1"/>
  <c r="BQ1562" i="1"/>
  <c r="CJ1561" i="1"/>
  <c r="CI1561" i="1"/>
  <c r="CG1561" i="1"/>
  <c r="CF1561" i="1"/>
  <c r="BQ1561" i="1"/>
  <c r="CJ1560" i="1"/>
  <c r="CI1560" i="1"/>
  <c r="CG1560" i="1"/>
  <c r="CF1560" i="1"/>
  <c r="BQ1560" i="1"/>
  <c r="CJ1559" i="1"/>
  <c r="CI1559" i="1"/>
  <c r="CG1559" i="1"/>
  <c r="CF1559" i="1"/>
  <c r="BQ1559" i="1"/>
  <c r="CJ1558" i="1"/>
  <c r="CI1558" i="1"/>
  <c r="CG1558" i="1"/>
  <c r="CF1558" i="1"/>
  <c r="BQ1558" i="1"/>
  <c r="CJ1557" i="1"/>
  <c r="CI1557" i="1"/>
  <c r="CG1557" i="1"/>
  <c r="CF1557" i="1"/>
  <c r="BQ1557" i="1"/>
  <c r="CJ1556" i="1"/>
  <c r="CI1556" i="1"/>
  <c r="CG1556" i="1"/>
  <c r="CF1556" i="1"/>
  <c r="BQ1556" i="1"/>
  <c r="CJ1555" i="1"/>
  <c r="CI1555" i="1"/>
  <c r="CG1555" i="1"/>
  <c r="CF1555" i="1"/>
  <c r="BQ1555" i="1"/>
  <c r="CJ1554" i="1"/>
  <c r="CI1554" i="1"/>
  <c r="CG1554" i="1"/>
  <c r="CF1554" i="1"/>
  <c r="BQ1554" i="1"/>
  <c r="CJ1553" i="1"/>
  <c r="CI1553" i="1"/>
  <c r="CG1553" i="1"/>
  <c r="CF1553" i="1"/>
  <c r="BQ1553" i="1"/>
  <c r="CJ1552" i="1"/>
  <c r="CI1552" i="1"/>
  <c r="CG1552" i="1"/>
  <c r="CF1552" i="1"/>
  <c r="BQ1552" i="1"/>
  <c r="CJ1551" i="1"/>
  <c r="CI1551" i="1"/>
  <c r="CG1551" i="1"/>
  <c r="CF1551" i="1"/>
  <c r="BQ1551" i="1"/>
  <c r="CJ1550" i="1"/>
  <c r="CI1550" i="1"/>
  <c r="CG1550" i="1"/>
  <c r="CF1550" i="1"/>
  <c r="BQ1550" i="1"/>
  <c r="CJ1549" i="1"/>
  <c r="CI1549" i="1"/>
  <c r="CG1549" i="1"/>
  <c r="CF1549" i="1"/>
  <c r="BQ1549" i="1"/>
  <c r="CJ1548" i="1"/>
  <c r="CI1548" i="1"/>
  <c r="CG1548" i="1"/>
  <c r="CF1548" i="1"/>
  <c r="BQ1548" i="1"/>
  <c r="CJ1547" i="1"/>
  <c r="CI1547" i="1"/>
  <c r="CG1547" i="1"/>
  <c r="CF1547" i="1"/>
  <c r="BQ1547" i="1"/>
  <c r="CJ1546" i="1"/>
  <c r="CI1546" i="1"/>
  <c r="CG1546" i="1"/>
  <c r="CF1546" i="1"/>
  <c r="BQ1546" i="1"/>
  <c r="CJ1545" i="1"/>
  <c r="CI1545" i="1"/>
  <c r="CG1545" i="1"/>
  <c r="CF1545" i="1"/>
  <c r="BQ1545" i="1"/>
  <c r="CJ1544" i="1"/>
  <c r="CI1544" i="1"/>
  <c r="CG1544" i="1"/>
  <c r="CF1544" i="1"/>
  <c r="BQ1544" i="1"/>
  <c r="CJ1543" i="1"/>
  <c r="CI1543" i="1"/>
  <c r="CG1543" i="1"/>
  <c r="CF1543" i="1"/>
  <c r="BQ1543" i="1"/>
  <c r="CJ1542" i="1"/>
  <c r="CI1542" i="1"/>
  <c r="CG1542" i="1"/>
  <c r="CF1542" i="1"/>
  <c r="BQ1542" i="1"/>
  <c r="CJ1541" i="1"/>
  <c r="CI1541" i="1"/>
  <c r="CG1541" i="1"/>
  <c r="CF1541" i="1"/>
  <c r="BQ1541" i="1"/>
  <c r="CJ1540" i="1"/>
  <c r="CI1540" i="1"/>
  <c r="CG1540" i="1"/>
  <c r="CF1540" i="1"/>
  <c r="BQ1540" i="1"/>
  <c r="CJ1539" i="1"/>
  <c r="CI1539" i="1"/>
  <c r="CG1539" i="1"/>
  <c r="CF1539" i="1"/>
  <c r="BQ1539" i="1"/>
  <c r="CJ1538" i="1"/>
  <c r="CI1538" i="1"/>
  <c r="CG1538" i="1"/>
  <c r="CF1538" i="1"/>
  <c r="BQ1538" i="1"/>
  <c r="CJ1537" i="1"/>
  <c r="CI1537" i="1"/>
  <c r="CG1537" i="1"/>
  <c r="CF1537" i="1"/>
  <c r="BQ1537" i="1"/>
  <c r="CJ1536" i="1"/>
  <c r="CI1536" i="1"/>
  <c r="CG1536" i="1"/>
  <c r="CF1536" i="1"/>
  <c r="BQ1536" i="1"/>
  <c r="CJ1535" i="1"/>
  <c r="CI1535" i="1"/>
  <c r="CG1535" i="1"/>
  <c r="CF1535" i="1"/>
  <c r="BQ1535" i="1"/>
  <c r="CJ1534" i="1"/>
  <c r="CI1534" i="1"/>
  <c r="CG1534" i="1"/>
  <c r="CF1534" i="1"/>
  <c r="BQ1534" i="1"/>
  <c r="CJ1533" i="1"/>
  <c r="CI1533" i="1"/>
  <c r="CG1533" i="1"/>
  <c r="CF1533" i="1"/>
  <c r="BQ1533" i="1"/>
  <c r="CJ1532" i="1"/>
  <c r="CI1532" i="1"/>
  <c r="CG1532" i="1"/>
  <c r="CF1532" i="1"/>
  <c r="BQ1532" i="1"/>
  <c r="CJ1531" i="1"/>
  <c r="CI1531" i="1"/>
  <c r="CG1531" i="1"/>
  <c r="CF1531" i="1"/>
  <c r="BQ1531" i="1"/>
  <c r="CJ1530" i="1"/>
  <c r="CI1530" i="1"/>
  <c r="CG1530" i="1"/>
  <c r="CF1530" i="1"/>
  <c r="BQ1530" i="1"/>
  <c r="CJ1529" i="1"/>
  <c r="CI1529" i="1"/>
  <c r="CG1529" i="1"/>
  <c r="CF1529" i="1"/>
  <c r="BQ1529" i="1"/>
  <c r="CJ1528" i="1"/>
  <c r="CI1528" i="1"/>
  <c r="CG1528" i="1"/>
  <c r="CF1528" i="1"/>
  <c r="BQ1528" i="1"/>
  <c r="CJ1527" i="1"/>
  <c r="CI1527" i="1"/>
  <c r="CG1527" i="1"/>
  <c r="CF1527" i="1"/>
  <c r="BQ1527" i="1"/>
  <c r="CJ1526" i="1"/>
  <c r="CI1526" i="1"/>
  <c r="CG1526" i="1"/>
  <c r="CF1526" i="1"/>
  <c r="BQ1526" i="1"/>
  <c r="CJ1525" i="1"/>
  <c r="CI1525" i="1"/>
  <c r="CG1525" i="1"/>
  <c r="CF1525" i="1"/>
  <c r="BQ1525" i="1"/>
  <c r="CJ1524" i="1"/>
  <c r="CI1524" i="1"/>
  <c r="CG1524" i="1"/>
  <c r="CF1524" i="1"/>
  <c r="BQ1524" i="1"/>
  <c r="CJ1523" i="1"/>
  <c r="CI1523" i="1"/>
  <c r="CG1523" i="1"/>
  <c r="CF1523" i="1"/>
  <c r="BQ1523" i="1"/>
  <c r="CJ1522" i="1"/>
  <c r="CI1522" i="1"/>
  <c r="CG1522" i="1"/>
  <c r="CF1522" i="1"/>
  <c r="BQ1522" i="1"/>
  <c r="CJ1521" i="1"/>
  <c r="CI1521" i="1"/>
  <c r="CG1521" i="1"/>
  <c r="CF1521" i="1"/>
  <c r="BQ1521" i="1"/>
  <c r="CJ1520" i="1"/>
  <c r="CI1520" i="1"/>
  <c r="CG1520" i="1"/>
  <c r="CF1520" i="1"/>
  <c r="BQ1520" i="1"/>
  <c r="CJ1519" i="1"/>
  <c r="CI1519" i="1"/>
  <c r="CG1519" i="1"/>
  <c r="CF1519" i="1"/>
  <c r="BQ1519" i="1"/>
  <c r="CJ1518" i="1"/>
  <c r="CI1518" i="1"/>
  <c r="CG1518" i="1"/>
  <c r="CF1518" i="1"/>
  <c r="BQ1518" i="1"/>
  <c r="CJ1517" i="1"/>
  <c r="CI1517" i="1"/>
  <c r="CG1517" i="1"/>
  <c r="CF1517" i="1"/>
  <c r="BQ1517" i="1"/>
  <c r="CJ1516" i="1"/>
  <c r="CI1516" i="1"/>
  <c r="CG1516" i="1"/>
  <c r="CF1516" i="1"/>
  <c r="BQ1516" i="1"/>
  <c r="CJ1515" i="1"/>
  <c r="CI1515" i="1"/>
  <c r="CG1515" i="1"/>
  <c r="CF1515" i="1"/>
  <c r="BQ1515" i="1"/>
  <c r="CJ1514" i="1"/>
  <c r="CI1514" i="1"/>
  <c r="CG1514" i="1"/>
  <c r="CF1514" i="1"/>
  <c r="BQ1514" i="1"/>
  <c r="CJ1513" i="1"/>
  <c r="CI1513" i="1"/>
  <c r="CG1513" i="1"/>
  <c r="CF1513" i="1"/>
  <c r="BQ1513" i="1"/>
  <c r="CJ1512" i="1"/>
  <c r="CI1512" i="1"/>
  <c r="CG1512" i="1"/>
  <c r="CF1512" i="1"/>
  <c r="BQ1512" i="1"/>
  <c r="CJ1511" i="1"/>
  <c r="CI1511" i="1"/>
  <c r="CG1511" i="1"/>
  <c r="CF1511" i="1"/>
  <c r="BQ1511" i="1"/>
  <c r="CJ1510" i="1"/>
  <c r="CI1510" i="1"/>
  <c r="CG1510" i="1"/>
  <c r="CF1510" i="1"/>
  <c r="BQ1510" i="1"/>
  <c r="CJ1509" i="1"/>
  <c r="CI1509" i="1"/>
  <c r="CG1509" i="1"/>
  <c r="CF1509" i="1"/>
  <c r="BQ1509" i="1"/>
  <c r="CJ1508" i="1"/>
  <c r="CI1508" i="1"/>
  <c r="CG1508" i="1"/>
  <c r="CF1508" i="1"/>
  <c r="BQ1508" i="1"/>
  <c r="CJ1507" i="1"/>
  <c r="CI1507" i="1"/>
  <c r="CG1507" i="1"/>
  <c r="CF1507" i="1"/>
  <c r="BQ1507" i="1"/>
  <c r="CJ1506" i="1"/>
  <c r="CI1506" i="1"/>
  <c r="CG1506" i="1"/>
  <c r="CF1506" i="1"/>
  <c r="BQ1506" i="1"/>
  <c r="CJ1505" i="1"/>
  <c r="CI1505" i="1"/>
  <c r="CG1505" i="1"/>
  <c r="CF1505" i="1"/>
  <c r="BQ1505" i="1"/>
  <c r="CJ1504" i="1"/>
  <c r="CI1504" i="1"/>
  <c r="CG1504" i="1"/>
  <c r="CF1504" i="1"/>
  <c r="BQ1504" i="1"/>
  <c r="CJ1503" i="1"/>
  <c r="CI1503" i="1"/>
  <c r="CG1503" i="1"/>
  <c r="CF1503" i="1"/>
  <c r="BQ1503" i="1"/>
  <c r="CJ1502" i="1"/>
  <c r="CI1502" i="1"/>
  <c r="CG1502" i="1"/>
  <c r="CF1502" i="1"/>
  <c r="BQ1502" i="1"/>
  <c r="CJ1501" i="1"/>
  <c r="CI1501" i="1"/>
  <c r="CG1501" i="1"/>
  <c r="CF1501" i="1"/>
  <c r="BQ1501" i="1"/>
  <c r="CJ1500" i="1"/>
  <c r="CI1500" i="1"/>
  <c r="CG1500" i="1"/>
  <c r="CF1500" i="1"/>
  <c r="BQ1500" i="1"/>
  <c r="CJ1499" i="1"/>
  <c r="CI1499" i="1"/>
  <c r="CG1499" i="1"/>
  <c r="CF1499" i="1"/>
  <c r="BQ1499" i="1"/>
  <c r="CJ1498" i="1"/>
  <c r="CI1498" i="1"/>
  <c r="CG1498" i="1"/>
  <c r="CF1498" i="1"/>
  <c r="BQ1498" i="1"/>
  <c r="CJ1497" i="1"/>
  <c r="CI1497" i="1"/>
  <c r="CG1497" i="1"/>
  <c r="CF1497" i="1"/>
  <c r="BQ1497" i="1"/>
  <c r="CJ1496" i="1"/>
  <c r="CI1496" i="1"/>
  <c r="CG1496" i="1"/>
  <c r="CF1496" i="1"/>
  <c r="BQ1496" i="1"/>
  <c r="CJ1495" i="1"/>
  <c r="CI1495" i="1"/>
  <c r="CG1495" i="1"/>
  <c r="CF1495" i="1"/>
  <c r="BQ1495" i="1"/>
  <c r="CJ1494" i="1"/>
  <c r="CI1494" i="1"/>
  <c r="CG1494" i="1"/>
  <c r="CF1494" i="1"/>
  <c r="BQ1494" i="1"/>
  <c r="CJ1493" i="1"/>
  <c r="CI1493" i="1"/>
  <c r="CG1493" i="1"/>
  <c r="CF1493" i="1"/>
  <c r="BQ1493" i="1"/>
  <c r="CJ1492" i="1"/>
  <c r="CI1492" i="1"/>
  <c r="CG1492" i="1"/>
  <c r="CF1492" i="1"/>
  <c r="BQ1492" i="1"/>
  <c r="CJ1491" i="1"/>
  <c r="CI1491" i="1"/>
  <c r="CG1491" i="1"/>
  <c r="CF1491" i="1"/>
  <c r="BQ1491" i="1"/>
  <c r="CJ1490" i="1"/>
  <c r="CI1490" i="1"/>
  <c r="CG1490" i="1"/>
  <c r="CF1490" i="1"/>
  <c r="BQ1490" i="1"/>
  <c r="CJ1489" i="1"/>
  <c r="CI1489" i="1"/>
  <c r="CG1489" i="1"/>
  <c r="CF1489" i="1"/>
  <c r="BQ1489" i="1"/>
  <c r="CJ1488" i="1"/>
  <c r="CI1488" i="1"/>
  <c r="CG1488" i="1"/>
  <c r="CF1488" i="1"/>
  <c r="BQ1488" i="1"/>
  <c r="CJ1487" i="1"/>
  <c r="CI1487" i="1"/>
  <c r="CG1487" i="1"/>
  <c r="CF1487" i="1"/>
  <c r="BQ1487" i="1"/>
  <c r="CJ1486" i="1"/>
  <c r="CI1486" i="1"/>
  <c r="CG1486" i="1"/>
  <c r="CF1486" i="1"/>
  <c r="BQ1486" i="1"/>
  <c r="CJ1485" i="1"/>
  <c r="CI1485" i="1"/>
  <c r="CG1485" i="1"/>
  <c r="CF1485" i="1"/>
  <c r="BQ1485" i="1"/>
  <c r="CJ1484" i="1"/>
  <c r="CI1484" i="1"/>
  <c r="CG1484" i="1"/>
  <c r="CF1484" i="1"/>
  <c r="BQ1484" i="1"/>
  <c r="CJ1483" i="1"/>
  <c r="CI1483" i="1"/>
  <c r="CG1483" i="1"/>
  <c r="CF1483" i="1"/>
  <c r="BQ1483" i="1"/>
  <c r="CJ1482" i="1"/>
  <c r="CI1482" i="1"/>
  <c r="CG1482" i="1"/>
  <c r="CF1482" i="1"/>
  <c r="BQ1482" i="1"/>
  <c r="CJ1481" i="1"/>
  <c r="CI1481" i="1"/>
  <c r="CG1481" i="1"/>
  <c r="CF1481" i="1"/>
  <c r="BQ1481" i="1"/>
  <c r="CJ1480" i="1"/>
  <c r="CI1480" i="1"/>
  <c r="CG1480" i="1"/>
  <c r="CF1480" i="1"/>
  <c r="BQ1480" i="1"/>
  <c r="CJ1479" i="1"/>
  <c r="CI1479" i="1"/>
  <c r="CG1479" i="1"/>
  <c r="CF1479" i="1"/>
  <c r="BQ1479" i="1"/>
  <c r="CJ1478" i="1"/>
  <c r="CI1478" i="1"/>
  <c r="CG1478" i="1"/>
  <c r="CF1478" i="1"/>
  <c r="BQ1478" i="1"/>
  <c r="CJ1477" i="1"/>
  <c r="CI1477" i="1"/>
  <c r="CG1477" i="1"/>
  <c r="CF1477" i="1"/>
  <c r="BQ1477" i="1"/>
  <c r="CJ1476" i="1"/>
  <c r="CI1476" i="1"/>
  <c r="CG1476" i="1"/>
  <c r="CF1476" i="1"/>
  <c r="BQ1476" i="1"/>
  <c r="CJ1475" i="1"/>
  <c r="CI1475" i="1"/>
  <c r="CG1475" i="1"/>
  <c r="CF1475" i="1"/>
  <c r="BQ1475" i="1"/>
  <c r="CJ1474" i="1"/>
  <c r="CI1474" i="1"/>
  <c r="CG1474" i="1"/>
  <c r="CF1474" i="1"/>
  <c r="BQ1474" i="1"/>
  <c r="CJ1473" i="1"/>
  <c r="CI1473" i="1"/>
  <c r="CG1473" i="1"/>
  <c r="CF1473" i="1"/>
  <c r="BQ1473" i="1"/>
  <c r="CJ1472" i="1"/>
  <c r="CI1472" i="1"/>
  <c r="CG1472" i="1"/>
  <c r="CF1472" i="1"/>
  <c r="BQ1472" i="1"/>
  <c r="CJ1471" i="1"/>
  <c r="CI1471" i="1"/>
  <c r="CG1471" i="1"/>
  <c r="CF1471" i="1"/>
  <c r="BQ1471" i="1"/>
  <c r="CJ1470" i="1"/>
  <c r="CI1470" i="1"/>
  <c r="CG1470" i="1"/>
  <c r="CF1470" i="1"/>
  <c r="BQ1470" i="1"/>
  <c r="CJ1469" i="1"/>
  <c r="CI1469" i="1"/>
  <c r="CG1469" i="1"/>
  <c r="CF1469" i="1"/>
  <c r="BQ1469" i="1"/>
  <c r="CJ1468" i="1"/>
  <c r="CI1468" i="1"/>
  <c r="CG1468" i="1"/>
  <c r="CF1468" i="1"/>
  <c r="BQ1468" i="1"/>
  <c r="CJ1467" i="1"/>
  <c r="CI1467" i="1"/>
  <c r="CG1467" i="1"/>
  <c r="CF1467" i="1"/>
  <c r="BQ1467" i="1"/>
  <c r="CJ1466" i="1"/>
  <c r="CI1466" i="1"/>
  <c r="CG1466" i="1"/>
  <c r="CF1466" i="1"/>
  <c r="BQ1466" i="1"/>
  <c r="CJ1465" i="1"/>
  <c r="CI1465" i="1"/>
  <c r="CG1465" i="1"/>
  <c r="CF1465" i="1"/>
  <c r="BQ1465" i="1"/>
  <c r="CJ1464" i="1"/>
  <c r="CI1464" i="1"/>
  <c r="CG1464" i="1"/>
  <c r="CF1464" i="1"/>
  <c r="BQ1464" i="1"/>
  <c r="CJ1463" i="1"/>
  <c r="CI1463" i="1"/>
  <c r="CG1463" i="1"/>
  <c r="CF1463" i="1"/>
  <c r="BQ1463" i="1"/>
  <c r="CJ1462" i="1"/>
  <c r="CI1462" i="1"/>
  <c r="CG1462" i="1"/>
  <c r="CF1462" i="1"/>
  <c r="BQ1462" i="1"/>
  <c r="CJ1461" i="1"/>
  <c r="CI1461" i="1"/>
  <c r="CG1461" i="1"/>
  <c r="CF1461" i="1"/>
  <c r="BQ1461" i="1"/>
  <c r="CJ1460" i="1"/>
  <c r="CI1460" i="1"/>
  <c r="CG1460" i="1"/>
  <c r="CF1460" i="1"/>
  <c r="BQ1460" i="1"/>
  <c r="CJ1459" i="1"/>
  <c r="CI1459" i="1"/>
  <c r="CG1459" i="1"/>
  <c r="CF1459" i="1"/>
  <c r="BQ1459" i="1"/>
  <c r="CJ1458" i="1"/>
  <c r="CI1458" i="1"/>
  <c r="CG1458" i="1"/>
  <c r="CF1458" i="1"/>
  <c r="BQ1458" i="1"/>
  <c r="CJ1457" i="1"/>
  <c r="CI1457" i="1"/>
  <c r="CG1457" i="1"/>
  <c r="CF1457" i="1"/>
  <c r="BQ1457" i="1"/>
  <c r="CJ1456" i="1"/>
  <c r="CI1456" i="1"/>
  <c r="CG1456" i="1"/>
  <c r="CF1456" i="1"/>
  <c r="BQ1456" i="1"/>
  <c r="CJ1455" i="1"/>
  <c r="CI1455" i="1"/>
  <c r="CG1455" i="1"/>
  <c r="CF1455" i="1"/>
  <c r="BQ1455" i="1"/>
  <c r="CJ1454" i="1"/>
  <c r="CI1454" i="1"/>
  <c r="CG1454" i="1"/>
  <c r="CF1454" i="1"/>
  <c r="BQ1454" i="1"/>
  <c r="CJ1453" i="1"/>
  <c r="CI1453" i="1"/>
  <c r="CG1453" i="1"/>
  <c r="CF1453" i="1"/>
  <c r="BQ1453" i="1"/>
  <c r="CJ1452" i="1"/>
  <c r="CI1452" i="1"/>
  <c r="CG1452" i="1"/>
  <c r="CF1452" i="1"/>
  <c r="BQ1452" i="1"/>
  <c r="CJ1451" i="1"/>
  <c r="CI1451" i="1"/>
  <c r="CG1451" i="1"/>
  <c r="CF1451" i="1"/>
  <c r="BQ1451" i="1"/>
  <c r="CJ1450" i="1"/>
  <c r="CI1450" i="1"/>
  <c r="CG1450" i="1"/>
  <c r="CF1450" i="1"/>
  <c r="BQ1450" i="1"/>
  <c r="CJ1449" i="1"/>
  <c r="CI1449" i="1"/>
  <c r="CG1449" i="1"/>
  <c r="CF1449" i="1"/>
  <c r="BQ1449" i="1"/>
  <c r="CJ1448" i="1"/>
  <c r="CI1448" i="1"/>
  <c r="CG1448" i="1"/>
  <c r="CF1448" i="1"/>
  <c r="BQ1448" i="1"/>
  <c r="CJ1447" i="1"/>
  <c r="CI1447" i="1"/>
  <c r="CG1447" i="1"/>
  <c r="CF1447" i="1"/>
  <c r="BQ1447" i="1"/>
  <c r="CJ1446" i="1"/>
  <c r="CI1446" i="1"/>
  <c r="CG1446" i="1"/>
  <c r="CF1446" i="1"/>
  <c r="BQ1446" i="1"/>
  <c r="CJ1445" i="1"/>
  <c r="CI1445" i="1"/>
  <c r="CG1445" i="1"/>
  <c r="CF1445" i="1"/>
  <c r="BQ1445" i="1"/>
  <c r="CJ1444" i="1"/>
  <c r="CI1444" i="1"/>
  <c r="CG1444" i="1"/>
  <c r="CF1444" i="1"/>
  <c r="BQ1444" i="1"/>
  <c r="CJ1443" i="1"/>
  <c r="CI1443" i="1"/>
  <c r="CG1443" i="1"/>
  <c r="CF1443" i="1"/>
  <c r="BQ1443" i="1"/>
  <c r="CJ1442" i="1"/>
  <c r="CI1442" i="1"/>
  <c r="CG1442" i="1"/>
  <c r="CF1442" i="1"/>
  <c r="BQ1442" i="1"/>
  <c r="CJ1441" i="1"/>
  <c r="CI1441" i="1"/>
  <c r="CG1441" i="1"/>
  <c r="CF1441" i="1"/>
  <c r="BQ1441" i="1"/>
  <c r="CJ1440" i="1"/>
  <c r="CI1440" i="1"/>
  <c r="CG1440" i="1"/>
  <c r="CF1440" i="1"/>
  <c r="BQ1440" i="1"/>
  <c r="CJ1439" i="1"/>
  <c r="CI1439" i="1"/>
  <c r="CG1439" i="1"/>
  <c r="CF1439" i="1"/>
  <c r="BQ1439" i="1"/>
  <c r="CJ1438" i="1"/>
  <c r="CI1438" i="1"/>
  <c r="CG1438" i="1"/>
  <c r="CF1438" i="1"/>
  <c r="BQ1438" i="1"/>
  <c r="CJ1437" i="1"/>
  <c r="CI1437" i="1"/>
  <c r="CG1437" i="1"/>
  <c r="CF1437" i="1"/>
  <c r="BQ1437" i="1"/>
  <c r="CJ1436" i="1"/>
  <c r="CI1436" i="1"/>
  <c r="CG1436" i="1"/>
  <c r="CF1436" i="1"/>
  <c r="BQ1436" i="1"/>
  <c r="CJ1435" i="1"/>
  <c r="CI1435" i="1"/>
  <c r="CG1435" i="1"/>
  <c r="CF1435" i="1"/>
  <c r="BQ1435" i="1"/>
  <c r="CJ1434" i="1"/>
  <c r="CI1434" i="1"/>
  <c r="CG1434" i="1"/>
  <c r="CF1434" i="1"/>
  <c r="BQ1434" i="1"/>
  <c r="CJ1433" i="1"/>
  <c r="CI1433" i="1"/>
  <c r="CG1433" i="1"/>
  <c r="CF1433" i="1"/>
  <c r="BQ1433" i="1"/>
  <c r="CJ1432" i="1"/>
  <c r="CI1432" i="1"/>
  <c r="CG1432" i="1"/>
  <c r="CF1432" i="1"/>
  <c r="BQ1432" i="1"/>
  <c r="CJ1431" i="1"/>
  <c r="CI1431" i="1"/>
  <c r="CG1431" i="1"/>
  <c r="CF1431" i="1"/>
  <c r="BQ1431" i="1"/>
  <c r="CJ1430" i="1"/>
  <c r="CI1430" i="1"/>
  <c r="CG1430" i="1"/>
  <c r="CF1430" i="1"/>
  <c r="BQ1430" i="1"/>
  <c r="CJ1429" i="1"/>
  <c r="CI1429" i="1"/>
  <c r="CG1429" i="1"/>
  <c r="CF1429" i="1"/>
  <c r="BQ1429" i="1"/>
  <c r="CJ1428" i="1"/>
  <c r="CI1428" i="1"/>
  <c r="CG1428" i="1"/>
  <c r="CF1428" i="1"/>
  <c r="BQ1428" i="1"/>
  <c r="CJ1427" i="1"/>
  <c r="CI1427" i="1"/>
  <c r="CG1427" i="1"/>
  <c r="CF1427" i="1"/>
  <c r="BQ1427" i="1"/>
  <c r="CJ1426" i="1"/>
  <c r="CI1426" i="1"/>
  <c r="CG1426" i="1"/>
  <c r="CF1426" i="1"/>
  <c r="BQ1426" i="1"/>
  <c r="CJ1425" i="1"/>
  <c r="CI1425" i="1"/>
  <c r="CG1425" i="1"/>
  <c r="CF1425" i="1"/>
  <c r="BQ1425" i="1"/>
  <c r="CJ1424" i="1"/>
  <c r="CI1424" i="1"/>
  <c r="CG1424" i="1"/>
  <c r="CF1424" i="1"/>
  <c r="BQ1424" i="1"/>
  <c r="CJ1423" i="1"/>
  <c r="CI1423" i="1"/>
  <c r="CG1423" i="1"/>
  <c r="CF1423" i="1"/>
  <c r="BQ1423" i="1"/>
  <c r="CJ1422" i="1"/>
  <c r="CI1422" i="1"/>
  <c r="CG1422" i="1"/>
  <c r="CF1422" i="1"/>
  <c r="BQ1422" i="1"/>
  <c r="CJ1421" i="1"/>
  <c r="CI1421" i="1"/>
  <c r="CG1421" i="1"/>
  <c r="CF1421" i="1"/>
  <c r="BQ1421" i="1"/>
  <c r="CJ1420" i="1"/>
  <c r="CI1420" i="1"/>
  <c r="CG1420" i="1"/>
  <c r="CF1420" i="1"/>
  <c r="BQ1420" i="1"/>
  <c r="CJ1419" i="1"/>
  <c r="CI1419" i="1"/>
  <c r="CG1419" i="1"/>
  <c r="CF1419" i="1"/>
  <c r="BQ1419" i="1"/>
  <c r="CJ1418" i="1"/>
  <c r="CI1418" i="1"/>
  <c r="CG1418" i="1"/>
  <c r="CF1418" i="1"/>
  <c r="BQ1418" i="1"/>
  <c r="CJ1417" i="1"/>
  <c r="CI1417" i="1"/>
  <c r="CG1417" i="1"/>
  <c r="CF1417" i="1"/>
  <c r="BQ1417" i="1"/>
  <c r="CJ1416" i="1"/>
  <c r="CI1416" i="1"/>
  <c r="CG1416" i="1"/>
  <c r="CF1416" i="1"/>
  <c r="BQ1416" i="1"/>
  <c r="CJ1415" i="1"/>
  <c r="CI1415" i="1"/>
  <c r="CG1415" i="1"/>
  <c r="CF1415" i="1"/>
  <c r="BQ1415" i="1"/>
  <c r="CJ1414" i="1"/>
  <c r="CI1414" i="1"/>
  <c r="CG1414" i="1"/>
  <c r="CF1414" i="1"/>
  <c r="BQ1414" i="1"/>
  <c r="CJ1413" i="1"/>
  <c r="CI1413" i="1"/>
  <c r="CG1413" i="1"/>
  <c r="CF1413" i="1"/>
  <c r="BQ1413" i="1"/>
  <c r="CJ1412" i="1"/>
  <c r="CI1412" i="1"/>
  <c r="CG1412" i="1"/>
  <c r="CF1412" i="1"/>
  <c r="BQ1412" i="1"/>
  <c r="CJ1411" i="1"/>
  <c r="CI1411" i="1"/>
  <c r="CG1411" i="1"/>
  <c r="CF1411" i="1"/>
  <c r="BQ1411" i="1"/>
  <c r="CJ1410" i="1"/>
  <c r="CI1410" i="1"/>
  <c r="CG1410" i="1"/>
  <c r="CF1410" i="1"/>
  <c r="BQ1410" i="1"/>
  <c r="CJ1409" i="1"/>
  <c r="CI1409" i="1"/>
  <c r="CG1409" i="1"/>
  <c r="CF1409" i="1"/>
  <c r="BQ1409" i="1"/>
  <c r="CJ1408" i="1"/>
  <c r="CI1408" i="1"/>
  <c r="CG1408" i="1"/>
  <c r="CF1408" i="1"/>
  <c r="BQ1408" i="1"/>
  <c r="CJ1407" i="1"/>
  <c r="CI1407" i="1"/>
  <c r="CG1407" i="1"/>
  <c r="CF1407" i="1"/>
  <c r="BQ1407" i="1"/>
  <c r="CJ1406" i="1"/>
  <c r="CI1406" i="1"/>
  <c r="CG1406" i="1"/>
  <c r="CF1406" i="1"/>
  <c r="BQ1406" i="1"/>
  <c r="CJ1405" i="1"/>
  <c r="CI1405" i="1"/>
  <c r="CG1405" i="1"/>
  <c r="CF1405" i="1"/>
  <c r="BQ1405" i="1"/>
  <c r="CJ1404" i="1"/>
  <c r="CI1404" i="1"/>
  <c r="CG1404" i="1"/>
  <c r="CF1404" i="1"/>
  <c r="BQ1404" i="1"/>
  <c r="CJ1403" i="1"/>
  <c r="CI1403" i="1"/>
  <c r="CG1403" i="1"/>
  <c r="CF1403" i="1"/>
  <c r="BQ1403" i="1"/>
  <c r="CJ1402" i="1"/>
  <c r="CI1402" i="1"/>
  <c r="CG1402" i="1"/>
  <c r="CF1402" i="1"/>
  <c r="BQ1402" i="1"/>
  <c r="CJ1401" i="1"/>
  <c r="CI1401" i="1"/>
  <c r="CG1401" i="1"/>
  <c r="CF1401" i="1"/>
  <c r="BQ1401" i="1"/>
  <c r="CJ1400" i="1"/>
  <c r="CI1400" i="1"/>
  <c r="CG1400" i="1"/>
  <c r="CF1400" i="1"/>
  <c r="BQ1400" i="1"/>
  <c r="CJ1399" i="1"/>
  <c r="CI1399" i="1"/>
  <c r="CG1399" i="1"/>
  <c r="CF1399" i="1"/>
  <c r="BQ1399" i="1"/>
  <c r="CJ1398" i="1"/>
  <c r="CI1398" i="1"/>
  <c r="CG1398" i="1"/>
  <c r="CF1398" i="1"/>
  <c r="BQ1398" i="1"/>
  <c r="CJ1397" i="1"/>
  <c r="CI1397" i="1"/>
  <c r="CG1397" i="1"/>
  <c r="CF1397" i="1"/>
  <c r="BQ1397" i="1"/>
  <c r="CJ1396" i="1"/>
  <c r="CI1396" i="1"/>
  <c r="CG1396" i="1"/>
  <c r="CF1396" i="1"/>
  <c r="BQ1396" i="1"/>
  <c r="CJ1395" i="1"/>
  <c r="CI1395" i="1"/>
  <c r="CG1395" i="1"/>
  <c r="CF1395" i="1"/>
  <c r="BQ1395" i="1"/>
  <c r="CJ1394" i="1"/>
  <c r="CI1394" i="1"/>
  <c r="CG1394" i="1"/>
  <c r="CF1394" i="1"/>
  <c r="BQ1394" i="1"/>
  <c r="CJ1393" i="1"/>
  <c r="CI1393" i="1"/>
  <c r="CG1393" i="1"/>
  <c r="CF1393" i="1"/>
  <c r="BQ1393" i="1"/>
  <c r="CJ1392" i="1"/>
  <c r="CI1392" i="1"/>
  <c r="CG1392" i="1"/>
  <c r="CF1392" i="1"/>
  <c r="BQ1392" i="1"/>
  <c r="CJ1391" i="1"/>
  <c r="CI1391" i="1"/>
  <c r="CG1391" i="1"/>
  <c r="CF1391" i="1"/>
  <c r="BQ1391" i="1"/>
  <c r="CJ1390" i="1"/>
  <c r="CI1390" i="1"/>
  <c r="CG1390" i="1"/>
  <c r="CF1390" i="1"/>
  <c r="BQ1390" i="1"/>
  <c r="CJ1389" i="1"/>
  <c r="CI1389" i="1"/>
  <c r="CG1389" i="1"/>
  <c r="CF1389" i="1"/>
  <c r="BQ1389" i="1"/>
  <c r="CJ1388" i="1"/>
  <c r="CI1388" i="1"/>
  <c r="CG1388" i="1"/>
  <c r="CF1388" i="1"/>
  <c r="BQ1388" i="1"/>
  <c r="CJ1387" i="1"/>
  <c r="CI1387" i="1"/>
  <c r="CG1387" i="1"/>
  <c r="CF1387" i="1"/>
  <c r="BQ1387" i="1"/>
  <c r="CJ1386" i="1"/>
  <c r="CI1386" i="1"/>
  <c r="CG1386" i="1"/>
  <c r="CF1386" i="1"/>
  <c r="BQ1386" i="1"/>
  <c r="CJ1385" i="1"/>
  <c r="CI1385" i="1"/>
  <c r="CG1385" i="1"/>
  <c r="CF1385" i="1"/>
  <c r="BQ1385" i="1"/>
  <c r="CJ1384" i="1"/>
  <c r="CI1384" i="1"/>
  <c r="CG1384" i="1"/>
  <c r="CF1384" i="1"/>
  <c r="BQ1384" i="1"/>
  <c r="CJ1383" i="1"/>
  <c r="CI1383" i="1"/>
  <c r="CG1383" i="1"/>
  <c r="CF1383" i="1"/>
  <c r="BQ1383" i="1"/>
  <c r="CJ1382" i="1"/>
  <c r="CI1382" i="1"/>
  <c r="CG1382" i="1"/>
  <c r="CF1382" i="1"/>
  <c r="BQ1382" i="1"/>
  <c r="CJ1381" i="1"/>
  <c r="CI1381" i="1"/>
  <c r="CG1381" i="1"/>
  <c r="CF1381" i="1"/>
  <c r="BQ1381" i="1"/>
  <c r="CJ1380" i="1"/>
  <c r="CI1380" i="1"/>
  <c r="CG1380" i="1"/>
  <c r="CF1380" i="1"/>
  <c r="BQ1380" i="1"/>
  <c r="CJ1379" i="1"/>
  <c r="CI1379" i="1"/>
  <c r="CG1379" i="1"/>
  <c r="CF1379" i="1"/>
  <c r="BQ1379" i="1"/>
  <c r="CJ1378" i="1"/>
  <c r="CI1378" i="1"/>
  <c r="CG1378" i="1"/>
  <c r="CF1378" i="1"/>
  <c r="BQ1378" i="1"/>
  <c r="CJ1377" i="1"/>
  <c r="CI1377" i="1"/>
  <c r="CG1377" i="1"/>
  <c r="CF1377" i="1"/>
  <c r="BQ1377" i="1"/>
  <c r="CJ1376" i="1"/>
  <c r="CI1376" i="1"/>
  <c r="CG1376" i="1"/>
  <c r="CF1376" i="1"/>
  <c r="BQ1376" i="1"/>
  <c r="CJ1375" i="1"/>
  <c r="CI1375" i="1"/>
  <c r="CG1375" i="1"/>
  <c r="CF1375" i="1"/>
  <c r="BQ1375" i="1"/>
  <c r="CJ1374" i="1"/>
  <c r="CI1374" i="1"/>
  <c r="CG1374" i="1"/>
  <c r="CF1374" i="1"/>
  <c r="BQ1374" i="1"/>
  <c r="CJ1373" i="1"/>
  <c r="CI1373" i="1"/>
  <c r="CG1373" i="1"/>
  <c r="CF1373" i="1"/>
  <c r="BQ1373" i="1"/>
  <c r="CJ1372" i="1"/>
  <c r="CI1372" i="1"/>
  <c r="CG1372" i="1"/>
  <c r="CF1372" i="1"/>
  <c r="BQ1372" i="1"/>
  <c r="CJ1371" i="1"/>
  <c r="CI1371" i="1"/>
  <c r="CG1371" i="1"/>
  <c r="CF1371" i="1"/>
  <c r="BQ1371" i="1"/>
  <c r="CJ1370" i="1"/>
  <c r="CI1370" i="1"/>
  <c r="CG1370" i="1"/>
  <c r="CF1370" i="1"/>
  <c r="BQ1370" i="1"/>
  <c r="CJ1369" i="1"/>
  <c r="CI1369" i="1"/>
  <c r="CG1369" i="1"/>
  <c r="CF1369" i="1"/>
  <c r="BQ1369" i="1"/>
  <c r="CJ1368" i="1"/>
  <c r="CI1368" i="1"/>
  <c r="CG1368" i="1"/>
  <c r="CF1368" i="1"/>
  <c r="BQ1368" i="1"/>
  <c r="CJ1367" i="1"/>
  <c r="CI1367" i="1"/>
  <c r="CG1367" i="1"/>
  <c r="CF1367" i="1"/>
  <c r="BQ1367" i="1"/>
  <c r="CJ1366" i="1"/>
  <c r="CI1366" i="1"/>
  <c r="CG1366" i="1"/>
  <c r="CF1366" i="1"/>
  <c r="BQ1366" i="1"/>
  <c r="CJ1365" i="1"/>
  <c r="CI1365" i="1"/>
  <c r="CG1365" i="1"/>
  <c r="CF1365" i="1"/>
  <c r="BQ1365" i="1"/>
  <c r="CJ1364" i="1"/>
  <c r="CI1364" i="1"/>
  <c r="CG1364" i="1"/>
  <c r="CF1364" i="1"/>
  <c r="BQ1364" i="1"/>
  <c r="CJ1363" i="1"/>
  <c r="CI1363" i="1"/>
  <c r="CG1363" i="1"/>
  <c r="CF1363" i="1"/>
  <c r="BQ1363" i="1"/>
  <c r="CJ1362" i="1"/>
  <c r="CI1362" i="1"/>
  <c r="CG1362" i="1"/>
  <c r="CF1362" i="1"/>
  <c r="BQ1362" i="1"/>
  <c r="CJ1361" i="1"/>
  <c r="CI1361" i="1"/>
  <c r="CG1361" i="1"/>
  <c r="CF1361" i="1"/>
  <c r="BQ1361" i="1"/>
  <c r="CJ1360" i="1"/>
  <c r="CI1360" i="1"/>
  <c r="CG1360" i="1"/>
  <c r="CF1360" i="1"/>
  <c r="BQ1360" i="1"/>
  <c r="CJ1359" i="1"/>
  <c r="CI1359" i="1"/>
  <c r="CG1359" i="1"/>
  <c r="CF1359" i="1"/>
  <c r="BQ1359" i="1"/>
  <c r="CJ1358" i="1"/>
  <c r="CI1358" i="1"/>
  <c r="CG1358" i="1"/>
  <c r="CF1358" i="1"/>
  <c r="BQ1358" i="1"/>
  <c r="CJ1357" i="1"/>
  <c r="CI1357" i="1"/>
  <c r="CG1357" i="1"/>
  <c r="CF1357" i="1"/>
  <c r="BQ1357" i="1"/>
  <c r="CJ1356" i="1"/>
  <c r="CI1356" i="1"/>
  <c r="CG1356" i="1"/>
  <c r="CF1356" i="1"/>
  <c r="BQ1356" i="1"/>
  <c r="CJ1355" i="1"/>
  <c r="CI1355" i="1"/>
  <c r="CG1355" i="1"/>
  <c r="CF1355" i="1"/>
  <c r="BQ1355" i="1"/>
  <c r="CJ1354" i="1"/>
  <c r="CI1354" i="1"/>
  <c r="CG1354" i="1"/>
  <c r="CF1354" i="1"/>
  <c r="BQ1354" i="1"/>
  <c r="CJ1353" i="1"/>
  <c r="CI1353" i="1"/>
  <c r="CG1353" i="1"/>
  <c r="CF1353" i="1"/>
  <c r="BQ1353" i="1"/>
  <c r="CJ1352" i="1"/>
  <c r="CI1352" i="1"/>
  <c r="CG1352" i="1"/>
  <c r="CF1352" i="1"/>
  <c r="BQ1352" i="1"/>
  <c r="CJ1351" i="1"/>
  <c r="CI1351" i="1"/>
  <c r="CG1351" i="1"/>
  <c r="CF1351" i="1"/>
  <c r="BQ1351" i="1"/>
  <c r="CJ1350" i="1"/>
  <c r="CI1350" i="1"/>
  <c r="CG1350" i="1"/>
  <c r="CF1350" i="1"/>
  <c r="BQ1350" i="1"/>
  <c r="CJ1349" i="1"/>
  <c r="CI1349" i="1"/>
  <c r="CG1349" i="1"/>
  <c r="CF1349" i="1"/>
  <c r="BQ1349" i="1"/>
  <c r="CJ1348" i="1"/>
  <c r="CI1348" i="1"/>
  <c r="CG1348" i="1"/>
  <c r="CF1348" i="1"/>
  <c r="BQ1348" i="1"/>
  <c r="CJ1347" i="1"/>
  <c r="CI1347" i="1"/>
  <c r="CG1347" i="1"/>
  <c r="CF1347" i="1"/>
  <c r="BQ1347" i="1"/>
  <c r="CJ1346" i="1"/>
  <c r="CI1346" i="1"/>
  <c r="CG1346" i="1"/>
  <c r="CF1346" i="1"/>
  <c r="BQ1346" i="1"/>
  <c r="CJ1345" i="1"/>
  <c r="CI1345" i="1"/>
  <c r="CG1345" i="1"/>
  <c r="CF1345" i="1"/>
  <c r="BQ1345" i="1"/>
  <c r="CJ1344" i="1"/>
  <c r="CI1344" i="1"/>
  <c r="CG1344" i="1"/>
  <c r="CF1344" i="1"/>
  <c r="BQ1344" i="1"/>
  <c r="CJ1343" i="1"/>
  <c r="CI1343" i="1"/>
  <c r="CG1343" i="1"/>
  <c r="CF1343" i="1"/>
  <c r="BQ1343" i="1"/>
  <c r="CJ1342" i="1"/>
  <c r="CI1342" i="1"/>
  <c r="CG1342" i="1"/>
  <c r="CF1342" i="1"/>
  <c r="BQ1342" i="1"/>
  <c r="CJ1341" i="1"/>
  <c r="CI1341" i="1"/>
  <c r="CG1341" i="1"/>
  <c r="CF1341" i="1"/>
  <c r="BQ1341" i="1"/>
  <c r="CJ1340" i="1"/>
  <c r="CI1340" i="1"/>
  <c r="CG1340" i="1"/>
  <c r="CF1340" i="1"/>
  <c r="BQ1340" i="1"/>
  <c r="CJ1339" i="1"/>
  <c r="CI1339" i="1"/>
  <c r="CG1339" i="1"/>
  <c r="CF1339" i="1"/>
  <c r="BQ1339" i="1"/>
  <c r="CJ1338" i="1"/>
  <c r="CI1338" i="1"/>
  <c r="CG1338" i="1"/>
  <c r="CF1338" i="1"/>
  <c r="BQ1338" i="1"/>
  <c r="CJ1337" i="1"/>
  <c r="CI1337" i="1"/>
  <c r="CG1337" i="1"/>
  <c r="CF1337" i="1"/>
  <c r="BQ1337" i="1"/>
  <c r="CJ1336" i="1"/>
  <c r="CI1336" i="1"/>
  <c r="CG1336" i="1"/>
  <c r="CF1336" i="1"/>
  <c r="BQ1336" i="1"/>
  <c r="CJ1335" i="1"/>
  <c r="CI1335" i="1"/>
  <c r="CG1335" i="1"/>
  <c r="CF1335" i="1"/>
  <c r="BQ1335" i="1"/>
  <c r="CJ1334" i="1"/>
  <c r="CI1334" i="1"/>
  <c r="CG1334" i="1"/>
  <c r="CF1334" i="1"/>
  <c r="BQ1334" i="1"/>
  <c r="CJ1333" i="1"/>
  <c r="CI1333" i="1"/>
  <c r="CG1333" i="1"/>
  <c r="CF1333" i="1"/>
  <c r="BQ1333" i="1"/>
  <c r="CJ1332" i="1"/>
  <c r="CI1332" i="1"/>
  <c r="CG1332" i="1"/>
  <c r="CF1332" i="1"/>
  <c r="BQ1332" i="1"/>
  <c r="CJ1331" i="1"/>
  <c r="CI1331" i="1"/>
  <c r="CG1331" i="1"/>
  <c r="CF1331" i="1"/>
  <c r="BQ1331" i="1"/>
  <c r="CJ1330" i="1"/>
  <c r="CI1330" i="1"/>
  <c r="CG1330" i="1"/>
  <c r="CF1330" i="1"/>
  <c r="BQ1330" i="1"/>
  <c r="CJ1329" i="1"/>
  <c r="CI1329" i="1"/>
  <c r="CG1329" i="1"/>
  <c r="CF1329" i="1"/>
  <c r="BQ1329" i="1"/>
  <c r="CJ1328" i="1"/>
  <c r="CI1328" i="1"/>
  <c r="CG1328" i="1"/>
  <c r="CF1328" i="1"/>
  <c r="BQ1328" i="1"/>
  <c r="CJ1327" i="1"/>
  <c r="CI1327" i="1"/>
  <c r="CG1327" i="1"/>
  <c r="CF1327" i="1"/>
  <c r="BQ1327" i="1"/>
  <c r="CJ1326" i="1"/>
  <c r="CI1326" i="1"/>
  <c r="CG1326" i="1"/>
  <c r="CF1326" i="1"/>
  <c r="BQ1326" i="1"/>
  <c r="CJ1325" i="1"/>
  <c r="CI1325" i="1"/>
  <c r="CG1325" i="1"/>
  <c r="CF1325" i="1"/>
  <c r="BQ1325" i="1"/>
  <c r="CJ1324" i="1"/>
  <c r="CI1324" i="1"/>
  <c r="CG1324" i="1"/>
  <c r="CF1324" i="1"/>
  <c r="BQ1324" i="1"/>
  <c r="CJ1323" i="1"/>
  <c r="CI1323" i="1"/>
  <c r="CG1323" i="1"/>
  <c r="CF1323" i="1"/>
  <c r="BQ1323" i="1"/>
  <c r="CJ1322" i="1"/>
  <c r="CI1322" i="1"/>
  <c r="CG1322" i="1"/>
  <c r="CF1322" i="1"/>
  <c r="BQ1322" i="1"/>
  <c r="CJ1321" i="1"/>
  <c r="CI1321" i="1"/>
  <c r="CG1321" i="1"/>
  <c r="CF1321" i="1"/>
  <c r="BQ1321" i="1"/>
  <c r="CJ1320" i="1"/>
  <c r="CI1320" i="1"/>
  <c r="CG1320" i="1"/>
  <c r="CF1320" i="1"/>
  <c r="BQ1320" i="1"/>
  <c r="CJ1319" i="1"/>
  <c r="CI1319" i="1"/>
  <c r="CG1319" i="1"/>
  <c r="CF1319" i="1"/>
  <c r="BQ1319" i="1"/>
  <c r="CJ1318" i="1"/>
  <c r="CI1318" i="1"/>
  <c r="CG1318" i="1"/>
  <c r="CF1318" i="1"/>
  <c r="BQ1318" i="1"/>
  <c r="CJ1317" i="1"/>
  <c r="CI1317" i="1"/>
  <c r="CG1317" i="1"/>
  <c r="CF1317" i="1"/>
  <c r="BQ1317" i="1"/>
  <c r="CJ1316" i="1"/>
  <c r="CI1316" i="1"/>
  <c r="CG1316" i="1"/>
  <c r="CF1316" i="1"/>
  <c r="BQ1316" i="1"/>
  <c r="CJ1315" i="1"/>
  <c r="CI1315" i="1"/>
  <c r="CG1315" i="1"/>
  <c r="CF1315" i="1"/>
  <c r="BQ1315" i="1"/>
  <c r="CJ1314" i="1"/>
  <c r="CI1314" i="1"/>
  <c r="CG1314" i="1"/>
  <c r="CF1314" i="1"/>
  <c r="BQ1314" i="1"/>
  <c r="CJ1313" i="1"/>
  <c r="CI1313" i="1"/>
  <c r="CG1313" i="1"/>
  <c r="CF1313" i="1"/>
  <c r="BQ1313" i="1"/>
  <c r="CJ1312" i="1"/>
  <c r="CI1312" i="1"/>
  <c r="CG1312" i="1"/>
  <c r="CF1312" i="1"/>
  <c r="BQ1312" i="1"/>
  <c r="CJ1311" i="1"/>
  <c r="CI1311" i="1"/>
  <c r="CG1311" i="1"/>
  <c r="CF1311" i="1"/>
  <c r="BQ1311" i="1"/>
  <c r="CJ1310" i="1"/>
  <c r="CI1310" i="1"/>
  <c r="CG1310" i="1"/>
  <c r="CF1310" i="1"/>
  <c r="BQ1310" i="1"/>
  <c r="CJ1309" i="1"/>
  <c r="CI1309" i="1"/>
  <c r="CG1309" i="1"/>
  <c r="CF1309" i="1"/>
  <c r="BQ1309" i="1"/>
  <c r="CJ1308" i="1"/>
  <c r="CI1308" i="1"/>
  <c r="CG1308" i="1"/>
  <c r="CF1308" i="1"/>
  <c r="BQ1308" i="1"/>
  <c r="CJ1307" i="1"/>
  <c r="CI1307" i="1"/>
  <c r="CG1307" i="1"/>
  <c r="CF1307" i="1"/>
  <c r="BQ1307" i="1"/>
  <c r="CJ1306" i="1"/>
  <c r="CI1306" i="1"/>
  <c r="CG1306" i="1"/>
  <c r="CF1306" i="1"/>
  <c r="BQ1306" i="1"/>
  <c r="CJ1305" i="1"/>
  <c r="CI1305" i="1"/>
  <c r="CG1305" i="1"/>
  <c r="CF1305" i="1"/>
  <c r="BQ1305" i="1"/>
  <c r="CJ1304" i="1"/>
  <c r="CI1304" i="1"/>
  <c r="CG1304" i="1"/>
  <c r="CF1304" i="1"/>
  <c r="BQ1304" i="1"/>
  <c r="CJ1303" i="1"/>
  <c r="CI1303" i="1"/>
  <c r="CG1303" i="1"/>
  <c r="CF1303" i="1"/>
  <c r="BQ1303" i="1"/>
  <c r="CJ1302" i="1"/>
  <c r="CI1302" i="1"/>
  <c r="CG1302" i="1"/>
  <c r="CF1302" i="1"/>
  <c r="BQ1302" i="1"/>
  <c r="CJ1301" i="1"/>
  <c r="CI1301" i="1"/>
  <c r="CG1301" i="1"/>
  <c r="CF1301" i="1"/>
  <c r="BQ1301" i="1"/>
  <c r="CJ1300" i="1"/>
  <c r="CI1300" i="1"/>
  <c r="CG1300" i="1"/>
  <c r="CF1300" i="1"/>
  <c r="BQ1300" i="1"/>
  <c r="CJ1299" i="1"/>
  <c r="CI1299" i="1"/>
  <c r="CG1299" i="1"/>
  <c r="CF1299" i="1"/>
  <c r="BQ1299" i="1"/>
  <c r="CJ1298" i="1"/>
  <c r="CI1298" i="1"/>
  <c r="CG1298" i="1"/>
  <c r="CF1298" i="1"/>
  <c r="BQ1298" i="1"/>
  <c r="CJ1297" i="1"/>
  <c r="CI1297" i="1"/>
  <c r="CG1297" i="1"/>
  <c r="CF1297" i="1"/>
  <c r="BQ1297" i="1"/>
  <c r="CJ1296" i="1"/>
  <c r="CI1296" i="1"/>
  <c r="CG1296" i="1"/>
  <c r="CF1296" i="1"/>
  <c r="BQ1296" i="1"/>
  <c r="CJ1295" i="1"/>
  <c r="CI1295" i="1"/>
  <c r="CG1295" i="1"/>
  <c r="CF1295" i="1"/>
  <c r="BQ1295" i="1"/>
  <c r="CJ1294" i="1"/>
  <c r="CI1294" i="1"/>
  <c r="CG1294" i="1"/>
  <c r="CF1294" i="1"/>
  <c r="BQ1294" i="1"/>
  <c r="CJ1293" i="1"/>
  <c r="CI1293" i="1"/>
  <c r="CG1293" i="1"/>
  <c r="CF1293" i="1"/>
  <c r="BQ1293" i="1"/>
  <c r="CJ1292" i="1"/>
  <c r="CI1292" i="1"/>
  <c r="CG1292" i="1"/>
  <c r="CF1292" i="1"/>
  <c r="BQ1292" i="1"/>
  <c r="CJ1291" i="1"/>
  <c r="CI1291" i="1"/>
  <c r="CG1291" i="1"/>
  <c r="CF1291" i="1"/>
  <c r="BQ1291" i="1"/>
  <c r="CJ1290" i="1"/>
  <c r="CI1290" i="1"/>
  <c r="CG1290" i="1"/>
  <c r="CF1290" i="1"/>
  <c r="BQ1290" i="1"/>
  <c r="CJ1289" i="1"/>
  <c r="CI1289" i="1"/>
  <c r="CG1289" i="1"/>
  <c r="CF1289" i="1"/>
  <c r="BQ1289" i="1"/>
  <c r="CJ1288" i="1"/>
  <c r="CI1288" i="1"/>
  <c r="CG1288" i="1"/>
  <c r="CF1288" i="1"/>
  <c r="BQ1288" i="1"/>
  <c r="CJ1287" i="1"/>
  <c r="CI1287" i="1"/>
  <c r="CG1287" i="1"/>
  <c r="CF1287" i="1"/>
  <c r="BQ1287" i="1"/>
  <c r="CJ1286" i="1"/>
  <c r="CI1286" i="1"/>
  <c r="CG1286" i="1"/>
  <c r="CF1286" i="1"/>
  <c r="BQ1286" i="1"/>
  <c r="CJ1285" i="1"/>
  <c r="CI1285" i="1"/>
  <c r="CG1285" i="1"/>
  <c r="CF1285" i="1"/>
  <c r="BQ1285" i="1"/>
  <c r="CJ1284" i="1"/>
  <c r="CI1284" i="1"/>
  <c r="CG1284" i="1"/>
  <c r="CF1284" i="1"/>
  <c r="BQ1284" i="1"/>
  <c r="CJ1283" i="1"/>
  <c r="CI1283" i="1"/>
  <c r="CG1283" i="1"/>
  <c r="CF1283" i="1"/>
  <c r="BQ1283" i="1"/>
  <c r="CJ1282" i="1"/>
  <c r="CI1282" i="1"/>
  <c r="CG1282" i="1"/>
  <c r="CF1282" i="1"/>
  <c r="BQ1282" i="1"/>
  <c r="CJ1281" i="1"/>
  <c r="CI1281" i="1"/>
  <c r="CG1281" i="1"/>
  <c r="CF1281" i="1"/>
  <c r="BQ1281" i="1"/>
  <c r="CJ1280" i="1"/>
  <c r="CI1280" i="1"/>
  <c r="CG1280" i="1"/>
  <c r="CF1280" i="1"/>
  <c r="BQ1280" i="1"/>
  <c r="CJ1279" i="1"/>
  <c r="CI1279" i="1"/>
  <c r="CG1279" i="1"/>
  <c r="CF1279" i="1"/>
  <c r="BQ1279" i="1"/>
  <c r="CJ1278" i="1"/>
  <c r="CI1278" i="1"/>
  <c r="CG1278" i="1"/>
  <c r="CF1278" i="1"/>
  <c r="BQ1278" i="1"/>
  <c r="CJ1277" i="1"/>
  <c r="CI1277" i="1"/>
  <c r="CG1277" i="1"/>
  <c r="CF1277" i="1"/>
  <c r="BQ1277" i="1"/>
  <c r="CJ1276" i="1"/>
  <c r="CI1276" i="1"/>
  <c r="CG1276" i="1"/>
  <c r="CF1276" i="1"/>
  <c r="BQ1276" i="1"/>
  <c r="CJ1275" i="1"/>
  <c r="CI1275" i="1"/>
  <c r="CG1275" i="1"/>
  <c r="CF1275" i="1"/>
  <c r="BQ1275" i="1"/>
  <c r="CJ1274" i="1"/>
  <c r="CI1274" i="1"/>
  <c r="CG1274" i="1"/>
  <c r="CF1274" i="1"/>
  <c r="BQ1274" i="1"/>
  <c r="CJ1273" i="1"/>
  <c r="CI1273" i="1"/>
  <c r="CG1273" i="1"/>
  <c r="CF1273" i="1"/>
  <c r="BQ1273" i="1"/>
  <c r="CJ1272" i="1"/>
  <c r="CI1272" i="1"/>
  <c r="CG1272" i="1"/>
  <c r="CF1272" i="1"/>
  <c r="BQ1272" i="1"/>
  <c r="CJ1271" i="1"/>
  <c r="CI1271" i="1"/>
  <c r="CG1271" i="1"/>
  <c r="CF1271" i="1"/>
  <c r="BQ1271" i="1"/>
  <c r="CJ1270" i="1"/>
  <c r="CI1270" i="1"/>
  <c r="CG1270" i="1"/>
  <c r="CF1270" i="1"/>
  <c r="BQ1270" i="1"/>
  <c r="CJ1269" i="1"/>
  <c r="CI1269" i="1"/>
  <c r="CG1269" i="1"/>
  <c r="CF1269" i="1"/>
  <c r="BQ1269" i="1"/>
  <c r="CJ1268" i="1"/>
  <c r="CI1268" i="1"/>
  <c r="CG1268" i="1"/>
  <c r="CF1268" i="1"/>
  <c r="BQ1268" i="1"/>
  <c r="CJ1267" i="1"/>
  <c r="CI1267" i="1"/>
  <c r="CG1267" i="1"/>
  <c r="CF1267" i="1"/>
  <c r="BQ1267" i="1"/>
  <c r="CJ1266" i="1"/>
  <c r="CI1266" i="1"/>
  <c r="CG1266" i="1"/>
  <c r="CF1266" i="1"/>
  <c r="BQ1266" i="1"/>
  <c r="CJ1265" i="1"/>
  <c r="CI1265" i="1"/>
  <c r="CG1265" i="1"/>
  <c r="CF1265" i="1"/>
  <c r="BQ1265" i="1"/>
  <c r="CJ1264" i="1"/>
  <c r="CI1264" i="1"/>
  <c r="CG1264" i="1"/>
  <c r="CF1264" i="1"/>
  <c r="BQ1264" i="1"/>
  <c r="CJ1263" i="1"/>
  <c r="CI1263" i="1"/>
  <c r="CG1263" i="1"/>
  <c r="CF1263" i="1"/>
  <c r="BQ1263" i="1"/>
  <c r="CJ1262" i="1"/>
  <c r="CI1262" i="1"/>
  <c r="CG1262" i="1"/>
  <c r="CF1262" i="1"/>
  <c r="BQ1262" i="1"/>
  <c r="CJ1261" i="1"/>
  <c r="CI1261" i="1"/>
  <c r="CG1261" i="1"/>
  <c r="CF1261" i="1"/>
  <c r="BQ1261" i="1"/>
  <c r="CJ1260" i="1"/>
  <c r="CI1260" i="1"/>
  <c r="CG1260" i="1"/>
  <c r="CF1260" i="1"/>
  <c r="BQ1260" i="1"/>
  <c r="CJ1259" i="1"/>
  <c r="CI1259" i="1"/>
  <c r="CG1259" i="1"/>
  <c r="CF1259" i="1"/>
  <c r="BQ1259" i="1"/>
  <c r="CJ1258" i="1"/>
  <c r="CI1258" i="1"/>
  <c r="CG1258" i="1"/>
  <c r="CF1258" i="1"/>
  <c r="BQ1258" i="1"/>
  <c r="CJ1257" i="1"/>
  <c r="CI1257" i="1"/>
  <c r="CG1257" i="1"/>
  <c r="CF1257" i="1"/>
  <c r="BQ1257" i="1"/>
  <c r="CJ1256" i="1"/>
  <c r="CI1256" i="1"/>
  <c r="CG1256" i="1"/>
  <c r="CF1256" i="1"/>
  <c r="BQ1256" i="1"/>
  <c r="CJ1255" i="1"/>
  <c r="CI1255" i="1"/>
  <c r="CG1255" i="1"/>
  <c r="CF1255" i="1"/>
  <c r="BQ1255" i="1"/>
  <c r="CJ1254" i="1"/>
  <c r="CI1254" i="1"/>
  <c r="CG1254" i="1"/>
  <c r="CF1254" i="1"/>
  <c r="BQ1254" i="1"/>
  <c r="CJ1253" i="1"/>
  <c r="CI1253" i="1"/>
  <c r="CG1253" i="1"/>
  <c r="CF1253" i="1"/>
  <c r="BQ1253" i="1"/>
  <c r="CJ1252" i="1"/>
  <c r="CI1252" i="1"/>
  <c r="CG1252" i="1"/>
  <c r="CF1252" i="1"/>
  <c r="BQ1252" i="1"/>
  <c r="CJ1251" i="1"/>
  <c r="CI1251" i="1"/>
  <c r="CG1251" i="1"/>
  <c r="CF1251" i="1"/>
  <c r="BQ1251" i="1"/>
  <c r="CJ1250" i="1"/>
  <c r="CI1250" i="1"/>
  <c r="CG1250" i="1"/>
  <c r="CF1250" i="1"/>
  <c r="BQ1250" i="1"/>
  <c r="CJ1249" i="1"/>
  <c r="CI1249" i="1"/>
  <c r="CG1249" i="1"/>
  <c r="CF1249" i="1"/>
  <c r="BQ1249" i="1"/>
  <c r="CJ1248" i="1"/>
  <c r="CI1248" i="1"/>
  <c r="CG1248" i="1"/>
  <c r="CF1248" i="1"/>
  <c r="BQ1248" i="1"/>
  <c r="CJ1247" i="1"/>
  <c r="CI1247" i="1"/>
  <c r="CG1247" i="1"/>
  <c r="CF1247" i="1"/>
  <c r="BQ1247" i="1"/>
  <c r="CJ1246" i="1"/>
  <c r="CI1246" i="1"/>
  <c r="CG1246" i="1"/>
  <c r="CF1246" i="1"/>
  <c r="BQ1246" i="1"/>
  <c r="CJ1245" i="1"/>
  <c r="CI1245" i="1"/>
  <c r="CG1245" i="1"/>
  <c r="CF1245" i="1"/>
  <c r="BQ1245" i="1"/>
  <c r="CJ1244" i="1"/>
  <c r="CI1244" i="1"/>
  <c r="CG1244" i="1"/>
  <c r="CF1244" i="1"/>
  <c r="BQ1244" i="1"/>
  <c r="CJ1243" i="1"/>
  <c r="CI1243" i="1"/>
  <c r="CG1243" i="1"/>
  <c r="CF1243" i="1"/>
  <c r="BQ1243" i="1"/>
  <c r="CJ1242" i="1"/>
  <c r="CI1242" i="1"/>
  <c r="CG1242" i="1"/>
  <c r="CF1242" i="1"/>
  <c r="BQ1242" i="1"/>
  <c r="CJ1241" i="1"/>
  <c r="CI1241" i="1"/>
  <c r="CG1241" i="1"/>
  <c r="CF1241" i="1"/>
  <c r="BQ1241" i="1"/>
  <c r="CJ1240" i="1"/>
  <c r="CI1240" i="1"/>
  <c r="CG1240" i="1"/>
  <c r="CF1240" i="1"/>
  <c r="BQ1240" i="1"/>
  <c r="CJ1239" i="1"/>
  <c r="CI1239" i="1"/>
  <c r="CG1239" i="1"/>
  <c r="CF1239" i="1"/>
  <c r="BQ1239" i="1"/>
  <c r="CJ1238" i="1"/>
  <c r="CI1238" i="1"/>
  <c r="CG1238" i="1"/>
  <c r="CF1238" i="1"/>
  <c r="BQ1238" i="1"/>
  <c r="CJ1237" i="1"/>
  <c r="CI1237" i="1"/>
  <c r="CG1237" i="1"/>
  <c r="CF1237" i="1"/>
  <c r="BQ1237" i="1"/>
  <c r="CJ1236" i="1"/>
  <c r="CI1236" i="1"/>
  <c r="CG1236" i="1"/>
  <c r="CF1236" i="1"/>
  <c r="BQ1236" i="1"/>
  <c r="CJ1235" i="1"/>
  <c r="CI1235" i="1"/>
  <c r="CG1235" i="1"/>
  <c r="CF1235" i="1"/>
  <c r="BQ1235" i="1"/>
  <c r="CJ1234" i="1"/>
  <c r="CI1234" i="1"/>
  <c r="CG1234" i="1"/>
  <c r="CF1234" i="1"/>
  <c r="BQ1234" i="1"/>
  <c r="CJ1233" i="1"/>
  <c r="CI1233" i="1"/>
  <c r="CG1233" i="1"/>
  <c r="CF1233" i="1"/>
  <c r="BQ1233" i="1"/>
  <c r="CJ1232" i="1"/>
  <c r="CI1232" i="1"/>
  <c r="CG1232" i="1"/>
  <c r="CF1232" i="1"/>
  <c r="BQ1232" i="1"/>
  <c r="CJ1231" i="1"/>
  <c r="CI1231" i="1"/>
  <c r="CG1231" i="1"/>
  <c r="CF1231" i="1"/>
  <c r="BQ1231" i="1"/>
  <c r="CJ1230" i="1"/>
  <c r="CI1230" i="1"/>
  <c r="CG1230" i="1"/>
  <c r="CF1230" i="1"/>
  <c r="BQ1230" i="1"/>
  <c r="CJ1229" i="1"/>
  <c r="CI1229" i="1"/>
  <c r="CG1229" i="1"/>
  <c r="CF1229" i="1"/>
  <c r="BQ1229" i="1"/>
  <c r="CJ1228" i="1"/>
  <c r="CI1228" i="1"/>
  <c r="CG1228" i="1"/>
  <c r="CF1228" i="1"/>
  <c r="BQ1228" i="1"/>
  <c r="CJ1227" i="1"/>
  <c r="CI1227" i="1"/>
  <c r="CG1227" i="1"/>
  <c r="CF1227" i="1"/>
  <c r="BQ1227" i="1"/>
  <c r="CJ1226" i="1"/>
  <c r="CI1226" i="1"/>
  <c r="CG1226" i="1"/>
  <c r="CF1226" i="1"/>
  <c r="BQ1226" i="1"/>
  <c r="CJ1225" i="1"/>
  <c r="CI1225" i="1"/>
  <c r="CG1225" i="1"/>
  <c r="CF1225" i="1"/>
  <c r="BQ1225" i="1"/>
  <c r="CJ1224" i="1"/>
  <c r="CI1224" i="1"/>
  <c r="CG1224" i="1"/>
  <c r="CF1224" i="1"/>
  <c r="BQ1224" i="1"/>
  <c r="CJ1223" i="1"/>
  <c r="CI1223" i="1"/>
  <c r="CG1223" i="1"/>
  <c r="CF1223" i="1"/>
  <c r="BQ1223" i="1"/>
  <c r="CJ1222" i="1"/>
  <c r="CI1222" i="1"/>
  <c r="CG1222" i="1"/>
  <c r="CF1222" i="1"/>
  <c r="BQ1222" i="1"/>
  <c r="CJ1221" i="1"/>
  <c r="CI1221" i="1"/>
  <c r="CG1221" i="1"/>
  <c r="CF1221" i="1"/>
  <c r="BQ1221" i="1"/>
  <c r="CJ1220" i="1"/>
  <c r="CI1220" i="1"/>
  <c r="CG1220" i="1"/>
  <c r="CF1220" i="1"/>
  <c r="BQ1220" i="1"/>
  <c r="CJ1219" i="1"/>
  <c r="CI1219" i="1"/>
  <c r="CG1219" i="1"/>
  <c r="CF1219" i="1"/>
  <c r="BQ1219" i="1"/>
  <c r="CJ1218" i="1"/>
  <c r="CI1218" i="1"/>
  <c r="CG1218" i="1"/>
  <c r="CF1218" i="1"/>
  <c r="BQ1218" i="1"/>
  <c r="CJ1217" i="1"/>
  <c r="CI1217" i="1"/>
  <c r="CG1217" i="1"/>
  <c r="CF1217" i="1"/>
  <c r="BQ1217" i="1"/>
  <c r="CJ1216" i="1"/>
  <c r="CI1216" i="1"/>
  <c r="CG1216" i="1"/>
  <c r="CF1216" i="1"/>
  <c r="BQ1216" i="1"/>
  <c r="CJ1215" i="1"/>
  <c r="CI1215" i="1"/>
  <c r="CG1215" i="1"/>
  <c r="CF1215" i="1"/>
  <c r="BQ1215" i="1"/>
  <c r="CJ1214" i="1"/>
  <c r="CI1214" i="1"/>
  <c r="CG1214" i="1"/>
  <c r="CF1214" i="1"/>
  <c r="BQ1214" i="1"/>
  <c r="CJ1213" i="1"/>
  <c r="CI1213" i="1"/>
  <c r="CG1213" i="1"/>
  <c r="CF1213" i="1"/>
  <c r="BQ1213" i="1"/>
  <c r="CJ1212" i="1"/>
  <c r="CI1212" i="1"/>
  <c r="CG1212" i="1"/>
  <c r="CF1212" i="1"/>
  <c r="BQ1212" i="1"/>
  <c r="CJ1211" i="1"/>
  <c r="CI1211" i="1"/>
  <c r="CG1211" i="1"/>
  <c r="CF1211" i="1"/>
  <c r="BQ1211" i="1"/>
  <c r="CJ1210" i="1"/>
  <c r="CI1210" i="1"/>
  <c r="CG1210" i="1"/>
  <c r="CF1210" i="1"/>
  <c r="BQ1210" i="1"/>
  <c r="CJ1209" i="1"/>
  <c r="CI1209" i="1"/>
  <c r="CG1209" i="1"/>
  <c r="CF1209" i="1"/>
  <c r="BQ1209" i="1"/>
  <c r="CJ1208" i="1"/>
  <c r="CI1208" i="1"/>
  <c r="CG1208" i="1"/>
  <c r="CF1208" i="1"/>
  <c r="BQ1208" i="1"/>
  <c r="CJ1207" i="1"/>
  <c r="CI1207" i="1"/>
  <c r="CG1207" i="1"/>
  <c r="CF1207" i="1"/>
  <c r="BQ1207" i="1"/>
  <c r="CJ1206" i="1"/>
  <c r="CI1206" i="1"/>
  <c r="CG1206" i="1"/>
  <c r="CF1206" i="1"/>
  <c r="BQ1206" i="1"/>
  <c r="CJ1205" i="1"/>
  <c r="CI1205" i="1"/>
  <c r="CG1205" i="1"/>
  <c r="CF1205" i="1"/>
  <c r="BQ1205" i="1"/>
  <c r="CJ1204" i="1"/>
  <c r="CI1204" i="1"/>
  <c r="CG1204" i="1"/>
  <c r="CF1204" i="1"/>
  <c r="BQ1204" i="1"/>
  <c r="CJ1203" i="1"/>
  <c r="CI1203" i="1"/>
  <c r="CG1203" i="1"/>
  <c r="CF1203" i="1"/>
  <c r="BQ1203" i="1"/>
  <c r="CJ1202" i="1"/>
  <c r="CI1202" i="1"/>
  <c r="CG1202" i="1"/>
  <c r="CF1202" i="1"/>
  <c r="BQ1202" i="1"/>
  <c r="CJ1201" i="1"/>
  <c r="CI1201" i="1"/>
  <c r="CG1201" i="1"/>
  <c r="CF1201" i="1"/>
  <c r="BQ1201" i="1"/>
  <c r="CJ1200" i="1"/>
  <c r="CI1200" i="1"/>
  <c r="CG1200" i="1"/>
  <c r="CF1200" i="1"/>
  <c r="BQ1200" i="1"/>
  <c r="CJ1199" i="1"/>
  <c r="CI1199" i="1"/>
  <c r="CG1199" i="1"/>
  <c r="CF1199" i="1"/>
  <c r="BQ1199" i="1"/>
  <c r="CJ1198" i="1"/>
  <c r="CI1198" i="1"/>
  <c r="CG1198" i="1"/>
  <c r="CF1198" i="1"/>
  <c r="BQ1198" i="1"/>
  <c r="CJ1197" i="1"/>
  <c r="CI1197" i="1"/>
  <c r="CG1197" i="1"/>
  <c r="CF1197" i="1"/>
  <c r="BQ1197" i="1"/>
  <c r="CJ1196" i="1"/>
  <c r="CI1196" i="1"/>
  <c r="CG1196" i="1"/>
  <c r="CF1196" i="1"/>
  <c r="BQ1196" i="1"/>
  <c r="CJ1195" i="1"/>
  <c r="CI1195" i="1"/>
  <c r="CG1195" i="1"/>
  <c r="CF1195" i="1"/>
  <c r="BQ1195" i="1"/>
  <c r="CJ1194" i="1"/>
  <c r="CI1194" i="1"/>
  <c r="CG1194" i="1"/>
  <c r="CF1194" i="1"/>
  <c r="BQ1194" i="1"/>
  <c r="CJ1193" i="1"/>
  <c r="CI1193" i="1"/>
  <c r="CG1193" i="1"/>
  <c r="CF1193" i="1"/>
  <c r="BQ1193" i="1"/>
  <c r="CJ1192" i="1"/>
  <c r="CI1192" i="1"/>
  <c r="CG1192" i="1"/>
  <c r="CF1192" i="1"/>
  <c r="BQ1192" i="1"/>
  <c r="CJ1191" i="1"/>
  <c r="CI1191" i="1"/>
  <c r="CG1191" i="1"/>
  <c r="CF1191" i="1"/>
  <c r="BQ1191" i="1"/>
  <c r="CJ1190" i="1"/>
  <c r="CI1190" i="1"/>
  <c r="CG1190" i="1"/>
  <c r="CF1190" i="1"/>
  <c r="BQ1190" i="1"/>
  <c r="CJ1189" i="1"/>
  <c r="CI1189" i="1"/>
  <c r="CG1189" i="1"/>
  <c r="CF1189" i="1"/>
  <c r="BQ1189" i="1"/>
  <c r="CJ1188" i="1"/>
  <c r="CI1188" i="1"/>
  <c r="CG1188" i="1"/>
  <c r="CF1188" i="1"/>
  <c r="BQ1188" i="1"/>
  <c r="CJ1187" i="1"/>
  <c r="CI1187" i="1"/>
  <c r="CG1187" i="1"/>
  <c r="CF1187" i="1"/>
  <c r="BQ1187" i="1"/>
  <c r="CJ1186" i="1"/>
  <c r="CI1186" i="1"/>
  <c r="CG1186" i="1"/>
  <c r="CF1186" i="1"/>
  <c r="BQ1186" i="1"/>
  <c r="CJ1185" i="1"/>
  <c r="CI1185" i="1"/>
  <c r="CG1185" i="1"/>
  <c r="CF1185" i="1"/>
  <c r="BQ1185" i="1"/>
  <c r="CJ1184" i="1"/>
  <c r="CI1184" i="1"/>
  <c r="CG1184" i="1"/>
  <c r="CF1184" i="1"/>
  <c r="BQ1184" i="1"/>
  <c r="CJ1183" i="1"/>
  <c r="CI1183" i="1"/>
  <c r="CG1183" i="1"/>
  <c r="CF1183" i="1"/>
  <c r="BQ1183" i="1"/>
  <c r="CJ1182" i="1"/>
  <c r="CI1182" i="1"/>
  <c r="CG1182" i="1"/>
  <c r="CF1182" i="1"/>
  <c r="BQ1182" i="1"/>
  <c r="CJ1181" i="1"/>
  <c r="CI1181" i="1"/>
  <c r="CG1181" i="1"/>
  <c r="CF1181" i="1"/>
  <c r="BQ1181" i="1"/>
  <c r="CJ1180" i="1"/>
  <c r="CI1180" i="1"/>
  <c r="CG1180" i="1"/>
  <c r="CF1180" i="1"/>
  <c r="BQ1180" i="1"/>
  <c r="CJ1179" i="1"/>
  <c r="CI1179" i="1"/>
  <c r="CG1179" i="1"/>
  <c r="CF1179" i="1"/>
  <c r="BQ1179" i="1"/>
  <c r="CJ1178" i="1"/>
  <c r="CI1178" i="1"/>
  <c r="CG1178" i="1"/>
  <c r="CF1178" i="1"/>
  <c r="BQ1178" i="1"/>
  <c r="CJ1177" i="1"/>
  <c r="CI1177" i="1"/>
  <c r="CG1177" i="1"/>
  <c r="CF1177" i="1"/>
  <c r="BQ1177" i="1"/>
  <c r="CJ1176" i="1"/>
  <c r="CI1176" i="1"/>
  <c r="CG1176" i="1"/>
  <c r="CF1176" i="1"/>
  <c r="BQ1176" i="1"/>
  <c r="CJ1175" i="1"/>
  <c r="CI1175" i="1"/>
  <c r="CG1175" i="1"/>
  <c r="CF1175" i="1"/>
  <c r="BQ1175" i="1"/>
  <c r="CJ1174" i="1"/>
  <c r="CI1174" i="1"/>
  <c r="CG1174" i="1"/>
  <c r="CF1174" i="1"/>
  <c r="BQ1174" i="1"/>
  <c r="CJ1173" i="1"/>
  <c r="CI1173" i="1"/>
  <c r="CG1173" i="1"/>
  <c r="CF1173" i="1"/>
  <c r="BQ1173" i="1"/>
  <c r="CJ1172" i="1"/>
  <c r="CI1172" i="1"/>
  <c r="CG1172" i="1"/>
  <c r="CF1172" i="1"/>
  <c r="BQ1172" i="1"/>
  <c r="CJ1171" i="1"/>
  <c r="CI1171" i="1"/>
  <c r="CG1171" i="1"/>
  <c r="CF1171" i="1"/>
  <c r="BQ1171" i="1"/>
  <c r="CJ1170" i="1"/>
  <c r="CI1170" i="1"/>
  <c r="CG1170" i="1"/>
  <c r="CF1170" i="1"/>
  <c r="BQ1170" i="1"/>
  <c r="CJ1169" i="1"/>
  <c r="CI1169" i="1"/>
  <c r="CG1169" i="1"/>
  <c r="CF1169" i="1"/>
  <c r="BQ1169" i="1"/>
  <c r="CJ1168" i="1"/>
  <c r="CI1168" i="1"/>
  <c r="CG1168" i="1"/>
  <c r="CF1168" i="1"/>
  <c r="BQ1168" i="1"/>
  <c r="CJ1167" i="1"/>
  <c r="CI1167" i="1"/>
  <c r="CG1167" i="1"/>
  <c r="CF1167" i="1"/>
  <c r="BQ1167" i="1"/>
  <c r="CJ1166" i="1"/>
  <c r="CI1166" i="1"/>
  <c r="CG1166" i="1"/>
  <c r="CF1166" i="1"/>
  <c r="BQ1166" i="1"/>
  <c r="CJ1165" i="1"/>
  <c r="CI1165" i="1"/>
  <c r="CG1165" i="1"/>
  <c r="CF1165" i="1"/>
  <c r="BQ1165" i="1"/>
  <c r="CJ1164" i="1"/>
  <c r="CI1164" i="1"/>
  <c r="CG1164" i="1"/>
  <c r="CF1164" i="1"/>
  <c r="BQ1164" i="1"/>
  <c r="CJ1163" i="1"/>
  <c r="CI1163" i="1"/>
  <c r="CG1163" i="1"/>
  <c r="CF1163" i="1"/>
  <c r="BQ1163" i="1"/>
  <c r="CJ1162" i="1"/>
  <c r="CI1162" i="1"/>
  <c r="CG1162" i="1"/>
  <c r="CF1162" i="1"/>
  <c r="BQ1162" i="1"/>
  <c r="CJ1161" i="1"/>
  <c r="CI1161" i="1"/>
  <c r="CG1161" i="1"/>
  <c r="CF1161" i="1"/>
  <c r="BQ1161" i="1"/>
  <c r="CJ1160" i="1"/>
  <c r="CI1160" i="1"/>
  <c r="CG1160" i="1"/>
  <c r="CF1160" i="1"/>
  <c r="BQ1160" i="1"/>
  <c r="CJ1159" i="1"/>
  <c r="CI1159" i="1"/>
  <c r="CG1159" i="1"/>
  <c r="CF1159" i="1"/>
  <c r="BQ1159" i="1"/>
  <c r="CJ1158" i="1"/>
  <c r="CI1158" i="1"/>
  <c r="CG1158" i="1"/>
  <c r="CF1158" i="1"/>
  <c r="BQ1158" i="1"/>
  <c r="CJ1157" i="1"/>
  <c r="CI1157" i="1"/>
  <c r="CG1157" i="1"/>
  <c r="CF1157" i="1"/>
  <c r="BQ1157" i="1"/>
  <c r="CJ1156" i="1"/>
  <c r="CI1156" i="1"/>
  <c r="CG1156" i="1"/>
  <c r="CF1156" i="1"/>
  <c r="BQ1156" i="1"/>
  <c r="CJ1155" i="1"/>
  <c r="CI1155" i="1"/>
  <c r="CG1155" i="1"/>
  <c r="CF1155" i="1"/>
  <c r="BQ1155" i="1"/>
  <c r="CJ1154" i="1"/>
  <c r="CI1154" i="1"/>
  <c r="CG1154" i="1"/>
  <c r="CF1154" i="1"/>
  <c r="BQ1154" i="1"/>
  <c r="CJ1153" i="1"/>
  <c r="CI1153" i="1"/>
  <c r="CG1153" i="1"/>
  <c r="CF1153" i="1"/>
  <c r="BQ1153" i="1"/>
  <c r="CJ1152" i="1"/>
  <c r="CI1152" i="1"/>
  <c r="CG1152" i="1"/>
  <c r="CF1152" i="1"/>
  <c r="BQ1152" i="1"/>
  <c r="CJ1151" i="1"/>
  <c r="CI1151" i="1"/>
  <c r="CG1151" i="1"/>
  <c r="CF1151" i="1"/>
  <c r="BQ1151" i="1"/>
  <c r="CJ1150" i="1"/>
  <c r="CI1150" i="1"/>
  <c r="CG1150" i="1"/>
  <c r="CF1150" i="1"/>
  <c r="BQ1150" i="1"/>
  <c r="CJ1149" i="1"/>
  <c r="CI1149" i="1"/>
  <c r="CG1149" i="1"/>
  <c r="CF1149" i="1"/>
  <c r="BQ1149" i="1"/>
  <c r="CJ1148" i="1"/>
  <c r="CI1148" i="1"/>
  <c r="CG1148" i="1"/>
  <c r="CF1148" i="1"/>
  <c r="BQ1148" i="1"/>
  <c r="CJ1147" i="1"/>
  <c r="CI1147" i="1"/>
  <c r="CG1147" i="1"/>
  <c r="CF1147" i="1"/>
  <c r="BQ1147" i="1"/>
  <c r="CJ1146" i="1"/>
  <c r="CI1146" i="1"/>
  <c r="CG1146" i="1"/>
  <c r="CF1146" i="1"/>
  <c r="BQ1146" i="1"/>
  <c r="CJ1145" i="1"/>
  <c r="CI1145" i="1"/>
  <c r="CG1145" i="1"/>
  <c r="CF1145" i="1"/>
  <c r="BQ1145" i="1"/>
  <c r="CJ1144" i="1"/>
  <c r="CI1144" i="1"/>
  <c r="CG1144" i="1"/>
  <c r="CF1144" i="1"/>
  <c r="BQ1144" i="1"/>
  <c r="CJ1143" i="1"/>
  <c r="CI1143" i="1"/>
  <c r="CG1143" i="1"/>
  <c r="CF1143" i="1"/>
  <c r="BQ1143" i="1"/>
  <c r="CJ1142" i="1"/>
  <c r="CI1142" i="1"/>
  <c r="CG1142" i="1"/>
  <c r="CF1142" i="1"/>
  <c r="BQ1142" i="1"/>
  <c r="CJ1141" i="1"/>
  <c r="CI1141" i="1"/>
  <c r="CG1141" i="1"/>
  <c r="CF1141" i="1"/>
  <c r="BQ1141" i="1"/>
  <c r="CJ1140" i="1"/>
  <c r="CI1140" i="1"/>
  <c r="CG1140" i="1"/>
  <c r="CF1140" i="1"/>
  <c r="BQ1140" i="1"/>
  <c r="CJ1139" i="1"/>
  <c r="CI1139" i="1"/>
  <c r="CG1139" i="1"/>
  <c r="CF1139" i="1"/>
  <c r="BQ1139" i="1"/>
  <c r="CJ1138" i="1"/>
  <c r="CI1138" i="1"/>
  <c r="CG1138" i="1"/>
  <c r="CF1138" i="1"/>
  <c r="BQ1138" i="1"/>
  <c r="CJ1137" i="1"/>
  <c r="CI1137" i="1"/>
  <c r="CG1137" i="1"/>
  <c r="CF1137" i="1"/>
  <c r="BQ1137" i="1"/>
  <c r="CJ1136" i="1"/>
  <c r="CI1136" i="1"/>
  <c r="CG1136" i="1"/>
  <c r="CF1136" i="1"/>
  <c r="BQ1136" i="1"/>
  <c r="CJ1135" i="1"/>
  <c r="CI1135" i="1"/>
  <c r="CG1135" i="1"/>
  <c r="CF1135" i="1"/>
  <c r="BQ1135" i="1"/>
  <c r="CJ1134" i="1"/>
  <c r="CI1134" i="1"/>
  <c r="CG1134" i="1"/>
  <c r="CF1134" i="1"/>
  <c r="BQ1134" i="1"/>
  <c r="CJ1133" i="1"/>
  <c r="CI1133" i="1"/>
  <c r="CG1133" i="1"/>
  <c r="CF1133" i="1"/>
  <c r="BQ1133" i="1"/>
  <c r="CJ1132" i="1"/>
  <c r="CI1132" i="1"/>
  <c r="CG1132" i="1"/>
  <c r="CF1132" i="1"/>
  <c r="BQ1132" i="1"/>
  <c r="CJ1131" i="1"/>
  <c r="CI1131" i="1"/>
  <c r="CG1131" i="1"/>
  <c r="CF1131" i="1"/>
  <c r="BQ1131" i="1"/>
  <c r="CJ1130" i="1"/>
  <c r="CI1130" i="1"/>
  <c r="CG1130" i="1"/>
  <c r="CF1130" i="1"/>
  <c r="BQ1130" i="1"/>
  <c r="CJ1129" i="1"/>
  <c r="CI1129" i="1"/>
  <c r="CG1129" i="1"/>
  <c r="CF1129" i="1"/>
  <c r="BQ1129" i="1"/>
  <c r="CJ1128" i="1"/>
  <c r="CI1128" i="1"/>
  <c r="CG1128" i="1"/>
  <c r="CF1128" i="1"/>
  <c r="BQ1128" i="1"/>
  <c r="CJ1127" i="1"/>
  <c r="CI1127" i="1"/>
  <c r="CG1127" i="1"/>
  <c r="CF1127" i="1"/>
  <c r="BQ1127" i="1"/>
  <c r="CJ1126" i="1"/>
  <c r="CI1126" i="1"/>
  <c r="CG1126" i="1"/>
  <c r="CF1126" i="1"/>
  <c r="BQ1126" i="1"/>
  <c r="CJ1125" i="1"/>
  <c r="CI1125" i="1"/>
  <c r="CG1125" i="1"/>
  <c r="CF1125" i="1"/>
  <c r="BQ1125" i="1"/>
  <c r="CJ1124" i="1"/>
  <c r="CI1124" i="1"/>
  <c r="CG1124" i="1"/>
  <c r="CF1124" i="1"/>
  <c r="BQ1124" i="1"/>
  <c r="CJ1123" i="1"/>
  <c r="CI1123" i="1"/>
  <c r="CG1123" i="1"/>
  <c r="CF1123" i="1"/>
  <c r="BQ1123" i="1"/>
  <c r="CJ1122" i="1"/>
  <c r="CI1122" i="1"/>
  <c r="CG1122" i="1"/>
  <c r="CF1122" i="1"/>
  <c r="BQ1122" i="1"/>
  <c r="CJ1121" i="1"/>
  <c r="CI1121" i="1"/>
  <c r="CG1121" i="1"/>
  <c r="CF1121" i="1"/>
  <c r="BQ1121" i="1"/>
  <c r="CJ1120" i="1"/>
  <c r="CI1120" i="1"/>
  <c r="CG1120" i="1"/>
  <c r="CF1120" i="1"/>
  <c r="BQ1120" i="1"/>
  <c r="CJ1119" i="1"/>
  <c r="CI1119" i="1"/>
  <c r="CG1119" i="1"/>
  <c r="CF1119" i="1"/>
  <c r="BQ1119" i="1"/>
  <c r="CJ1118" i="1"/>
  <c r="CI1118" i="1"/>
  <c r="CG1118" i="1"/>
  <c r="CF1118" i="1"/>
  <c r="BQ1118" i="1"/>
  <c r="CJ1117" i="1"/>
  <c r="CI1117" i="1"/>
  <c r="CG1117" i="1"/>
  <c r="CF1117" i="1"/>
  <c r="BQ1117" i="1"/>
  <c r="CJ1116" i="1"/>
  <c r="CI1116" i="1"/>
  <c r="CG1116" i="1"/>
  <c r="CF1116" i="1"/>
  <c r="BQ1116" i="1"/>
  <c r="CJ1115" i="1"/>
  <c r="CI1115" i="1"/>
  <c r="CG1115" i="1"/>
  <c r="CF1115" i="1"/>
  <c r="BQ1115" i="1"/>
  <c r="CJ1114" i="1"/>
  <c r="CI1114" i="1"/>
  <c r="CG1114" i="1"/>
  <c r="CF1114" i="1"/>
  <c r="BQ1114" i="1"/>
  <c r="CJ1113" i="1"/>
  <c r="CI1113" i="1"/>
  <c r="CG1113" i="1"/>
  <c r="CF1113" i="1"/>
  <c r="BQ1113" i="1"/>
  <c r="CJ1112" i="1"/>
  <c r="CI1112" i="1"/>
  <c r="CG1112" i="1"/>
  <c r="CF1112" i="1"/>
  <c r="BQ1112" i="1"/>
  <c r="CJ1111" i="1"/>
  <c r="CI1111" i="1"/>
  <c r="CG1111" i="1"/>
  <c r="CF1111" i="1"/>
  <c r="BQ1111" i="1"/>
  <c r="CJ1110" i="1"/>
  <c r="CI1110" i="1"/>
  <c r="CG1110" i="1"/>
  <c r="CF1110" i="1"/>
  <c r="BQ1110" i="1"/>
  <c r="CJ1109" i="1"/>
  <c r="CI1109" i="1"/>
  <c r="CG1109" i="1"/>
  <c r="CF1109" i="1"/>
  <c r="BQ1109" i="1"/>
  <c r="CJ1108" i="1"/>
  <c r="CI1108" i="1"/>
  <c r="CG1108" i="1"/>
  <c r="CF1108" i="1"/>
  <c r="BQ1108" i="1"/>
  <c r="CJ1107" i="1"/>
  <c r="CI1107" i="1"/>
  <c r="CG1107" i="1"/>
  <c r="CF1107" i="1"/>
  <c r="BQ1107" i="1"/>
  <c r="CJ1106" i="1"/>
  <c r="CI1106" i="1"/>
  <c r="CG1106" i="1"/>
  <c r="CF1106" i="1"/>
  <c r="BQ1106" i="1"/>
  <c r="CJ1105" i="1"/>
  <c r="CI1105" i="1"/>
  <c r="CG1105" i="1"/>
  <c r="CF1105" i="1"/>
  <c r="BQ1105" i="1"/>
  <c r="CJ1104" i="1"/>
  <c r="CI1104" i="1"/>
  <c r="CG1104" i="1"/>
  <c r="CF1104" i="1"/>
  <c r="BQ1104" i="1"/>
  <c r="CJ1103" i="1"/>
  <c r="CI1103" i="1"/>
  <c r="CG1103" i="1"/>
  <c r="CF1103" i="1"/>
  <c r="BQ1103" i="1"/>
  <c r="CJ1102" i="1"/>
  <c r="CI1102" i="1"/>
  <c r="CG1102" i="1"/>
  <c r="CF1102" i="1"/>
  <c r="BQ1102" i="1"/>
  <c r="CJ1101" i="1"/>
  <c r="CI1101" i="1"/>
  <c r="CG1101" i="1"/>
  <c r="CF1101" i="1"/>
  <c r="BQ1101" i="1"/>
  <c r="CJ1100" i="1"/>
  <c r="CI1100" i="1"/>
  <c r="CG1100" i="1"/>
  <c r="CF1100" i="1"/>
  <c r="BQ1100" i="1"/>
  <c r="CJ1099" i="1"/>
  <c r="CI1099" i="1"/>
  <c r="CG1099" i="1"/>
  <c r="CF1099" i="1"/>
  <c r="BQ1099" i="1"/>
  <c r="CJ1098" i="1"/>
  <c r="CI1098" i="1"/>
  <c r="CG1098" i="1"/>
  <c r="CF1098" i="1"/>
  <c r="BQ1098" i="1"/>
  <c r="CJ1097" i="1"/>
  <c r="CI1097" i="1"/>
  <c r="CG1097" i="1"/>
  <c r="CF1097" i="1"/>
  <c r="BQ1097" i="1"/>
  <c r="CJ1096" i="1"/>
  <c r="CI1096" i="1"/>
  <c r="CG1096" i="1"/>
  <c r="CF1096" i="1"/>
  <c r="BQ1096" i="1"/>
  <c r="CJ1095" i="1"/>
  <c r="CI1095" i="1"/>
  <c r="CG1095" i="1"/>
  <c r="CF1095" i="1"/>
  <c r="BQ1095" i="1"/>
  <c r="CJ1094" i="1"/>
  <c r="CI1094" i="1"/>
  <c r="CG1094" i="1"/>
  <c r="CF1094" i="1"/>
  <c r="BQ1094" i="1"/>
  <c r="CJ1093" i="1"/>
  <c r="CI1093" i="1"/>
  <c r="CG1093" i="1"/>
  <c r="CF1093" i="1"/>
  <c r="BQ1093" i="1"/>
  <c r="CJ1092" i="1"/>
  <c r="CI1092" i="1"/>
  <c r="CG1092" i="1"/>
  <c r="CF1092" i="1"/>
  <c r="BQ1092" i="1"/>
  <c r="CJ1091" i="1"/>
  <c r="CI1091" i="1"/>
  <c r="CG1091" i="1"/>
  <c r="CF1091" i="1"/>
  <c r="BQ1091" i="1"/>
  <c r="CJ1090" i="1"/>
  <c r="CI1090" i="1"/>
  <c r="CG1090" i="1"/>
  <c r="CF1090" i="1"/>
  <c r="BQ1090" i="1"/>
  <c r="CJ1089" i="1"/>
  <c r="CI1089" i="1"/>
  <c r="CG1089" i="1"/>
  <c r="CF1089" i="1"/>
  <c r="BQ1089" i="1"/>
  <c r="CJ1088" i="1"/>
  <c r="CI1088" i="1"/>
  <c r="CG1088" i="1"/>
  <c r="CF1088" i="1"/>
  <c r="BQ1088" i="1"/>
  <c r="CJ1087" i="1"/>
  <c r="CI1087" i="1"/>
  <c r="CG1087" i="1"/>
  <c r="CF1087" i="1"/>
  <c r="BQ1087" i="1"/>
  <c r="CJ1086" i="1"/>
  <c r="CI1086" i="1"/>
  <c r="CG1086" i="1"/>
  <c r="CF1086" i="1"/>
  <c r="BQ1086" i="1"/>
  <c r="CJ1085" i="1"/>
  <c r="CI1085" i="1"/>
  <c r="CG1085" i="1"/>
  <c r="CF1085" i="1"/>
  <c r="BQ1085" i="1"/>
  <c r="CJ1084" i="1"/>
  <c r="CI1084" i="1"/>
  <c r="CG1084" i="1"/>
  <c r="CF1084" i="1"/>
  <c r="BQ1084" i="1"/>
  <c r="CJ1083" i="1"/>
  <c r="CI1083" i="1"/>
  <c r="CG1083" i="1"/>
  <c r="CF1083" i="1"/>
  <c r="BQ1083" i="1"/>
  <c r="CJ1082" i="1"/>
  <c r="CI1082" i="1"/>
  <c r="CG1082" i="1"/>
  <c r="CF1082" i="1"/>
  <c r="BQ1082" i="1"/>
  <c r="CJ1081" i="1"/>
  <c r="CI1081" i="1"/>
  <c r="CG1081" i="1"/>
  <c r="CF1081" i="1"/>
  <c r="BQ1081" i="1"/>
  <c r="CJ1080" i="1"/>
  <c r="CI1080" i="1"/>
  <c r="CG1080" i="1"/>
  <c r="CF1080" i="1"/>
  <c r="BQ1080" i="1"/>
  <c r="CJ1079" i="1"/>
  <c r="CI1079" i="1"/>
  <c r="CG1079" i="1"/>
  <c r="CF1079" i="1"/>
  <c r="BQ1079" i="1"/>
  <c r="CJ1078" i="1"/>
  <c r="CI1078" i="1"/>
  <c r="CG1078" i="1"/>
  <c r="CF1078" i="1"/>
  <c r="BQ1078" i="1"/>
  <c r="CJ1077" i="1"/>
  <c r="CI1077" i="1"/>
  <c r="CG1077" i="1"/>
  <c r="CF1077" i="1"/>
  <c r="BQ1077" i="1"/>
  <c r="CJ1076" i="1"/>
  <c r="CI1076" i="1"/>
  <c r="CG1076" i="1"/>
  <c r="CF1076" i="1"/>
  <c r="BQ1076" i="1"/>
  <c r="CJ1075" i="1"/>
  <c r="CI1075" i="1"/>
  <c r="CG1075" i="1"/>
  <c r="CF1075" i="1"/>
  <c r="BQ1075" i="1"/>
  <c r="CJ1074" i="1"/>
  <c r="CI1074" i="1"/>
  <c r="CG1074" i="1"/>
  <c r="CF1074" i="1"/>
  <c r="BQ1074" i="1"/>
  <c r="CJ1073" i="1"/>
  <c r="CI1073" i="1"/>
  <c r="CG1073" i="1"/>
  <c r="CF1073" i="1"/>
  <c r="BQ1073" i="1"/>
  <c r="CJ1072" i="1"/>
  <c r="CI1072" i="1"/>
  <c r="CG1072" i="1"/>
  <c r="CF1072" i="1"/>
  <c r="BQ1072" i="1"/>
  <c r="CJ1071" i="1"/>
  <c r="CI1071" i="1"/>
  <c r="CG1071" i="1"/>
  <c r="CF1071" i="1"/>
  <c r="BQ1071" i="1"/>
  <c r="CJ1070" i="1"/>
  <c r="CI1070" i="1"/>
  <c r="CG1070" i="1"/>
  <c r="CF1070" i="1"/>
  <c r="BQ1070" i="1"/>
  <c r="CJ1069" i="1"/>
  <c r="CI1069" i="1"/>
  <c r="CG1069" i="1"/>
  <c r="CF1069" i="1"/>
  <c r="BQ1069" i="1"/>
  <c r="CJ1068" i="1"/>
  <c r="CI1068" i="1"/>
  <c r="CG1068" i="1"/>
  <c r="CF1068" i="1"/>
  <c r="BQ1068" i="1"/>
  <c r="CJ1067" i="1"/>
  <c r="CI1067" i="1"/>
  <c r="CG1067" i="1"/>
  <c r="CF1067" i="1"/>
  <c r="BQ1067" i="1"/>
  <c r="CJ1066" i="1"/>
  <c r="CI1066" i="1"/>
  <c r="CG1066" i="1"/>
  <c r="CF1066" i="1"/>
  <c r="BQ1066" i="1"/>
  <c r="CJ1065" i="1"/>
  <c r="CI1065" i="1"/>
  <c r="CG1065" i="1"/>
  <c r="CF1065" i="1"/>
  <c r="BQ1065" i="1"/>
  <c r="CJ1064" i="1"/>
  <c r="CI1064" i="1"/>
  <c r="CG1064" i="1"/>
  <c r="CF1064" i="1"/>
  <c r="BQ1064" i="1"/>
  <c r="CJ1063" i="1"/>
  <c r="CI1063" i="1"/>
  <c r="CG1063" i="1"/>
  <c r="CF1063" i="1"/>
  <c r="BQ1063" i="1"/>
  <c r="CJ1062" i="1"/>
  <c r="CI1062" i="1"/>
  <c r="CG1062" i="1"/>
  <c r="CF1062" i="1"/>
  <c r="BQ1062" i="1"/>
  <c r="CJ1061" i="1"/>
  <c r="CI1061" i="1"/>
  <c r="CG1061" i="1"/>
  <c r="CF1061" i="1"/>
  <c r="BQ1061" i="1"/>
  <c r="CJ1060" i="1"/>
  <c r="CI1060" i="1"/>
  <c r="CG1060" i="1"/>
  <c r="CF1060" i="1"/>
  <c r="BQ1060" i="1"/>
  <c r="CJ1059" i="1"/>
  <c r="CI1059" i="1"/>
  <c r="CG1059" i="1"/>
  <c r="CF1059" i="1"/>
  <c r="BQ1059" i="1"/>
  <c r="CJ1058" i="1"/>
  <c r="CI1058" i="1"/>
  <c r="CG1058" i="1"/>
  <c r="CF1058" i="1"/>
  <c r="BQ1058" i="1"/>
  <c r="CJ1057" i="1"/>
  <c r="CI1057" i="1"/>
  <c r="CG1057" i="1"/>
  <c r="CF1057" i="1"/>
  <c r="BQ1057" i="1"/>
  <c r="CJ1056" i="1"/>
  <c r="CI1056" i="1"/>
  <c r="CG1056" i="1"/>
  <c r="CF1056" i="1"/>
  <c r="BQ1056" i="1"/>
  <c r="CJ1055" i="1"/>
  <c r="CI1055" i="1"/>
  <c r="CG1055" i="1"/>
  <c r="CF1055" i="1"/>
  <c r="BQ1055" i="1"/>
  <c r="CJ1054" i="1"/>
  <c r="CI1054" i="1"/>
  <c r="CG1054" i="1"/>
  <c r="CF1054" i="1"/>
  <c r="BQ1054" i="1"/>
  <c r="CJ1053" i="1"/>
  <c r="CI1053" i="1"/>
  <c r="CG1053" i="1"/>
  <c r="CF1053" i="1"/>
  <c r="BQ1053" i="1"/>
  <c r="CJ1052" i="1"/>
  <c r="CI1052" i="1"/>
  <c r="CG1052" i="1"/>
  <c r="CF1052" i="1"/>
  <c r="BQ1052" i="1"/>
  <c r="CJ1051" i="1"/>
  <c r="CI1051" i="1"/>
  <c r="CG1051" i="1"/>
  <c r="CF1051" i="1"/>
  <c r="BQ1051" i="1"/>
  <c r="CJ1050" i="1"/>
  <c r="CI1050" i="1"/>
  <c r="CG1050" i="1"/>
  <c r="CF1050" i="1"/>
  <c r="BQ1050" i="1"/>
  <c r="CJ1049" i="1"/>
  <c r="CI1049" i="1"/>
  <c r="CG1049" i="1"/>
  <c r="CF1049" i="1"/>
  <c r="BQ1049" i="1"/>
  <c r="CJ1048" i="1"/>
  <c r="CI1048" i="1"/>
  <c r="CG1048" i="1"/>
  <c r="CF1048" i="1"/>
  <c r="BQ1048" i="1"/>
  <c r="CJ1047" i="1"/>
  <c r="CI1047" i="1"/>
  <c r="CG1047" i="1"/>
  <c r="CF1047" i="1"/>
  <c r="BQ1047" i="1"/>
  <c r="CJ1046" i="1"/>
  <c r="CI1046" i="1"/>
  <c r="CG1046" i="1"/>
  <c r="CF1046" i="1"/>
  <c r="BQ1046" i="1"/>
  <c r="CJ1045" i="1"/>
  <c r="CI1045" i="1"/>
  <c r="CG1045" i="1"/>
  <c r="CF1045" i="1"/>
  <c r="BQ1045" i="1"/>
  <c r="CJ1044" i="1"/>
  <c r="CI1044" i="1"/>
  <c r="CG1044" i="1"/>
  <c r="CF1044" i="1"/>
  <c r="BQ1044" i="1"/>
  <c r="CJ1043" i="1"/>
  <c r="CI1043" i="1"/>
  <c r="CG1043" i="1"/>
  <c r="CF1043" i="1"/>
  <c r="BQ1043" i="1"/>
  <c r="CJ1042" i="1"/>
  <c r="CI1042" i="1"/>
  <c r="CG1042" i="1"/>
  <c r="CF1042" i="1"/>
  <c r="BQ1042" i="1"/>
  <c r="CJ1041" i="1"/>
  <c r="CI1041" i="1"/>
  <c r="CG1041" i="1"/>
  <c r="CF1041" i="1"/>
  <c r="BQ1041" i="1"/>
  <c r="CJ1040" i="1"/>
  <c r="CI1040" i="1"/>
  <c r="CG1040" i="1"/>
  <c r="CF1040" i="1"/>
  <c r="BQ1040" i="1"/>
  <c r="CJ1039" i="1"/>
  <c r="CI1039" i="1"/>
  <c r="CG1039" i="1"/>
  <c r="CF1039" i="1"/>
  <c r="BQ1039" i="1"/>
  <c r="CJ1038" i="1"/>
  <c r="CI1038" i="1"/>
  <c r="CG1038" i="1"/>
  <c r="CF1038" i="1"/>
  <c r="BQ1038" i="1"/>
  <c r="CJ1037" i="1"/>
  <c r="CI1037" i="1"/>
  <c r="CG1037" i="1"/>
  <c r="CF1037" i="1"/>
  <c r="BQ1037" i="1"/>
  <c r="CJ1036" i="1"/>
  <c r="CI1036" i="1"/>
  <c r="CG1036" i="1"/>
  <c r="CF1036" i="1"/>
  <c r="BQ1036" i="1"/>
  <c r="CJ1035" i="1"/>
  <c r="CI1035" i="1"/>
  <c r="CG1035" i="1"/>
  <c r="CF1035" i="1"/>
  <c r="BQ1035" i="1"/>
  <c r="CJ1034" i="1"/>
  <c r="CI1034" i="1"/>
  <c r="CG1034" i="1"/>
  <c r="CF1034" i="1"/>
  <c r="BQ1034" i="1"/>
  <c r="CJ1033" i="1"/>
  <c r="CI1033" i="1"/>
  <c r="CG1033" i="1"/>
  <c r="CF1033" i="1"/>
  <c r="BQ1033" i="1"/>
  <c r="CJ1032" i="1"/>
  <c r="CI1032" i="1"/>
  <c r="CG1032" i="1"/>
  <c r="CF1032" i="1"/>
  <c r="BQ1032" i="1"/>
  <c r="CJ1031" i="1"/>
  <c r="CI1031" i="1"/>
  <c r="CG1031" i="1"/>
  <c r="CF1031" i="1"/>
  <c r="BQ1031" i="1"/>
  <c r="CJ1030" i="1"/>
  <c r="CI1030" i="1"/>
  <c r="CG1030" i="1"/>
  <c r="CF1030" i="1"/>
  <c r="BQ1030" i="1"/>
  <c r="CJ1029" i="1"/>
  <c r="CI1029" i="1"/>
  <c r="CG1029" i="1"/>
  <c r="CF1029" i="1"/>
  <c r="BQ1029" i="1"/>
  <c r="CJ1028" i="1"/>
  <c r="CI1028" i="1"/>
  <c r="CG1028" i="1"/>
  <c r="CF1028" i="1"/>
  <c r="BQ1028" i="1"/>
  <c r="CJ1027" i="1"/>
  <c r="CI1027" i="1"/>
  <c r="CG1027" i="1"/>
  <c r="CF1027" i="1"/>
  <c r="BQ1027" i="1"/>
  <c r="CJ1026" i="1"/>
  <c r="CI1026" i="1"/>
  <c r="CG1026" i="1"/>
  <c r="CF1026" i="1"/>
  <c r="BQ1026" i="1"/>
  <c r="CJ1025" i="1"/>
  <c r="CI1025" i="1"/>
  <c r="CG1025" i="1"/>
  <c r="CF1025" i="1"/>
  <c r="BQ1025" i="1"/>
  <c r="CJ1024" i="1"/>
  <c r="CI1024" i="1"/>
  <c r="CG1024" i="1"/>
  <c r="CF1024" i="1"/>
  <c r="BQ1024" i="1"/>
  <c r="CJ1023" i="1"/>
  <c r="CI1023" i="1"/>
  <c r="CG1023" i="1"/>
  <c r="CF1023" i="1"/>
  <c r="BQ1023" i="1"/>
  <c r="CJ1022" i="1"/>
  <c r="CI1022" i="1"/>
  <c r="CG1022" i="1"/>
  <c r="CF1022" i="1"/>
  <c r="BQ1022" i="1"/>
  <c r="CJ1021" i="1"/>
  <c r="CI1021" i="1"/>
  <c r="CG1021" i="1"/>
  <c r="CF1021" i="1"/>
  <c r="BQ1021" i="1"/>
  <c r="CJ1020" i="1"/>
  <c r="CI1020" i="1"/>
  <c r="CG1020" i="1"/>
  <c r="CF1020" i="1"/>
  <c r="BQ1020" i="1"/>
  <c r="CJ1019" i="1"/>
  <c r="CI1019" i="1"/>
  <c r="CG1019" i="1"/>
  <c r="CF1019" i="1"/>
  <c r="BQ1019" i="1"/>
  <c r="CJ1018" i="1"/>
  <c r="CI1018" i="1"/>
  <c r="CG1018" i="1"/>
  <c r="CF1018" i="1"/>
  <c r="BQ1018" i="1"/>
  <c r="CJ1017" i="1"/>
  <c r="CI1017" i="1"/>
  <c r="CG1017" i="1"/>
  <c r="CF1017" i="1"/>
  <c r="BQ1017" i="1"/>
  <c r="CJ1016" i="1"/>
  <c r="CI1016" i="1"/>
  <c r="CG1016" i="1"/>
  <c r="CF1016" i="1"/>
  <c r="BQ1016" i="1"/>
  <c r="CJ1015" i="1"/>
  <c r="CI1015" i="1"/>
  <c r="CG1015" i="1"/>
  <c r="CF1015" i="1"/>
  <c r="BQ1015" i="1"/>
  <c r="CJ1014" i="1"/>
  <c r="CI1014" i="1"/>
  <c r="CG1014" i="1"/>
  <c r="CF1014" i="1"/>
  <c r="BQ1014" i="1"/>
  <c r="CJ1013" i="1"/>
  <c r="CI1013" i="1"/>
  <c r="CG1013" i="1"/>
  <c r="CF1013" i="1"/>
  <c r="BQ1013" i="1"/>
  <c r="CJ1012" i="1"/>
  <c r="CI1012" i="1"/>
  <c r="CG1012" i="1"/>
  <c r="CF1012" i="1"/>
  <c r="BQ1012" i="1"/>
  <c r="CJ1011" i="1"/>
  <c r="CI1011" i="1"/>
  <c r="CG1011" i="1"/>
  <c r="CF1011" i="1"/>
  <c r="BQ1011" i="1"/>
  <c r="CJ1010" i="1"/>
  <c r="CI1010" i="1"/>
  <c r="CG1010" i="1"/>
  <c r="CF1010" i="1"/>
  <c r="BQ1010" i="1"/>
  <c r="CJ1009" i="1"/>
  <c r="CI1009" i="1"/>
  <c r="CG1009" i="1"/>
  <c r="CF1009" i="1"/>
  <c r="BQ1009" i="1"/>
  <c r="CJ1008" i="1"/>
  <c r="CI1008" i="1"/>
  <c r="CG1008" i="1"/>
  <c r="CF1008" i="1"/>
  <c r="BQ1008" i="1"/>
  <c r="CJ1007" i="1"/>
  <c r="CI1007" i="1"/>
  <c r="CG1007" i="1"/>
  <c r="CF1007" i="1"/>
  <c r="BQ1007" i="1"/>
  <c r="CJ1006" i="1"/>
  <c r="CI1006" i="1"/>
  <c r="CG1006" i="1"/>
  <c r="CF1006" i="1"/>
  <c r="BQ1006" i="1"/>
  <c r="CJ1005" i="1"/>
  <c r="CI1005" i="1"/>
  <c r="CG1005" i="1"/>
  <c r="CF1005" i="1"/>
  <c r="BQ1005" i="1"/>
  <c r="CJ1004" i="1"/>
  <c r="CI1004" i="1"/>
  <c r="CG1004" i="1"/>
  <c r="CF1004" i="1"/>
  <c r="BQ1004" i="1"/>
  <c r="CJ1003" i="1"/>
  <c r="CI1003" i="1"/>
  <c r="CG1003" i="1"/>
  <c r="CF1003" i="1"/>
  <c r="BQ1003" i="1"/>
  <c r="CJ1002" i="1"/>
  <c r="CI1002" i="1"/>
  <c r="CG1002" i="1"/>
  <c r="CF1002" i="1"/>
  <c r="BQ1002" i="1"/>
  <c r="CJ1001" i="1"/>
  <c r="CI1001" i="1"/>
  <c r="CG1001" i="1"/>
  <c r="CF1001" i="1"/>
  <c r="BQ1001" i="1"/>
  <c r="CJ1000" i="1"/>
  <c r="CI1000" i="1"/>
  <c r="CG1000" i="1"/>
  <c r="CF1000" i="1"/>
  <c r="BQ1000" i="1"/>
  <c r="CJ999" i="1"/>
  <c r="CI999" i="1"/>
  <c r="CG999" i="1"/>
  <c r="CF999" i="1"/>
  <c r="BQ999" i="1"/>
  <c r="CJ998" i="1"/>
  <c r="CI998" i="1"/>
  <c r="CG998" i="1"/>
  <c r="CF998" i="1"/>
  <c r="BQ998" i="1"/>
  <c r="CJ997" i="1"/>
  <c r="CI997" i="1"/>
  <c r="CG997" i="1"/>
  <c r="CF997" i="1"/>
  <c r="BQ997" i="1"/>
  <c r="CJ996" i="1"/>
  <c r="CI996" i="1"/>
  <c r="CG996" i="1"/>
  <c r="CF996" i="1"/>
  <c r="BQ996" i="1"/>
  <c r="CJ995" i="1"/>
  <c r="CI995" i="1"/>
  <c r="CG995" i="1"/>
  <c r="CF995" i="1"/>
  <c r="BQ995" i="1"/>
  <c r="CJ994" i="1"/>
  <c r="CI994" i="1"/>
  <c r="CG994" i="1"/>
  <c r="CF994" i="1"/>
  <c r="BQ994" i="1"/>
  <c r="CJ993" i="1"/>
  <c r="CI993" i="1"/>
  <c r="CG993" i="1"/>
  <c r="CF993" i="1"/>
  <c r="BQ993" i="1"/>
  <c r="CJ992" i="1"/>
  <c r="CI992" i="1"/>
  <c r="CG992" i="1"/>
  <c r="CF992" i="1"/>
  <c r="BQ992" i="1"/>
  <c r="CJ991" i="1"/>
  <c r="CI991" i="1"/>
  <c r="CG991" i="1"/>
  <c r="CF991" i="1"/>
  <c r="BQ991" i="1"/>
  <c r="CJ990" i="1"/>
  <c r="CI990" i="1"/>
  <c r="CG990" i="1"/>
  <c r="CF990" i="1"/>
  <c r="BQ990" i="1"/>
  <c r="CJ989" i="1"/>
  <c r="CI989" i="1"/>
  <c r="CG989" i="1"/>
  <c r="CF989" i="1"/>
  <c r="BQ989" i="1"/>
  <c r="CJ988" i="1"/>
  <c r="CI988" i="1"/>
  <c r="CG988" i="1"/>
  <c r="CF988" i="1"/>
  <c r="BQ988" i="1"/>
  <c r="CJ987" i="1"/>
  <c r="CI987" i="1"/>
  <c r="CG987" i="1"/>
  <c r="CF987" i="1"/>
  <c r="BQ987" i="1"/>
  <c r="CJ986" i="1"/>
  <c r="CI986" i="1"/>
  <c r="CG986" i="1"/>
  <c r="CF986" i="1"/>
  <c r="BQ986" i="1"/>
  <c r="CJ985" i="1"/>
  <c r="CI985" i="1"/>
  <c r="CG985" i="1"/>
  <c r="CF985" i="1"/>
  <c r="BQ985" i="1"/>
  <c r="CJ984" i="1"/>
  <c r="CI984" i="1"/>
  <c r="CG984" i="1"/>
  <c r="CF984" i="1"/>
  <c r="BQ984" i="1"/>
  <c r="CJ983" i="1"/>
  <c r="CI983" i="1"/>
  <c r="CG983" i="1"/>
  <c r="CF983" i="1"/>
  <c r="BQ983" i="1"/>
  <c r="CJ982" i="1"/>
  <c r="CI982" i="1"/>
  <c r="CG982" i="1"/>
  <c r="CF982" i="1"/>
  <c r="BQ982" i="1"/>
  <c r="CJ981" i="1"/>
  <c r="CI981" i="1"/>
  <c r="CG981" i="1"/>
  <c r="CF981" i="1"/>
  <c r="BQ981" i="1"/>
  <c r="CJ980" i="1"/>
  <c r="CI980" i="1"/>
  <c r="CG980" i="1"/>
  <c r="CF980" i="1"/>
  <c r="BQ980" i="1"/>
  <c r="CJ979" i="1"/>
  <c r="CI979" i="1"/>
  <c r="CG979" i="1"/>
  <c r="CF979" i="1"/>
  <c r="BQ979" i="1"/>
  <c r="CJ978" i="1"/>
  <c r="CI978" i="1"/>
  <c r="CG978" i="1"/>
  <c r="CF978" i="1"/>
  <c r="BQ978" i="1"/>
  <c r="CJ977" i="1"/>
  <c r="CI977" i="1"/>
  <c r="CG977" i="1"/>
  <c r="CF977" i="1"/>
  <c r="BQ977" i="1"/>
  <c r="CJ976" i="1"/>
  <c r="CI976" i="1"/>
  <c r="CG976" i="1"/>
  <c r="CF976" i="1"/>
  <c r="BQ976" i="1"/>
  <c r="CJ975" i="1"/>
  <c r="CI975" i="1"/>
  <c r="CG975" i="1"/>
  <c r="CF975" i="1"/>
  <c r="BQ975" i="1"/>
  <c r="CJ974" i="1"/>
  <c r="CI974" i="1"/>
  <c r="CG974" i="1"/>
  <c r="CF974" i="1"/>
  <c r="BQ974" i="1"/>
  <c r="CJ973" i="1"/>
  <c r="CI973" i="1"/>
  <c r="CG973" i="1"/>
  <c r="CF973" i="1"/>
  <c r="BQ973" i="1"/>
  <c r="CJ972" i="1"/>
  <c r="CI972" i="1"/>
  <c r="CG972" i="1"/>
  <c r="CF972" i="1"/>
  <c r="BQ972" i="1"/>
  <c r="CJ971" i="1"/>
  <c r="CI971" i="1"/>
  <c r="CG971" i="1"/>
  <c r="CF971" i="1"/>
  <c r="BQ971" i="1"/>
  <c r="CJ970" i="1"/>
  <c r="CI970" i="1"/>
  <c r="CG970" i="1"/>
  <c r="CF970" i="1"/>
  <c r="BQ970" i="1"/>
  <c r="CJ969" i="1"/>
  <c r="CI969" i="1"/>
  <c r="CG969" i="1"/>
  <c r="CF969" i="1"/>
  <c r="BQ969" i="1"/>
  <c r="CJ968" i="1"/>
  <c r="CI968" i="1"/>
  <c r="CG968" i="1"/>
  <c r="CF968" i="1"/>
  <c r="BQ968" i="1"/>
  <c r="CJ967" i="1"/>
  <c r="CI967" i="1"/>
  <c r="CG967" i="1"/>
  <c r="CF967" i="1"/>
  <c r="BQ967" i="1"/>
  <c r="CJ966" i="1"/>
  <c r="CI966" i="1"/>
  <c r="CG966" i="1"/>
  <c r="CF966" i="1"/>
  <c r="BQ966" i="1"/>
  <c r="CJ965" i="1"/>
  <c r="CI965" i="1"/>
  <c r="CG965" i="1"/>
  <c r="CF965" i="1"/>
  <c r="BQ965" i="1"/>
  <c r="CJ964" i="1"/>
  <c r="CI964" i="1"/>
  <c r="CG964" i="1"/>
  <c r="CF964" i="1"/>
  <c r="BQ964" i="1"/>
  <c r="CJ963" i="1"/>
  <c r="CI963" i="1"/>
  <c r="CG963" i="1"/>
  <c r="CF963" i="1"/>
  <c r="BQ963" i="1"/>
  <c r="CJ962" i="1"/>
  <c r="CI962" i="1"/>
  <c r="CG962" i="1"/>
  <c r="CF962" i="1"/>
  <c r="BQ962" i="1"/>
  <c r="CJ961" i="1"/>
  <c r="CI961" i="1"/>
  <c r="CG961" i="1"/>
  <c r="CF961" i="1"/>
  <c r="BQ961" i="1"/>
  <c r="CJ960" i="1"/>
  <c r="CI960" i="1"/>
  <c r="CG960" i="1"/>
  <c r="CF960" i="1"/>
  <c r="BQ960" i="1"/>
  <c r="CJ959" i="1"/>
  <c r="CI959" i="1"/>
  <c r="CG959" i="1"/>
  <c r="CF959" i="1"/>
  <c r="BQ959" i="1"/>
  <c r="CJ958" i="1"/>
  <c r="CI958" i="1"/>
  <c r="CG958" i="1"/>
  <c r="CF958" i="1"/>
  <c r="BQ958" i="1"/>
  <c r="CJ957" i="1"/>
  <c r="CI957" i="1"/>
  <c r="CG957" i="1"/>
  <c r="CF957" i="1"/>
  <c r="BQ957" i="1"/>
  <c r="CJ956" i="1"/>
  <c r="CI956" i="1"/>
  <c r="CG956" i="1"/>
  <c r="CF956" i="1"/>
  <c r="BQ956" i="1"/>
  <c r="CJ955" i="1"/>
  <c r="CI955" i="1"/>
  <c r="CG955" i="1"/>
  <c r="CF955" i="1"/>
  <c r="BQ955" i="1"/>
  <c r="CJ954" i="1"/>
  <c r="CI954" i="1"/>
  <c r="CG954" i="1"/>
  <c r="CF954" i="1"/>
  <c r="BQ954" i="1"/>
  <c r="CJ953" i="1"/>
  <c r="CI953" i="1"/>
  <c r="CG953" i="1"/>
  <c r="CF953" i="1"/>
  <c r="BQ953" i="1"/>
  <c r="CJ952" i="1"/>
  <c r="CI952" i="1"/>
  <c r="CG952" i="1"/>
  <c r="CF952" i="1"/>
  <c r="BQ952" i="1"/>
  <c r="CJ951" i="1"/>
  <c r="CI951" i="1"/>
  <c r="CG951" i="1"/>
  <c r="CF951" i="1"/>
  <c r="BQ951" i="1"/>
  <c r="CJ950" i="1"/>
  <c r="CI950" i="1"/>
  <c r="CG950" i="1"/>
  <c r="CF950" i="1"/>
  <c r="BQ950" i="1"/>
  <c r="CJ949" i="1"/>
  <c r="CI949" i="1"/>
  <c r="CG949" i="1"/>
  <c r="CF949" i="1"/>
  <c r="BQ949" i="1"/>
  <c r="CJ948" i="1"/>
  <c r="CI948" i="1"/>
  <c r="CG948" i="1"/>
  <c r="CF948" i="1"/>
  <c r="BQ948" i="1"/>
  <c r="CJ947" i="1"/>
  <c r="CI947" i="1"/>
  <c r="CG947" i="1"/>
  <c r="CF947" i="1"/>
  <c r="BQ947" i="1"/>
  <c r="CJ946" i="1"/>
  <c r="CI946" i="1"/>
  <c r="CG946" i="1"/>
  <c r="CF946" i="1"/>
  <c r="BQ946" i="1"/>
  <c r="CJ945" i="1"/>
  <c r="CI945" i="1"/>
  <c r="CG945" i="1"/>
  <c r="CF945" i="1"/>
  <c r="BQ945" i="1"/>
  <c r="CJ944" i="1"/>
  <c r="CI944" i="1"/>
  <c r="CG944" i="1"/>
  <c r="CF944" i="1"/>
  <c r="BQ944" i="1"/>
  <c r="CJ943" i="1"/>
  <c r="CI943" i="1"/>
  <c r="CG943" i="1"/>
  <c r="CF943" i="1"/>
  <c r="BQ943" i="1"/>
  <c r="CJ942" i="1"/>
  <c r="CI942" i="1"/>
  <c r="CG942" i="1"/>
  <c r="CF942" i="1"/>
  <c r="BQ942" i="1"/>
  <c r="CJ941" i="1"/>
  <c r="CI941" i="1"/>
  <c r="CG941" i="1"/>
  <c r="CF941" i="1"/>
  <c r="BQ941" i="1"/>
  <c r="CJ940" i="1"/>
  <c r="CI940" i="1"/>
  <c r="CG940" i="1"/>
  <c r="CF940" i="1"/>
  <c r="BQ940" i="1"/>
  <c r="CJ939" i="1"/>
  <c r="CI939" i="1"/>
  <c r="CG939" i="1"/>
  <c r="CF939" i="1"/>
  <c r="BQ939" i="1"/>
  <c r="CJ938" i="1"/>
  <c r="CI938" i="1"/>
  <c r="CG938" i="1"/>
  <c r="CF938" i="1"/>
  <c r="BQ938" i="1"/>
  <c r="CJ937" i="1"/>
  <c r="CI937" i="1"/>
  <c r="CG937" i="1"/>
  <c r="CF937" i="1"/>
  <c r="BQ937" i="1"/>
  <c r="CJ936" i="1"/>
  <c r="CI936" i="1"/>
  <c r="CG936" i="1"/>
  <c r="CF936" i="1"/>
  <c r="BQ936" i="1"/>
  <c r="CJ935" i="1"/>
  <c r="CI935" i="1"/>
  <c r="CG935" i="1"/>
  <c r="CF935" i="1"/>
  <c r="BQ935" i="1"/>
  <c r="CJ934" i="1"/>
  <c r="CI934" i="1"/>
  <c r="CG934" i="1"/>
  <c r="CF934" i="1"/>
  <c r="BQ934" i="1"/>
  <c r="CJ933" i="1"/>
  <c r="CI933" i="1"/>
  <c r="CG933" i="1"/>
  <c r="CF933" i="1"/>
  <c r="BQ933" i="1"/>
  <c r="CJ932" i="1"/>
  <c r="CI932" i="1"/>
  <c r="CG932" i="1"/>
  <c r="CF932" i="1"/>
  <c r="BQ932" i="1"/>
  <c r="CJ931" i="1"/>
  <c r="CI931" i="1"/>
  <c r="CG931" i="1"/>
  <c r="CF931" i="1"/>
  <c r="BQ931" i="1"/>
  <c r="CJ930" i="1"/>
  <c r="CI930" i="1"/>
  <c r="CG930" i="1"/>
  <c r="CF930" i="1"/>
  <c r="BQ930" i="1"/>
  <c r="CJ929" i="1"/>
  <c r="CI929" i="1"/>
  <c r="CG929" i="1"/>
  <c r="CF929" i="1"/>
  <c r="BQ929" i="1"/>
  <c r="CJ928" i="1"/>
  <c r="CI928" i="1"/>
  <c r="CG928" i="1"/>
  <c r="CF928" i="1"/>
  <c r="BQ928" i="1"/>
  <c r="CJ927" i="1"/>
  <c r="CI927" i="1"/>
  <c r="CG927" i="1"/>
  <c r="CF927" i="1"/>
  <c r="BQ927" i="1"/>
  <c r="CJ926" i="1"/>
  <c r="CI926" i="1"/>
  <c r="CG926" i="1"/>
  <c r="CF926" i="1"/>
  <c r="BQ926" i="1"/>
  <c r="CJ925" i="1"/>
  <c r="CI925" i="1"/>
  <c r="CG925" i="1"/>
  <c r="CF925" i="1"/>
  <c r="BQ925" i="1"/>
  <c r="CJ924" i="1"/>
  <c r="CI924" i="1"/>
  <c r="CG924" i="1"/>
  <c r="CF924" i="1"/>
  <c r="BQ924" i="1"/>
  <c r="CJ923" i="1"/>
  <c r="CI923" i="1"/>
  <c r="CG923" i="1"/>
  <c r="CF923" i="1"/>
  <c r="BQ923" i="1"/>
  <c r="CJ922" i="1"/>
  <c r="CI922" i="1"/>
  <c r="CG922" i="1"/>
  <c r="CF922" i="1"/>
  <c r="BQ922" i="1"/>
  <c r="CJ921" i="1"/>
  <c r="CI921" i="1"/>
  <c r="CG921" i="1"/>
  <c r="CF921" i="1"/>
  <c r="BQ921" i="1"/>
  <c r="CJ920" i="1"/>
  <c r="CI920" i="1"/>
  <c r="CG920" i="1"/>
  <c r="CF920" i="1"/>
  <c r="BQ920" i="1"/>
  <c r="CJ919" i="1"/>
  <c r="CI919" i="1"/>
  <c r="CG919" i="1"/>
  <c r="CF919" i="1"/>
  <c r="BQ919" i="1"/>
  <c r="CJ918" i="1"/>
  <c r="CI918" i="1"/>
  <c r="CG918" i="1"/>
  <c r="CF918" i="1"/>
  <c r="BQ918" i="1"/>
  <c r="CJ917" i="1"/>
  <c r="CI917" i="1"/>
  <c r="CG917" i="1"/>
  <c r="CF917" i="1"/>
  <c r="BQ917" i="1"/>
  <c r="CJ916" i="1"/>
  <c r="CI916" i="1"/>
  <c r="CG916" i="1"/>
  <c r="CF916" i="1"/>
  <c r="BQ916" i="1"/>
  <c r="CJ915" i="1"/>
  <c r="CI915" i="1"/>
  <c r="CG915" i="1"/>
  <c r="CF915" i="1"/>
  <c r="BQ915" i="1"/>
  <c r="CJ914" i="1"/>
  <c r="CI914" i="1"/>
  <c r="CG914" i="1"/>
  <c r="CF914" i="1"/>
  <c r="BQ914" i="1"/>
  <c r="CJ913" i="1"/>
  <c r="CI913" i="1"/>
  <c r="CG913" i="1"/>
  <c r="CF913" i="1"/>
  <c r="BQ913" i="1"/>
  <c r="CJ912" i="1"/>
  <c r="CI912" i="1"/>
  <c r="CG912" i="1"/>
  <c r="CF912" i="1"/>
  <c r="BQ912" i="1"/>
  <c r="CJ911" i="1"/>
  <c r="CI911" i="1"/>
  <c r="CG911" i="1"/>
  <c r="CF911" i="1"/>
  <c r="BQ911" i="1"/>
  <c r="CJ910" i="1"/>
  <c r="CI910" i="1"/>
  <c r="CG910" i="1"/>
  <c r="CF910" i="1"/>
  <c r="BQ910" i="1"/>
  <c r="CJ909" i="1"/>
  <c r="CI909" i="1"/>
  <c r="CG909" i="1"/>
  <c r="CF909" i="1"/>
  <c r="BQ909" i="1"/>
  <c r="CJ908" i="1"/>
  <c r="CI908" i="1"/>
  <c r="CG908" i="1"/>
  <c r="CF908" i="1"/>
  <c r="BQ908" i="1"/>
  <c r="CJ907" i="1"/>
  <c r="CI907" i="1"/>
  <c r="CG907" i="1"/>
  <c r="CF907" i="1"/>
  <c r="BQ907" i="1"/>
  <c r="CJ906" i="1"/>
  <c r="CI906" i="1"/>
  <c r="CG906" i="1"/>
  <c r="CF906" i="1"/>
  <c r="BQ906" i="1"/>
  <c r="CJ905" i="1"/>
  <c r="CI905" i="1"/>
  <c r="CG905" i="1"/>
  <c r="CF905" i="1"/>
  <c r="BQ905" i="1"/>
  <c r="CJ904" i="1"/>
  <c r="CI904" i="1"/>
  <c r="CG904" i="1"/>
  <c r="CF904" i="1"/>
  <c r="BQ904" i="1"/>
  <c r="CJ903" i="1"/>
  <c r="CI903" i="1"/>
  <c r="CG903" i="1"/>
  <c r="CF903" i="1"/>
  <c r="BQ903" i="1"/>
  <c r="CJ902" i="1"/>
  <c r="CI902" i="1"/>
  <c r="CG902" i="1"/>
  <c r="CF902" i="1"/>
  <c r="BQ902" i="1"/>
  <c r="CJ901" i="1"/>
  <c r="CI901" i="1"/>
  <c r="CG901" i="1"/>
  <c r="CF901" i="1"/>
  <c r="BQ901" i="1"/>
  <c r="CJ900" i="1"/>
  <c r="CI900" i="1"/>
  <c r="CG900" i="1"/>
  <c r="CF900" i="1"/>
  <c r="BQ900" i="1"/>
  <c r="CJ899" i="1"/>
  <c r="CI899" i="1"/>
  <c r="CG899" i="1"/>
  <c r="CF899" i="1"/>
  <c r="BQ899" i="1"/>
  <c r="CJ898" i="1"/>
  <c r="CI898" i="1"/>
  <c r="CG898" i="1"/>
  <c r="CF898" i="1"/>
  <c r="BQ898" i="1"/>
  <c r="CJ897" i="1"/>
  <c r="CI897" i="1"/>
  <c r="CG897" i="1"/>
  <c r="CF897" i="1"/>
  <c r="BQ897" i="1"/>
  <c r="CJ896" i="1"/>
  <c r="CI896" i="1"/>
  <c r="CG896" i="1"/>
  <c r="CF896" i="1"/>
  <c r="BQ896" i="1"/>
  <c r="CJ895" i="1"/>
  <c r="CI895" i="1"/>
  <c r="CG895" i="1"/>
  <c r="CF895" i="1"/>
  <c r="BQ895" i="1"/>
  <c r="CJ894" i="1"/>
  <c r="CI894" i="1"/>
  <c r="CG894" i="1"/>
  <c r="CF894" i="1"/>
  <c r="BQ894" i="1"/>
  <c r="CJ893" i="1"/>
  <c r="CI893" i="1"/>
  <c r="CG893" i="1"/>
  <c r="CF893" i="1"/>
  <c r="BQ893" i="1"/>
  <c r="CJ892" i="1"/>
  <c r="CI892" i="1"/>
  <c r="CG892" i="1"/>
  <c r="CF892" i="1"/>
  <c r="BQ892" i="1"/>
  <c r="CJ891" i="1"/>
  <c r="CI891" i="1"/>
  <c r="CG891" i="1"/>
  <c r="CF891" i="1"/>
  <c r="BQ891" i="1"/>
  <c r="CJ890" i="1"/>
  <c r="CI890" i="1"/>
  <c r="CG890" i="1"/>
  <c r="CF890" i="1"/>
  <c r="BQ890" i="1"/>
  <c r="CJ889" i="1"/>
  <c r="CI889" i="1"/>
  <c r="CG889" i="1"/>
  <c r="CF889" i="1"/>
  <c r="BQ889" i="1"/>
  <c r="CJ888" i="1"/>
  <c r="CI888" i="1"/>
  <c r="CG888" i="1"/>
  <c r="CF888" i="1"/>
  <c r="BQ888" i="1"/>
  <c r="CJ887" i="1"/>
  <c r="CI887" i="1"/>
  <c r="CG887" i="1"/>
  <c r="CF887" i="1"/>
  <c r="BQ887" i="1"/>
  <c r="CJ886" i="1"/>
  <c r="CI886" i="1"/>
  <c r="CG886" i="1"/>
  <c r="CF886" i="1"/>
  <c r="BQ886" i="1"/>
  <c r="CJ885" i="1"/>
  <c r="CI885" i="1"/>
  <c r="CG885" i="1"/>
  <c r="CF885" i="1"/>
  <c r="BQ885" i="1"/>
  <c r="CJ884" i="1"/>
  <c r="CI884" i="1"/>
  <c r="CG884" i="1"/>
  <c r="CF884" i="1"/>
  <c r="BQ884" i="1"/>
  <c r="CJ883" i="1"/>
  <c r="CI883" i="1"/>
  <c r="CG883" i="1"/>
  <c r="CF883" i="1"/>
  <c r="BQ883" i="1"/>
  <c r="CJ882" i="1"/>
  <c r="CI882" i="1"/>
  <c r="CG882" i="1"/>
  <c r="CF882" i="1"/>
  <c r="BQ882" i="1"/>
  <c r="CJ881" i="1"/>
  <c r="CI881" i="1"/>
  <c r="CG881" i="1"/>
  <c r="CF881" i="1"/>
  <c r="BQ881" i="1"/>
  <c r="CJ880" i="1"/>
  <c r="CI880" i="1"/>
  <c r="CG880" i="1"/>
  <c r="CF880" i="1"/>
  <c r="BQ880" i="1"/>
  <c r="CJ879" i="1"/>
  <c r="CI879" i="1"/>
  <c r="CG879" i="1"/>
  <c r="CF879" i="1"/>
  <c r="BQ879" i="1"/>
  <c r="CJ878" i="1"/>
  <c r="CI878" i="1"/>
  <c r="CG878" i="1"/>
  <c r="CF878" i="1"/>
  <c r="BQ878" i="1"/>
  <c r="CJ877" i="1"/>
  <c r="CI877" i="1"/>
  <c r="CG877" i="1"/>
  <c r="CF877" i="1"/>
  <c r="BQ877" i="1"/>
  <c r="CJ876" i="1"/>
  <c r="CI876" i="1"/>
  <c r="CG876" i="1"/>
  <c r="CF876" i="1"/>
  <c r="BQ876" i="1"/>
  <c r="CJ875" i="1"/>
  <c r="CI875" i="1"/>
  <c r="CG875" i="1"/>
  <c r="CF875" i="1"/>
  <c r="BQ875" i="1"/>
  <c r="CJ874" i="1"/>
  <c r="CI874" i="1"/>
  <c r="CG874" i="1"/>
  <c r="CF874" i="1"/>
  <c r="BQ874" i="1"/>
  <c r="CJ873" i="1"/>
  <c r="CI873" i="1"/>
  <c r="CG873" i="1"/>
  <c r="CF873" i="1"/>
  <c r="BQ873" i="1"/>
  <c r="CJ872" i="1"/>
  <c r="CI872" i="1"/>
  <c r="CG872" i="1"/>
  <c r="CF872" i="1"/>
  <c r="BQ872" i="1"/>
  <c r="CJ871" i="1"/>
  <c r="CI871" i="1"/>
  <c r="CG871" i="1"/>
  <c r="CF871" i="1"/>
  <c r="BQ871" i="1"/>
  <c r="CJ870" i="1"/>
  <c r="CI870" i="1"/>
  <c r="CG870" i="1"/>
  <c r="CF870" i="1"/>
  <c r="BQ870" i="1"/>
  <c r="CJ869" i="1"/>
  <c r="CI869" i="1"/>
  <c r="CG869" i="1"/>
  <c r="CF869" i="1"/>
  <c r="BQ869" i="1"/>
  <c r="CJ868" i="1"/>
  <c r="CI868" i="1"/>
  <c r="CG868" i="1"/>
  <c r="CF868" i="1"/>
  <c r="BQ868" i="1"/>
  <c r="CJ867" i="1"/>
  <c r="CI867" i="1"/>
  <c r="CG867" i="1"/>
  <c r="CF867" i="1"/>
  <c r="BQ867" i="1"/>
  <c r="CJ866" i="1"/>
  <c r="CI866" i="1"/>
  <c r="CG866" i="1"/>
  <c r="CF866" i="1"/>
  <c r="BQ866" i="1"/>
  <c r="CJ865" i="1"/>
  <c r="CI865" i="1"/>
  <c r="CG865" i="1"/>
  <c r="CF865" i="1"/>
  <c r="BQ865" i="1"/>
  <c r="CJ864" i="1"/>
  <c r="CI864" i="1"/>
  <c r="CG864" i="1"/>
  <c r="CF864" i="1"/>
  <c r="BQ864" i="1"/>
  <c r="CJ863" i="1"/>
  <c r="CI863" i="1"/>
  <c r="CG863" i="1"/>
  <c r="CF863" i="1"/>
  <c r="BQ863" i="1"/>
  <c r="CJ862" i="1"/>
  <c r="CI862" i="1"/>
  <c r="CG862" i="1"/>
  <c r="CF862" i="1"/>
  <c r="BQ862" i="1"/>
  <c r="CJ861" i="1"/>
  <c r="CI861" i="1"/>
  <c r="CG861" i="1"/>
  <c r="CF861" i="1"/>
  <c r="BQ861" i="1"/>
  <c r="CJ860" i="1"/>
  <c r="CI860" i="1"/>
  <c r="CG860" i="1"/>
  <c r="CF860" i="1"/>
  <c r="BQ860" i="1"/>
  <c r="CJ859" i="1"/>
  <c r="CI859" i="1"/>
  <c r="CG859" i="1"/>
  <c r="CF859" i="1"/>
  <c r="BQ859" i="1"/>
  <c r="CJ858" i="1"/>
  <c r="CI858" i="1"/>
  <c r="CG858" i="1"/>
  <c r="CF858" i="1"/>
  <c r="BQ858" i="1"/>
  <c r="CJ857" i="1"/>
  <c r="CI857" i="1"/>
  <c r="CG857" i="1"/>
  <c r="CF857" i="1"/>
  <c r="BQ857" i="1"/>
  <c r="CJ856" i="1"/>
  <c r="CI856" i="1"/>
  <c r="CG856" i="1"/>
  <c r="CF856" i="1"/>
  <c r="BQ856" i="1"/>
  <c r="CJ855" i="1"/>
  <c r="CI855" i="1"/>
  <c r="CG855" i="1"/>
  <c r="CF855" i="1"/>
  <c r="BQ855" i="1"/>
  <c r="CJ854" i="1"/>
  <c r="CI854" i="1"/>
  <c r="CG854" i="1"/>
  <c r="CF854" i="1"/>
  <c r="BQ854" i="1"/>
  <c r="CJ853" i="1"/>
  <c r="CI853" i="1"/>
  <c r="CG853" i="1"/>
  <c r="CF853" i="1"/>
  <c r="BQ853" i="1"/>
  <c r="CJ852" i="1"/>
  <c r="CI852" i="1"/>
  <c r="CG852" i="1"/>
  <c r="CF852" i="1"/>
  <c r="BQ852" i="1"/>
  <c r="CJ851" i="1"/>
  <c r="CI851" i="1"/>
  <c r="CG851" i="1"/>
  <c r="CF851" i="1"/>
  <c r="BQ851" i="1"/>
  <c r="CJ850" i="1"/>
  <c r="CI850" i="1"/>
  <c r="CG850" i="1"/>
  <c r="CF850" i="1"/>
  <c r="BQ850" i="1"/>
  <c r="CJ849" i="1"/>
  <c r="CI849" i="1"/>
  <c r="CG849" i="1"/>
  <c r="CF849" i="1"/>
  <c r="BQ849" i="1"/>
  <c r="CJ848" i="1"/>
  <c r="CI848" i="1"/>
  <c r="CG848" i="1"/>
  <c r="CF848" i="1"/>
  <c r="BQ848" i="1"/>
  <c r="CJ847" i="1"/>
  <c r="CI847" i="1"/>
  <c r="CG847" i="1"/>
  <c r="CF847" i="1"/>
  <c r="BQ847" i="1"/>
  <c r="CJ846" i="1"/>
  <c r="CI846" i="1"/>
  <c r="CG846" i="1"/>
  <c r="CF846" i="1"/>
  <c r="BQ846" i="1"/>
  <c r="CJ845" i="1"/>
  <c r="CI845" i="1"/>
  <c r="CG845" i="1"/>
  <c r="CF845" i="1"/>
  <c r="BQ845" i="1"/>
  <c r="CJ844" i="1"/>
  <c r="CI844" i="1"/>
  <c r="CG844" i="1"/>
  <c r="CF844" i="1"/>
  <c r="BQ844" i="1"/>
  <c r="CJ843" i="1"/>
  <c r="CI843" i="1"/>
  <c r="CG843" i="1"/>
  <c r="CF843" i="1"/>
  <c r="BQ843" i="1"/>
  <c r="CJ842" i="1"/>
  <c r="CI842" i="1"/>
  <c r="CG842" i="1"/>
  <c r="CF842" i="1"/>
  <c r="BQ842" i="1"/>
  <c r="CJ841" i="1"/>
  <c r="CI841" i="1"/>
  <c r="CG841" i="1"/>
  <c r="CF841" i="1"/>
  <c r="BQ841" i="1"/>
  <c r="CJ840" i="1"/>
  <c r="CI840" i="1"/>
  <c r="CG840" i="1"/>
  <c r="CF840" i="1"/>
  <c r="BQ840" i="1"/>
  <c r="CJ839" i="1"/>
  <c r="CI839" i="1"/>
  <c r="CG839" i="1"/>
  <c r="CF839" i="1"/>
  <c r="BQ839" i="1"/>
  <c r="CJ838" i="1"/>
  <c r="CI838" i="1"/>
  <c r="CG838" i="1"/>
  <c r="CF838" i="1"/>
  <c r="BQ838" i="1"/>
  <c r="CJ837" i="1"/>
  <c r="CI837" i="1"/>
  <c r="CG837" i="1"/>
  <c r="CF837" i="1"/>
  <c r="BQ837" i="1"/>
  <c r="CJ836" i="1"/>
  <c r="CI836" i="1"/>
  <c r="CG836" i="1"/>
  <c r="CF836" i="1"/>
  <c r="BQ836" i="1"/>
  <c r="CJ835" i="1"/>
  <c r="CI835" i="1"/>
  <c r="CG835" i="1"/>
  <c r="CF835" i="1"/>
  <c r="BQ835" i="1"/>
  <c r="CJ834" i="1"/>
  <c r="CI834" i="1"/>
  <c r="CG834" i="1"/>
  <c r="CF834" i="1"/>
  <c r="BQ834" i="1"/>
  <c r="CJ833" i="1"/>
  <c r="CI833" i="1"/>
  <c r="CG833" i="1"/>
  <c r="CF833" i="1"/>
  <c r="BQ833" i="1"/>
  <c r="CJ832" i="1"/>
  <c r="CI832" i="1"/>
  <c r="CG832" i="1"/>
  <c r="CF832" i="1"/>
  <c r="BQ832" i="1"/>
  <c r="CJ831" i="1"/>
  <c r="CI831" i="1"/>
  <c r="CG831" i="1"/>
  <c r="CF831" i="1"/>
  <c r="BQ831" i="1"/>
  <c r="CJ830" i="1"/>
  <c r="CI830" i="1"/>
  <c r="CG830" i="1"/>
  <c r="CF830" i="1"/>
  <c r="BQ830" i="1"/>
  <c r="CJ829" i="1"/>
  <c r="CI829" i="1"/>
  <c r="CG829" i="1"/>
  <c r="CF829" i="1"/>
  <c r="BQ829" i="1"/>
  <c r="CJ828" i="1"/>
  <c r="CI828" i="1"/>
  <c r="CG828" i="1"/>
  <c r="CF828" i="1"/>
  <c r="BQ828" i="1"/>
  <c r="CJ827" i="1"/>
  <c r="CI827" i="1"/>
  <c r="CG827" i="1"/>
  <c r="CF827" i="1"/>
  <c r="BQ827" i="1"/>
  <c r="CJ826" i="1"/>
  <c r="CI826" i="1"/>
  <c r="CG826" i="1"/>
  <c r="CF826" i="1"/>
  <c r="BQ826" i="1"/>
  <c r="CJ825" i="1"/>
  <c r="CI825" i="1"/>
  <c r="CG825" i="1"/>
  <c r="CF825" i="1"/>
  <c r="BQ825" i="1"/>
  <c r="CJ824" i="1"/>
  <c r="CI824" i="1"/>
  <c r="CG824" i="1"/>
  <c r="CF824" i="1"/>
  <c r="BQ824" i="1"/>
  <c r="CJ823" i="1"/>
  <c r="CI823" i="1"/>
  <c r="CG823" i="1"/>
  <c r="CF823" i="1"/>
  <c r="BQ823" i="1"/>
  <c r="CJ822" i="1"/>
  <c r="CI822" i="1"/>
  <c r="CG822" i="1"/>
  <c r="CF822" i="1"/>
  <c r="BQ822" i="1"/>
  <c r="CJ821" i="1"/>
  <c r="CI821" i="1"/>
  <c r="CG821" i="1"/>
  <c r="CF821" i="1"/>
  <c r="BQ821" i="1"/>
  <c r="CJ820" i="1"/>
  <c r="CI820" i="1"/>
  <c r="CG820" i="1"/>
  <c r="CF820" i="1"/>
  <c r="BQ820" i="1"/>
  <c r="CJ819" i="1"/>
  <c r="CI819" i="1"/>
  <c r="CG819" i="1"/>
  <c r="CF819" i="1"/>
  <c r="BQ819" i="1"/>
  <c r="CJ818" i="1"/>
  <c r="CI818" i="1"/>
  <c r="CG818" i="1"/>
  <c r="CF818" i="1"/>
  <c r="BQ818" i="1"/>
  <c r="CJ817" i="1"/>
  <c r="CI817" i="1"/>
  <c r="CG817" i="1"/>
  <c r="CF817" i="1"/>
  <c r="BQ817" i="1"/>
  <c r="CJ816" i="1"/>
  <c r="CI816" i="1"/>
  <c r="CG816" i="1"/>
  <c r="CF816" i="1"/>
  <c r="BQ816" i="1"/>
  <c r="CJ815" i="1"/>
  <c r="CI815" i="1"/>
  <c r="CG815" i="1"/>
  <c r="CF815" i="1"/>
  <c r="BQ815" i="1"/>
  <c r="CJ814" i="1"/>
  <c r="CI814" i="1"/>
  <c r="CG814" i="1"/>
  <c r="CF814" i="1"/>
  <c r="BQ814" i="1"/>
  <c r="CJ813" i="1"/>
  <c r="CI813" i="1"/>
  <c r="CG813" i="1"/>
  <c r="CF813" i="1"/>
  <c r="BQ813" i="1"/>
  <c r="CJ812" i="1"/>
  <c r="CI812" i="1"/>
  <c r="CG812" i="1"/>
  <c r="CF812" i="1"/>
  <c r="BQ812" i="1"/>
  <c r="CJ811" i="1"/>
  <c r="CI811" i="1"/>
  <c r="CG811" i="1"/>
  <c r="CF811" i="1"/>
  <c r="BQ811" i="1"/>
  <c r="CJ810" i="1"/>
  <c r="CI810" i="1"/>
  <c r="CG810" i="1"/>
  <c r="CF810" i="1"/>
  <c r="BQ810" i="1"/>
  <c r="CJ809" i="1"/>
  <c r="CI809" i="1"/>
  <c r="CG809" i="1"/>
  <c r="CF809" i="1"/>
  <c r="BQ809" i="1"/>
  <c r="CJ808" i="1"/>
  <c r="CI808" i="1"/>
  <c r="CG808" i="1"/>
  <c r="CF808" i="1"/>
  <c r="BQ808" i="1"/>
  <c r="CJ807" i="1"/>
  <c r="CI807" i="1"/>
  <c r="CG807" i="1"/>
  <c r="CF807" i="1"/>
  <c r="BQ807" i="1"/>
  <c r="CJ806" i="1"/>
  <c r="CI806" i="1"/>
  <c r="CG806" i="1"/>
  <c r="CF806" i="1"/>
  <c r="BQ806" i="1"/>
  <c r="CJ805" i="1"/>
  <c r="CI805" i="1"/>
  <c r="CG805" i="1"/>
  <c r="CF805" i="1"/>
  <c r="BQ805" i="1"/>
  <c r="CJ804" i="1"/>
  <c r="CI804" i="1"/>
  <c r="CG804" i="1"/>
  <c r="CF804" i="1"/>
  <c r="BQ804" i="1"/>
  <c r="CJ803" i="1"/>
  <c r="CI803" i="1"/>
  <c r="CG803" i="1"/>
  <c r="CF803" i="1"/>
  <c r="BQ803" i="1"/>
  <c r="CJ802" i="1"/>
  <c r="CI802" i="1"/>
  <c r="CG802" i="1"/>
  <c r="CF802" i="1"/>
  <c r="BQ802" i="1"/>
  <c r="CJ801" i="1"/>
  <c r="CI801" i="1"/>
  <c r="CG801" i="1"/>
  <c r="CF801" i="1"/>
  <c r="BQ801" i="1"/>
  <c r="CJ800" i="1"/>
  <c r="CI800" i="1"/>
  <c r="CG800" i="1"/>
  <c r="CF800" i="1"/>
  <c r="BQ800" i="1"/>
  <c r="CJ799" i="1"/>
  <c r="CI799" i="1"/>
  <c r="CG799" i="1"/>
  <c r="CF799" i="1"/>
  <c r="BQ799" i="1"/>
  <c r="CJ798" i="1"/>
  <c r="CI798" i="1"/>
  <c r="CG798" i="1"/>
  <c r="CF798" i="1"/>
  <c r="BQ798" i="1"/>
  <c r="CJ797" i="1"/>
  <c r="CI797" i="1"/>
  <c r="CG797" i="1"/>
  <c r="CF797" i="1"/>
  <c r="BQ797" i="1"/>
  <c r="CJ796" i="1"/>
  <c r="CI796" i="1"/>
  <c r="CG796" i="1"/>
  <c r="CF796" i="1"/>
  <c r="BQ796" i="1"/>
  <c r="CJ795" i="1"/>
  <c r="CI795" i="1"/>
  <c r="CG795" i="1"/>
  <c r="CF795" i="1"/>
  <c r="BQ795" i="1"/>
  <c r="CJ794" i="1"/>
  <c r="CI794" i="1"/>
  <c r="CG794" i="1"/>
  <c r="CF794" i="1"/>
  <c r="BQ794" i="1"/>
  <c r="CJ793" i="1"/>
  <c r="CI793" i="1"/>
  <c r="CG793" i="1"/>
  <c r="CF793" i="1"/>
  <c r="BQ793" i="1"/>
  <c r="CJ792" i="1"/>
  <c r="CI792" i="1"/>
  <c r="CG792" i="1"/>
  <c r="CF792" i="1"/>
  <c r="BQ792" i="1"/>
  <c r="CJ791" i="1"/>
  <c r="CI791" i="1"/>
  <c r="CG791" i="1"/>
  <c r="CF791" i="1"/>
  <c r="BQ791" i="1"/>
  <c r="CJ790" i="1"/>
  <c r="CI790" i="1"/>
  <c r="CG790" i="1"/>
  <c r="CF790" i="1"/>
  <c r="BQ790" i="1"/>
  <c r="CJ789" i="1"/>
  <c r="CI789" i="1"/>
  <c r="CG789" i="1"/>
  <c r="CF789" i="1"/>
  <c r="BQ789" i="1"/>
  <c r="CJ788" i="1"/>
  <c r="CI788" i="1"/>
  <c r="CG788" i="1"/>
  <c r="CF788" i="1"/>
  <c r="BQ788" i="1"/>
  <c r="CJ787" i="1"/>
  <c r="CI787" i="1"/>
  <c r="CG787" i="1"/>
  <c r="CF787" i="1"/>
  <c r="BQ787" i="1"/>
  <c r="CJ786" i="1"/>
  <c r="CI786" i="1"/>
  <c r="CG786" i="1"/>
  <c r="CF786" i="1"/>
  <c r="BQ786" i="1"/>
  <c r="CJ785" i="1"/>
  <c r="CI785" i="1"/>
  <c r="CG785" i="1"/>
  <c r="CF785" i="1"/>
  <c r="BQ785" i="1"/>
  <c r="CJ784" i="1"/>
  <c r="CI784" i="1"/>
  <c r="CG784" i="1"/>
  <c r="CF784" i="1"/>
  <c r="BQ784" i="1"/>
  <c r="CJ783" i="1"/>
  <c r="CI783" i="1"/>
  <c r="CG783" i="1"/>
  <c r="CF783" i="1"/>
  <c r="BQ783" i="1"/>
  <c r="CJ782" i="1"/>
  <c r="CI782" i="1"/>
  <c r="CG782" i="1"/>
  <c r="CF782" i="1"/>
  <c r="BQ782" i="1"/>
  <c r="CJ781" i="1"/>
  <c r="CI781" i="1"/>
  <c r="CG781" i="1"/>
  <c r="CF781" i="1"/>
  <c r="BQ781" i="1"/>
  <c r="CJ780" i="1"/>
  <c r="CI780" i="1"/>
  <c r="CG780" i="1"/>
  <c r="CF780" i="1"/>
  <c r="BQ780" i="1"/>
  <c r="CJ779" i="1"/>
  <c r="CI779" i="1"/>
  <c r="CG779" i="1"/>
  <c r="CF779" i="1"/>
  <c r="BQ779" i="1"/>
  <c r="CJ778" i="1"/>
  <c r="CI778" i="1"/>
  <c r="CG778" i="1"/>
  <c r="CF778" i="1"/>
  <c r="BQ778" i="1"/>
  <c r="CJ777" i="1"/>
  <c r="CI777" i="1"/>
  <c r="CG777" i="1"/>
  <c r="CF777" i="1"/>
  <c r="BQ777" i="1"/>
  <c r="CJ776" i="1"/>
  <c r="CI776" i="1"/>
  <c r="CG776" i="1"/>
  <c r="CF776" i="1"/>
  <c r="BQ776" i="1"/>
  <c r="CJ775" i="1"/>
  <c r="CI775" i="1"/>
  <c r="CG775" i="1"/>
  <c r="CF775" i="1"/>
  <c r="BQ775" i="1"/>
  <c r="CJ774" i="1"/>
  <c r="CI774" i="1"/>
  <c r="CG774" i="1"/>
  <c r="CF774" i="1"/>
  <c r="BQ774" i="1"/>
  <c r="CJ773" i="1"/>
  <c r="CI773" i="1"/>
  <c r="CG773" i="1"/>
  <c r="CF773" i="1"/>
  <c r="BQ773" i="1"/>
  <c r="CJ772" i="1"/>
  <c r="CI772" i="1"/>
  <c r="CG772" i="1"/>
  <c r="CF772" i="1"/>
  <c r="BQ772" i="1"/>
  <c r="CJ771" i="1"/>
  <c r="CI771" i="1"/>
  <c r="CG771" i="1"/>
  <c r="CF771" i="1"/>
  <c r="BQ771" i="1"/>
  <c r="CJ770" i="1"/>
  <c r="CI770" i="1"/>
  <c r="CG770" i="1"/>
  <c r="CF770" i="1"/>
  <c r="BQ770" i="1"/>
  <c r="CJ769" i="1"/>
  <c r="CI769" i="1"/>
  <c r="CG769" i="1"/>
  <c r="CF769" i="1"/>
  <c r="BQ769" i="1"/>
  <c r="CJ768" i="1"/>
  <c r="CI768" i="1"/>
  <c r="CG768" i="1"/>
  <c r="CF768" i="1"/>
  <c r="BQ768" i="1"/>
  <c r="CJ767" i="1"/>
  <c r="CI767" i="1"/>
  <c r="CG767" i="1"/>
  <c r="CF767" i="1"/>
  <c r="BQ767" i="1"/>
  <c r="CJ766" i="1"/>
  <c r="CI766" i="1"/>
  <c r="CG766" i="1"/>
  <c r="CF766" i="1"/>
  <c r="BQ766" i="1"/>
  <c r="CJ765" i="1"/>
  <c r="CI765" i="1"/>
  <c r="CG765" i="1"/>
  <c r="CF765" i="1"/>
  <c r="BQ765" i="1"/>
  <c r="CJ764" i="1"/>
  <c r="CI764" i="1"/>
  <c r="CG764" i="1"/>
  <c r="CF764" i="1"/>
  <c r="BQ764" i="1"/>
  <c r="CJ763" i="1"/>
  <c r="CI763" i="1"/>
  <c r="CG763" i="1"/>
  <c r="CF763" i="1"/>
  <c r="BQ763" i="1"/>
  <c r="CJ762" i="1"/>
  <c r="CI762" i="1"/>
  <c r="CG762" i="1"/>
  <c r="CF762" i="1"/>
  <c r="BQ762" i="1"/>
  <c r="CJ761" i="1"/>
  <c r="CI761" i="1"/>
  <c r="CG761" i="1"/>
  <c r="CF761" i="1"/>
  <c r="BQ761" i="1"/>
  <c r="CJ760" i="1"/>
  <c r="CI760" i="1"/>
  <c r="CG760" i="1"/>
  <c r="CF760" i="1"/>
  <c r="BQ760" i="1"/>
  <c r="CJ759" i="1"/>
  <c r="CI759" i="1"/>
  <c r="CG759" i="1"/>
  <c r="CF759" i="1"/>
  <c r="BQ759" i="1"/>
  <c r="CJ758" i="1"/>
  <c r="CI758" i="1"/>
  <c r="CG758" i="1"/>
  <c r="CF758" i="1"/>
  <c r="BQ758" i="1"/>
  <c r="CJ757" i="1"/>
  <c r="CI757" i="1"/>
  <c r="CG757" i="1"/>
  <c r="CF757" i="1"/>
  <c r="BQ757" i="1"/>
  <c r="CJ756" i="1"/>
  <c r="CI756" i="1"/>
  <c r="CG756" i="1"/>
  <c r="CF756" i="1"/>
  <c r="BQ756" i="1"/>
  <c r="CJ755" i="1"/>
  <c r="CI755" i="1"/>
  <c r="CG755" i="1"/>
  <c r="CF755" i="1"/>
  <c r="BQ755" i="1"/>
  <c r="CJ754" i="1"/>
  <c r="CI754" i="1"/>
  <c r="CG754" i="1"/>
  <c r="CF754" i="1"/>
  <c r="BQ754" i="1"/>
  <c r="CJ753" i="1"/>
  <c r="CI753" i="1"/>
  <c r="CG753" i="1"/>
  <c r="CF753" i="1"/>
  <c r="BQ753" i="1"/>
  <c r="CJ752" i="1"/>
  <c r="CI752" i="1"/>
  <c r="CG752" i="1"/>
  <c r="CF752" i="1"/>
  <c r="BQ752" i="1"/>
  <c r="CJ751" i="1"/>
  <c r="CI751" i="1"/>
  <c r="CG751" i="1"/>
  <c r="CF751" i="1"/>
  <c r="BQ751" i="1"/>
  <c r="CJ750" i="1"/>
  <c r="CI750" i="1"/>
  <c r="CG750" i="1"/>
  <c r="CF750" i="1"/>
  <c r="BQ750" i="1"/>
  <c r="CJ749" i="1"/>
  <c r="CI749" i="1"/>
  <c r="CG749" i="1"/>
  <c r="CF749" i="1"/>
  <c r="BQ749" i="1"/>
  <c r="CJ748" i="1"/>
  <c r="CI748" i="1"/>
  <c r="CG748" i="1"/>
  <c r="CF748" i="1"/>
  <c r="BQ748" i="1"/>
  <c r="CJ747" i="1"/>
  <c r="CI747" i="1"/>
  <c r="CG747" i="1"/>
  <c r="CF747" i="1"/>
  <c r="BQ747" i="1"/>
  <c r="CJ746" i="1"/>
  <c r="CI746" i="1"/>
  <c r="CG746" i="1"/>
  <c r="CF746" i="1"/>
  <c r="BQ746" i="1"/>
  <c r="CJ745" i="1"/>
  <c r="CI745" i="1"/>
  <c r="CG745" i="1"/>
  <c r="CF745" i="1"/>
  <c r="BQ745" i="1"/>
  <c r="CJ744" i="1"/>
  <c r="CI744" i="1"/>
  <c r="CG744" i="1"/>
  <c r="CF744" i="1"/>
  <c r="BQ744" i="1"/>
  <c r="CJ743" i="1"/>
  <c r="CI743" i="1"/>
  <c r="CG743" i="1"/>
  <c r="CF743" i="1"/>
  <c r="BQ743" i="1"/>
  <c r="CJ742" i="1"/>
  <c r="CI742" i="1"/>
  <c r="CG742" i="1"/>
  <c r="CF742" i="1"/>
  <c r="BQ742" i="1"/>
  <c r="CJ741" i="1"/>
  <c r="CI741" i="1"/>
  <c r="CG741" i="1"/>
  <c r="CF741" i="1"/>
  <c r="BQ741" i="1"/>
  <c r="CJ740" i="1"/>
  <c r="CI740" i="1"/>
  <c r="CG740" i="1"/>
  <c r="CF740" i="1"/>
  <c r="BQ740" i="1"/>
  <c r="CJ739" i="1"/>
  <c r="CI739" i="1"/>
  <c r="CG739" i="1"/>
  <c r="CF739" i="1"/>
  <c r="BQ739" i="1"/>
  <c r="CJ738" i="1"/>
  <c r="CI738" i="1"/>
  <c r="CG738" i="1"/>
  <c r="CF738" i="1"/>
  <c r="BQ738" i="1"/>
  <c r="CJ737" i="1"/>
  <c r="CI737" i="1"/>
  <c r="CG737" i="1"/>
  <c r="CF737" i="1"/>
  <c r="BQ737" i="1"/>
  <c r="CJ736" i="1"/>
  <c r="CI736" i="1"/>
  <c r="CG736" i="1"/>
  <c r="CF736" i="1"/>
  <c r="BQ736" i="1"/>
  <c r="CJ735" i="1"/>
  <c r="CI735" i="1"/>
  <c r="CG735" i="1"/>
  <c r="CF735" i="1"/>
  <c r="BQ735" i="1"/>
  <c r="CJ734" i="1"/>
  <c r="CI734" i="1"/>
  <c r="CG734" i="1"/>
  <c r="CF734" i="1"/>
  <c r="BQ734" i="1"/>
  <c r="CJ733" i="1"/>
  <c r="CI733" i="1"/>
  <c r="CG733" i="1"/>
  <c r="CF733" i="1"/>
  <c r="BQ733" i="1"/>
  <c r="CJ732" i="1"/>
  <c r="CI732" i="1"/>
  <c r="CG732" i="1"/>
  <c r="CF732" i="1"/>
  <c r="BQ732" i="1"/>
  <c r="CJ731" i="1"/>
  <c r="CI731" i="1"/>
  <c r="CG731" i="1"/>
  <c r="CF731" i="1"/>
  <c r="BQ731" i="1"/>
  <c r="CJ730" i="1"/>
  <c r="CI730" i="1"/>
  <c r="CG730" i="1"/>
  <c r="CF730" i="1"/>
  <c r="BQ730" i="1"/>
  <c r="CJ729" i="1"/>
  <c r="CI729" i="1"/>
  <c r="CG729" i="1"/>
  <c r="CF729" i="1"/>
  <c r="BQ729" i="1"/>
  <c r="CJ728" i="1"/>
  <c r="CI728" i="1"/>
  <c r="CG728" i="1"/>
  <c r="CF728" i="1"/>
  <c r="BQ728" i="1"/>
  <c r="CJ727" i="1"/>
  <c r="CI727" i="1"/>
  <c r="CG727" i="1"/>
  <c r="CF727" i="1"/>
  <c r="BQ727" i="1"/>
  <c r="CJ726" i="1"/>
  <c r="CI726" i="1"/>
  <c r="CG726" i="1"/>
  <c r="CF726" i="1"/>
  <c r="BQ726" i="1"/>
  <c r="CJ725" i="1"/>
  <c r="CI725" i="1"/>
  <c r="CG725" i="1"/>
  <c r="CF725" i="1"/>
  <c r="BQ725" i="1"/>
  <c r="CJ724" i="1"/>
  <c r="CI724" i="1"/>
  <c r="CG724" i="1"/>
  <c r="CF724" i="1"/>
  <c r="BQ724" i="1"/>
  <c r="CJ723" i="1"/>
  <c r="CI723" i="1"/>
  <c r="CG723" i="1"/>
  <c r="CF723" i="1"/>
  <c r="BQ723" i="1"/>
  <c r="CJ722" i="1"/>
  <c r="CI722" i="1"/>
  <c r="CG722" i="1"/>
  <c r="CF722" i="1"/>
  <c r="BQ722" i="1"/>
  <c r="CJ721" i="1"/>
  <c r="CI721" i="1"/>
  <c r="CG721" i="1"/>
  <c r="CF721" i="1"/>
  <c r="BQ721" i="1"/>
  <c r="CJ720" i="1"/>
  <c r="CI720" i="1"/>
  <c r="CG720" i="1"/>
  <c r="CF720" i="1"/>
  <c r="BQ720" i="1"/>
  <c r="CJ719" i="1"/>
  <c r="CI719" i="1"/>
  <c r="CG719" i="1"/>
  <c r="CF719" i="1"/>
  <c r="BQ719" i="1"/>
  <c r="CJ718" i="1"/>
  <c r="CI718" i="1"/>
  <c r="CG718" i="1"/>
  <c r="CF718" i="1"/>
  <c r="BQ718" i="1"/>
  <c r="CJ717" i="1"/>
  <c r="CI717" i="1"/>
  <c r="CG717" i="1"/>
  <c r="CF717" i="1"/>
  <c r="BQ717" i="1"/>
  <c r="CJ716" i="1"/>
  <c r="CI716" i="1"/>
  <c r="CG716" i="1"/>
  <c r="CF716" i="1"/>
  <c r="BQ716" i="1"/>
  <c r="CJ715" i="1"/>
  <c r="CI715" i="1"/>
  <c r="CG715" i="1"/>
  <c r="CF715" i="1"/>
  <c r="BQ715" i="1"/>
  <c r="CJ714" i="1"/>
  <c r="CI714" i="1"/>
  <c r="CG714" i="1"/>
  <c r="CF714" i="1"/>
  <c r="BQ714" i="1"/>
  <c r="CJ713" i="1"/>
  <c r="CI713" i="1"/>
  <c r="CG713" i="1"/>
  <c r="CF713" i="1"/>
  <c r="BQ713" i="1"/>
  <c r="CJ712" i="1"/>
  <c r="CI712" i="1"/>
  <c r="CG712" i="1"/>
  <c r="CF712" i="1"/>
  <c r="BQ712" i="1"/>
  <c r="CJ711" i="1"/>
  <c r="CI711" i="1"/>
  <c r="CG711" i="1"/>
  <c r="CF711" i="1"/>
  <c r="BQ711" i="1"/>
  <c r="CJ710" i="1"/>
  <c r="CI710" i="1"/>
  <c r="CG710" i="1"/>
  <c r="CF710" i="1"/>
  <c r="BQ710" i="1"/>
  <c r="CJ709" i="1"/>
  <c r="CI709" i="1"/>
  <c r="CG709" i="1"/>
  <c r="CF709" i="1"/>
  <c r="BQ709" i="1"/>
  <c r="CJ708" i="1"/>
  <c r="CI708" i="1"/>
  <c r="CG708" i="1"/>
  <c r="CF708" i="1"/>
  <c r="BQ708" i="1"/>
  <c r="CJ707" i="1"/>
  <c r="CI707" i="1"/>
  <c r="CG707" i="1"/>
  <c r="CF707" i="1"/>
  <c r="BQ707" i="1"/>
  <c r="CJ706" i="1"/>
  <c r="CI706" i="1"/>
  <c r="CG706" i="1"/>
  <c r="CF706" i="1"/>
  <c r="BQ706" i="1"/>
  <c r="CJ705" i="1"/>
  <c r="CI705" i="1"/>
  <c r="CG705" i="1"/>
  <c r="CF705" i="1"/>
  <c r="BQ705" i="1"/>
  <c r="CJ704" i="1"/>
  <c r="CI704" i="1"/>
  <c r="CG704" i="1"/>
  <c r="CF704" i="1"/>
  <c r="BQ704" i="1"/>
  <c r="CJ703" i="1"/>
  <c r="CI703" i="1"/>
  <c r="CG703" i="1"/>
  <c r="CF703" i="1"/>
  <c r="BQ703" i="1"/>
  <c r="CJ702" i="1"/>
  <c r="CI702" i="1"/>
  <c r="CG702" i="1"/>
  <c r="CF702" i="1"/>
  <c r="BQ702" i="1"/>
  <c r="CJ701" i="1"/>
  <c r="CI701" i="1"/>
  <c r="CG701" i="1"/>
  <c r="CF701" i="1"/>
  <c r="BQ701" i="1"/>
  <c r="CJ700" i="1"/>
  <c r="CI700" i="1"/>
  <c r="CG700" i="1"/>
  <c r="CF700" i="1"/>
  <c r="BQ700" i="1"/>
  <c r="CJ699" i="1"/>
  <c r="CI699" i="1"/>
  <c r="CG699" i="1"/>
  <c r="CF699" i="1"/>
  <c r="BQ699" i="1"/>
  <c r="CJ698" i="1"/>
  <c r="CI698" i="1"/>
  <c r="CG698" i="1"/>
  <c r="CF698" i="1"/>
  <c r="BQ698" i="1"/>
  <c r="CJ697" i="1"/>
  <c r="CI697" i="1"/>
  <c r="CG697" i="1"/>
  <c r="CF697" i="1"/>
  <c r="BQ697" i="1"/>
  <c r="CJ696" i="1"/>
  <c r="CI696" i="1"/>
  <c r="CG696" i="1"/>
  <c r="CF696" i="1"/>
  <c r="BQ696" i="1"/>
  <c r="CJ695" i="1"/>
  <c r="CI695" i="1"/>
  <c r="CG695" i="1"/>
  <c r="CF695" i="1"/>
  <c r="BQ695" i="1"/>
  <c r="CJ694" i="1"/>
  <c r="CI694" i="1"/>
  <c r="CG694" i="1"/>
  <c r="CF694" i="1"/>
  <c r="BQ694" i="1"/>
  <c r="CJ693" i="1"/>
  <c r="CI693" i="1"/>
  <c r="CG693" i="1"/>
  <c r="CF693" i="1"/>
  <c r="BQ693" i="1"/>
  <c r="CJ692" i="1"/>
  <c r="CI692" i="1"/>
  <c r="CG692" i="1"/>
  <c r="CF692" i="1"/>
  <c r="BQ692" i="1"/>
  <c r="CJ691" i="1"/>
  <c r="CI691" i="1"/>
  <c r="CG691" i="1"/>
  <c r="CF691" i="1"/>
  <c r="BQ691" i="1"/>
  <c r="CJ690" i="1"/>
  <c r="CI690" i="1"/>
  <c r="CG690" i="1"/>
  <c r="CF690" i="1"/>
  <c r="BQ690" i="1"/>
  <c r="CJ689" i="1"/>
  <c r="CI689" i="1"/>
  <c r="CG689" i="1"/>
  <c r="CF689" i="1"/>
  <c r="BQ689" i="1"/>
  <c r="CJ688" i="1"/>
  <c r="CI688" i="1"/>
  <c r="CG688" i="1"/>
  <c r="CF688" i="1"/>
  <c r="BQ688" i="1"/>
  <c r="CJ687" i="1"/>
  <c r="CI687" i="1"/>
  <c r="CG687" i="1"/>
  <c r="CF687" i="1"/>
  <c r="BQ687" i="1"/>
  <c r="CJ686" i="1"/>
  <c r="CI686" i="1"/>
  <c r="CG686" i="1"/>
  <c r="CF686" i="1"/>
  <c r="BQ686" i="1"/>
  <c r="CJ685" i="1"/>
  <c r="CI685" i="1"/>
  <c r="CG685" i="1"/>
  <c r="CF685" i="1"/>
  <c r="BQ685" i="1"/>
  <c r="CJ684" i="1"/>
  <c r="CI684" i="1"/>
  <c r="CG684" i="1"/>
  <c r="CF684" i="1"/>
  <c r="BQ684" i="1"/>
  <c r="CJ683" i="1"/>
  <c r="CI683" i="1"/>
  <c r="CG683" i="1"/>
  <c r="CF683" i="1"/>
  <c r="BQ683" i="1"/>
  <c r="CJ682" i="1"/>
  <c r="CI682" i="1"/>
  <c r="CG682" i="1"/>
  <c r="CF682" i="1"/>
  <c r="BQ682" i="1"/>
  <c r="CJ681" i="1"/>
  <c r="CI681" i="1"/>
  <c r="CG681" i="1"/>
  <c r="CF681" i="1"/>
  <c r="BQ681" i="1"/>
  <c r="CJ680" i="1"/>
  <c r="CI680" i="1"/>
  <c r="CG680" i="1"/>
  <c r="CF680" i="1"/>
  <c r="BQ680" i="1"/>
  <c r="CJ679" i="1"/>
  <c r="CI679" i="1"/>
  <c r="CG679" i="1"/>
  <c r="CF679" i="1"/>
  <c r="BQ679" i="1"/>
  <c r="CJ678" i="1"/>
  <c r="CI678" i="1"/>
  <c r="CG678" i="1"/>
  <c r="CF678" i="1"/>
  <c r="BQ678" i="1"/>
  <c r="CJ677" i="1"/>
  <c r="CI677" i="1"/>
  <c r="CG677" i="1"/>
  <c r="CF677" i="1"/>
  <c r="BQ677" i="1"/>
  <c r="CJ676" i="1"/>
  <c r="CI676" i="1"/>
  <c r="CG676" i="1"/>
  <c r="CF676" i="1"/>
  <c r="BQ676" i="1"/>
  <c r="CJ675" i="1"/>
  <c r="CI675" i="1"/>
  <c r="CG675" i="1"/>
  <c r="CF675" i="1"/>
  <c r="BQ675" i="1"/>
  <c r="CJ674" i="1"/>
  <c r="CI674" i="1"/>
  <c r="CG674" i="1"/>
  <c r="CF674" i="1"/>
  <c r="BQ674" i="1"/>
  <c r="CJ673" i="1"/>
  <c r="CI673" i="1"/>
  <c r="CG673" i="1"/>
  <c r="CF673" i="1"/>
  <c r="BQ673" i="1"/>
  <c r="CJ672" i="1"/>
  <c r="CI672" i="1"/>
  <c r="CG672" i="1"/>
  <c r="CF672" i="1"/>
  <c r="BQ672" i="1"/>
  <c r="CJ671" i="1"/>
  <c r="CI671" i="1"/>
  <c r="CG671" i="1"/>
  <c r="CF671" i="1"/>
  <c r="BQ671" i="1"/>
  <c r="CJ670" i="1"/>
  <c r="CI670" i="1"/>
  <c r="CG670" i="1"/>
  <c r="CF670" i="1"/>
  <c r="BQ670" i="1"/>
  <c r="CJ669" i="1"/>
  <c r="CI669" i="1"/>
  <c r="CG669" i="1"/>
  <c r="CF669" i="1"/>
  <c r="BQ669" i="1"/>
  <c r="CJ668" i="1"/>
  <c r="CI668" i="1"/>
  <c r="CG668" i="1"/>
  <c r="CF668" i="1"/>
  <c r="BQ668" i="1"/>
  <c r="CJ667" i="1"/>
  <c r="CI667" i="1"/>
  <c r="CG667" i="1"/>
  <c r="CF667" i="1"/>
  <c r="BQ667" i="1"/>
  <c r="CJ666" i="1"/>
  <c r="CI666" i="1"/>
  <c r="CG666" i="1"/>
  <c r="CF666" i="1"/>
  <c r="BQ666" i="1"/>
  <c r="CJ665" i="1"/>
  <c r="CI665" i="1"/>
  <c r="CG665" i="1"/>
  <c r="CF665" i="1"/>
  <c r="BQ665" i="1"/>
  <c r="CJ664" i="1"/>
  <c r="CI664" i="1"/>
  <c r="CG664" i="1"/>
  <c r="CF664" i="1"/>
  <c r="BQ664" i="1"/>
  <c r="CJ663" i="1"/>
  <c r="CI663" i="1"/>
  <c r="CG663" i="1"/>
  <c r="CF663" i="1"/>
  <c r="BQ663" i="1"/>
  <c r="CJ662" i="1"/>
  <c r="CI662" i="1"/>
  <c r="CG662" i="1"/>
  <c r="CF662" i="1"/>
  <c r="BQ662" i="1"/>
  <c r="CJ661" i="1"/>
  <c r="CI661" i="1"/>
  <c r="CG661" i="1"/>
  <c r="CF661" i="1"/>
  <c r="BQ661" i="1"/>
  <c r="CJ660" i="1"/>
  <c r="CI660" i="1"/>
  <c r="CG660" i="1"/>
  <c r="CF660" i="1"/>
  <c r="BQ660" i="1"/>
  <c r="CJ659" i="1"/>
  <c r="CI659" i="1"/>
  <c r="CG659" i="1"/>
  <c r="CF659" i="1"/>
  <c r="BQ659" i="1"/>
  <c r="CJ658" i="1"/>
  <c r="CI658" i="1"/>
  <c r="CG658" i="1"/>
  <c r="CF658" i="1"/>
  <c r="BQ658" i="1"/>
  <c r="CJ657" i="1"/>
  <c r="CI657" i="1"/>
  <c r="CG657" i="1"/>
  <c r="CF657" i="1"/>
  <c r="BQ657" i="1"/>
  <c r="CJ656" i="1"/>
  <c r="CI656" i="1"/>
  <c r="CG656" i="1"/>
  <c r="CF656" i="1"/>
  <c r="BQ656" i="1"/>
  <c r="CJ655" i="1"/>
  <c r="CI655" i="1"/>
  <c r="CG655" i="1"/>
  <c r="CF655" i="1"/>
  <c r="BQ655" i="1"/>
  <c r="CJ654" i="1"/>
  <c r="CI654" i="1"/>
  <c r="CG654" i="1"/>
  <c r="CF654" i="1"/>
  <c r="BQ654" i="1"/>
  <c r="CJ653" i="1"/>
  <c r="CI653" i="1"/>
  <c r="CG653" i="1"/>
  <c r="CF653" i="1"/>
  <c r="BQ653" i="1"/>
  <c r="CJ652" i="1"/>
  <c r="CI652" i="1"/>
  <c r="CG652" i="1"/>
  <c r="CF652" i="1"/>
  <c r="BQ652" i="1"/>
  <c r="CJ651" i="1"/>
  <c r="CI651" i="1"/>
  <c r="CG651" i="1"/>
  <c r="CF651" i="1"/>
  <c r="BQ651" i="1"/>
  <c r="CJ650" i="1"/>
  <c r="CI650" i="1"/>
  <c r="CG650" i="1"/>
  <c r="CF650" i="1"/>
  <c r="BQ650" i="1"/>
  <c r="CJ649" i="1"/>
  <c r="CI649" i="1"/>
  <c r="CG649" i="1"/>
  <c r="CF649" i="1"/>
  <c r="BQ649" i="1"/>
  <c r="CJ648" i="1"/>
  <c r="CI648" i="1"/>
  <c r="CG648" i="1"/>
  <c r="CF648" i="1"/>
  <c r="BQ648" i="1"/>
  <c r="CJ647" i="1"/>
  <c r="CI647" i="1"/>
  <c r="CG647" i="1"/>
  <c r="CF647" i="1"/>
  <c r="BQ647" i="1"/>
  <c r="CJ646" i="1"/>
  <c r="CI646" i="1"/>
  <c r="CG646" i="1"/>
  <c r="CF646" i="1"/>
  <c r="BQ646" i="1"/>
  <c r="CJ645" i="1"/>
  <c r="CI645" i="1"/>
  <c r="CG645" i="1"/>
  <c r="CF645" i="1"/>
  <c r="BQ645" i="1"/>
  <c r="CJ644" i="1"/>
  <c r="CI644" i="1"/>
  <c r="CG644" i="1"/>
  <c r="CF644" i="1"/>
  <c r="BQ644" i="1"/>
  <c r="CJ643" i="1"/>
  <c r="CI643" i="1"/>
  <c r="CG643" i="1"/>
  <c r="CF643" i="1"/>
  <c r="BQ643" i="1"/>
  <c r="CJ642" i="1"/>
  <c r="CI642" i="1"/>
  <c r="CG642" i="1"/>
  <c r="CF642" i="1"/>
  <c r="BQ642" i="1"/>
  <c r="CJ641" i="1"/>
  <c r="CI641" i="1"/>
  <c r="CG641" i="1"/>
  <c r="CF641" i="1"/>
  <c r="BQ641" i="1"/>
  <c r="CJ640" i="1"/>
  <c r="CI640" i="1"/>
  <c r="CG640" i="1"/>
  <c r="CF640" i="1"/>
  <c r="BQ640" i="1"/>
  <c r="CJ639" i="1"/>
  <c r="CI639" i="1"/>
  <c r="CG639" i="1"/>
  <c r="CF639" i="1"/>
  <c r="BQ639" i="1"/>
  <c r="CJ638" i="1"/>
  <c r="CI638" i="1"/>
  <c r="CG638" i="1"/>
  <c r="CF638" i="1"/>
  <c r="BQ638" i="1"/>
  <c r="CJ637" i="1"/>
  <c r="CI637" i="1"/>
  <c r="CG637" i="1"/>
  <c r="CF637" i="1"/>
  <c r="BQ637" i="1"/>
  <c r="CJ636" i="1"/>
  <c r="CI636" i="1"/>
  <c r="CG636" i="1"/>
  <c r="CF636" i="1"/>
  <c r="BQ636" i="1"/>
  <c r="CJ635" i="1"/>
  <c r="CI635" i="1"/>
  <c r="CG635" i="1"/>
  <c r="CF635" i="1"/>
  <c r="BQ635" i="1"/>
  <c r="CJ634" i="1"/>
  <c r="CI634" i="1"/>
  <c r="CG634" i="1"/>
  <c r="CF634" i="1"/>
  <c r="BQ634" i="1"/>
  <c r="CJ633" i="1"/>
  <c r="CI633" i="1"/>
  <c r="CG633" i="1"/>
  <c r="CF633" i="1"/>
  <c r="BQ633" i="1"/>
  <c r="CJ632" i="1"/>
  <c r="CI632" i="1"/>
  <c r="CG632" i="1"/>
  <c r="CF632" i="1"/>
  <c r="BQ632" i="1"/>
  <c r="CJ631" i="1"/>
  <c r="CI631" i="1"/>
  <c r="CG631" i="1"/>
  <c r="CF631" i="1"/>
  <c r="BQ631" i="1"/>
  <c r="CJ630" i="1"/>
  <c r="CI630" i="1"/>
  <c r="CG630" i="1"/>
  <c r="CF630" i="1"/>
  <c r="BQ630" i="1"/>
  <c r="CJ629" i="1"/>
  <c r="CI629" i="1"/>
  <c r="CG629" i="1"/>
  <c r="CF629" i="1"/>
  <c r="BQ629" i="1"/>
  <c r="CJ628" i="1"/>
  <c r="CI628" i="1"/>
  <c r="CG628" i="1"/>
  <c r="CF628" i="1"/>
  <c r="BQ628" i="1"/>
  <c r="CJ627" i="1"/>
  <c r="CI627" i="1"/>
  <c r="CG627" i="1"/>
  <c r="CF627" i="1"/>
  <c r="BQ627" i="1"/>
  <c r="CJ626" i="1"/>
  <c r="CI626" i="1"/>
  <c r="CG626" i="1"/>
  <c r="CF626" i="1"/>
  <c r="BQ626" i="1"/>
  <c r="CJ625" i="1"/>
  <c r="CI625" i="1"/>
  <c r="CG625" i="1"/>
  <c r="CF625" i="1"/>
  <c r="BQ625" i="1"/>
  <c r="CJ624" i="1"/>
  <c r="CI624" i="1"/>
  <c r="CG624" i="1"/>
  <c r="CF624" i="1"/>
  <c r="BQ624" i="1"/>
  <c r="CJ623" i="1"/>
  <c r="CI623" i="1"/>
  <c r="CG623" i="1"/>
  <c r="CF623" i="1"/>
  <c r="BQ623" i="1"/>
  <c r="CJ622" i="1"/>
  <c r="CI622" i="1"/>
  <c r="CG622" i="1"/>
  <c r="CF622" i="1"/>
  <c r="BQ622" i="1"/>
  <c r="CJ621" i="1"/>
  <c r="CI621" i="1"/>
  <c r="CG621" i="1"/>
  <c r="CF621" i="1"/>
  <c r="BQ621" i="1"/>
  <c r="CJ620" i="1"/>
  <c r="CI620" i="1"/>
  <c r="CG620" i="1"/>
  <c r="CF620" i="1"/>
  <c r="BQ620" i="1"/>
  <c r="CJ619" i="1"/>
  <c r="CI619" i="1"/>
  <c r="CG619" i="1"/>
  <c r="CF619" i="1"/>
  <c r="BQ619" i="1"/>
  <c r="CJ618" i="1"/>
  <c r="CI618" i="1"/>
  <c r="CG618" i="1"/>
  <c r="CF618" i="1"/>
  <c r="BQ618" i="1"/>
  <c r="CJ617" i="1"/>
  <c r="CI617" i="1"/>
  <c r="CG617" i="1"/>
  <c r="CF617" i="1"/>
  <c r="BQ617" i="1"/>
  <c r="CJ616" i="1"/>
  <c r="CI616" i="1"/>
  <c r="CG616" i="1"/>
  <c r="CF616" i="1"/>
  <c r="BQ616" i="1"/>
  <c r="CJ615" i="1"/>
  <c r="CI615" i="1"/>
  <c r="CG615" i="1"/>
  <c r="CF615" i="1"/>
  <c r="BQ615" i="1"/>
  <c r="CJ614" i="1"/>
  <c r="CI614" i="1"/>
  <c r="CG614" i="1"/>
  <c r="CF614" i="1"/>
  <c r="BQ614" i="1"/>
  <c r="CJ613" i="1"/>
  <c r="CI613" i="1"/>
  <c r="CG613" i="1"/>
  <c r="CF613" i="1"/>
  <c r="BQ613" i="1"/>
  <c r="CJ612" i="1"/>
  <c r="CI612" i="1"/>
  <c r="CG612" i="1"/>
  <c r="CF612" i="1"/>
  <c r="BQ612" i="1"/>
  <c r="CJ611" i="1"/>
  <c r="CI611" i="1"/>
  <c r="CG611" i="1"/>
  <c r="CF611" i="1"/>
  <c r="BQ611" i="1"/>
  <c r="CJ610" i="1"/>
  <c r="CI610" i="1"/>
  <c r="CG610" i="1"/>
  <c r="CF610" i="1"/>
  <c r="BQ610" i="1"/>
  <c r="CJ609" i="1"/>
  <c r="CI609" i="1"/>
  <c r="CG609" i="1"/>
  <c r="CF609" i="1"/>
  <c r="BQ609" i="1"/>
  <c r="CJ608" i="1"/>
  <c r="CI608" i="1"/>
  <c r="CG608" i="1"/>
  <c r="CF608" i="1"/>
  <c r="BQ608" i="1"/>
  <c r="CJ607" i="1"/>
  <c r="CI607" i="1"/>
  <c r="CG607" i="1"/>
  <c r="CF607" i="1"/>
  <c r="BQ607" i="1"/>
  <c r="CJ606" i="1"/>
  <c r="CI606" i="1"/>
  <c r="CG606" i="1"/>
  <c r="CF606" i="1"/>
  <c r="BQ606" i="1"/>
  <c r="CJ605" i="1"/>
  <c r="CI605" i="1"/>
  <c r="CG605" i="1"/>
  <c r="CF605" i="1"/>
  <c r="BQ605" i="1"/>
  <c r="CJ604" i="1"/>
  <c r="CI604" i="1"/>
  <c r="CG604" i="1"/>
  <c r="CF604" i="1"/>
  <c r="BQ604" i="1"/>
  <c r="CJ603" i="1"/>
  <c r="CI603" i="1"/>
  <c r="CG603" i="1"/>
  <c r="CF603" i="1"/>
  <c r="BQ603" i="1"/>
  <c r="CJ602" i="1"/>
  <c r="CI602" i="1"/>
  <c r="CG602" i="1"/>
  <c r="CF602" i="1"/>
  <c r="BQ602" i="1"/>
  <c r="CJ601" i="1"/>
  <c r="CI601" i="1"/>
  <c r="CG601" i="1"/>
  <c r="CF601" i="1"/>
  <c r="BQ601" i="1"/>
  <c r="CJ600" i="1"/>
  <c r="CI600" i="1"/>
  <c r="CG600" i="1"/>
  <c r="CF600" i="1"/>
  <c r="BQ600" i="1"/>
  <c r="CJ599" i="1"/>
  <c r="CI599" i="1"/>
  <c r="CG599" i="1"/>
  <c r="CF599" i="1"/>
  <c r="BQ599" i="1"/>
  <c r="CJ598" i="1"/>
  <c r="CI598" i="1"/>
  <c r="CG598" i="1"/>
  <c r="CF598" i="1"/>
  <c r="BQ598" i="1"/>
  <c r="CJ597" i="1"/>
  <c r="CI597" i="1"/>
  <c r="CG597" i="1"/>
  <c r="CF597" i="1"/>
  <c r="BQ597" i="1"/>
  <c r="CJ596" i="1"/>
  <c r="CI596" i="1"/>
  <c r="CG596" i="1"/>
  <c r="CF596" i="1"/>
  <c r="BQ596" i="1"/>
  <c r="CJ595" i="1"/>
  <c r="CI595" i="1"/>
  <c r="CG595" i="1"/>
  <c r="CF595" i="1"/>
  <c r="BQ595" i="1"/>
  <c r="CJ594" i="1"/>
  <c r="CI594" i="1"/>
  <c r="CG594" i="1"/>
  <c r="CF594" i="1"/>
  <c r="BQ594" i="1"/>
  <c r="CJ593" i="1"/>
  <c r="CI593" i="1"/>
  <c r="CG593" i="1"/>
  <c r="CF593" i="1"/>
  <c r="BQ593" i="1"/>
  <c r="CJ592" i="1"/>
  <c r="CI592" i="1"/>
  <c r="CG592" i="1"/>
  <c r="CF592" i="1"/>
  <c r="BQ592" i="1"/>
  <c r="CJ591" i="1"/>
  <c r="CI591" i="1"/>
  <c r="CG591" i="1"/>
  <c r="CF591" i="1"/>
  <c r="BQ591" i="1"/>
  <c r="CJ590" i="1"/>
  <c r="CI590" i="1"/>
  <c r="CG590" i="1"/>
  <c r="CF590" i="1"/>
  <c r="BQ590" i="1"/>
  <c r="CJ589" i="1"/>
  <c r="CI589" i="1"/>
  <c r="CG589" i="1"/>
  <c r="CF589" i="1"/>
  <c r="BQ589" i="1"/>
  <c r="CJ588" i="1"/>
  <c r="CI588" i="1"/>
  <c r="CG588" i="1"/>
  <c r="CF588" i="1"/>
  <c r="BQ588" i="1"/>
  <c r="CJ587" i="1"/>
  <c r="CI587" i="1"/>
  <c r="CG587" i="1"/>
  <c r="CF587" i="1"/>
  <c r="BQ587" i="1"/>
  <c r="CJ586" i="1"/>
  <c r="CI586" i="1"/>
  <c r="CG586" i="1"/>
  <c r="CF586" i="1"/>
  <c r="BQ586" i="1"/>
  <c r="CJ585" i="1"/>
  <c r="CI585" i="1"/>
  <c r="CG585" i="1"/>
  <c r="CF585" i="1"/>
  <c r="BQ585" i="1"/>
  <c r="CJ584" i="1"/>
  <c r="CI584" i="1"/>
  <c r="CG584" i="1"/>
  <c r="CF584" i="1"/>
  <c r="BQ584" i="1"/>
  <c r="CJ583" i="1"/>
  <c r="CI583" i="1"/>
  <c r="CG583" i="1"/>
  <c r="CF583" i="1"/>
  <c r="BQ583" i="1"/>
  <c r="CJ582" i="1"/>
  <c r="CI582" i="1"/>
  <c r="CG582" i="1"/>
  <c r="CF582" i="1"/>
  <c r="BQ582" i="1"/>
  <c r="CJ581" i="1"/>
  <c r="CI581" i="1"/>
  <c r="CG581" i="1"/>
  <c r="CF581" i="1"/>
  <c r="BQ581" i="1"/>
  <c r="CJ580" i="1"/>
  <c r="CI580" i="1"/>
  <c r="CG580" i="1"/>
  <c r="CF580" i="1"/>
  <c r="BQ580" i="1"/>
  <c r="CJ579" i="1"/>
  <c r="CI579" i="1"/>
  <c r="CG579" i="1"/>
  <c r="CF579" i="1"/>
  <c r="BQ579" i="1"/>
  <c r="CJ578" i="1"/>
  <c r="CI578" i="1"/>
  <c r="CG578" i="1"/>
  <c r="CF578" i="1"/>
  <c r="BQ578" i="1"/>
  <c r="CJ577" i="1"/>
  <c r="CI577" i="1"/>
  <c r="CG577" i="1"/>
  <c r="CF577" i="1"/>
  <c r="BQ577" i="1"/>
  <c r="CJ576" i="1"/>
  <c r="CI576" i="1"/>
  <c r="CG576" i="1"/>
  <c r="CF576" i="1"/>
  <c r="BQ576" i="1"/>
  <c r="CJ575" i="1"/>
  <c r="CI575" i="1"/>
  <c r="CG575" i="1"/>
  <c r="CF575" i="1"/>
  <c r="BQ575" i="1"/>
  <c r="CJ574" i="1"/>
  <c r="CI574" i="1"/>
  <c r="CG574" i="1"/>
  <c r="CF574" i="1"/>
  <c r="BQ574" i="1"/>
  <c r="CJ573" i="1"/>
  <c r="CI573" i="1"/>
  <c r="CG573" i="1"/>
  <c r="CF573" i="1"/>
  <c r="BQ573" i="1"/>
  <c r="CJ572" i="1"/>
  <c r="CI572" i="1"/>
  <c r="CG572" i="1"/>
  <c r="CF572" i="1"/>
  <c r="BQ572" i="1"/>
  <c r="CJ571" i="1"/>
  <c r="CI571" i="1"/>
  <c r="CG571" i="1"/>
  <c r="CF571" i="1"/>
  <c r="BQ571" i="1"/>
  <c r="CJ570" i="1"/>
  <c r="CI570" i="1"/>
  <c r="CG570" i="1"/>
  <c r="CF570" i="1"/>
  <c r="BQ570" i="1"/>
  <c r="CJ569" i="1"/>
  <c r="CI569" i="1"/>
  <c r="CG569" i="1"/>
  <c r="CF569" i="1"/>
  <c r="BQ569" i="1"/>
  <c r="CJ568" i="1"/>
  <c r="CI568" i="1"/>
  <c r="CG568" i="1"/>
  <c r="CF568" i="1"/>
  <c r="BQ568" i="1"/>
  <c r="CJ567" i="1"/>
  <c r="CI567" i="1"/>
  <c r="CG567" i="1"/>
  <c r="CF567" i="1"/>
  <c r="BQ567" i="1"/>
  <c r="CJ566" i="1"/>
  <c r="CI566" i="1"/>
  <c r="CG566" i="1"/>
  <c r="CF566" i="1"/>
  <c r="BQ566" i="1"/>
  <c r="CJ565" i="1"/>
  <c r="CI565" i="1"/>
  <c r="CG565" i="1"/>
  <c r="CF565" i="1"/>
  <c r="BQ565" i="1"/>
  <c r="CJ564" i="1"/>
  <c r="CI564" i="1"/>
  <c r="CG564" i="1"/>
  <c r="CF564" i="1"/>
  <c r="BQ564" i="1"/>
  <c r="CJ563" i="1"/>
  <c r="CI563" i="1"/>
  <c r="CG563" i="1"/>
  <c r="CF563" i="1"/>
  <c r="BQ563" i="1"/>
  <c r="CJ562" i="1"/>
  <c r="CI562" i="1"/>
  <c r="CG562" i="1"/>
  <c r="CF562" i="1"/>
  <c r="BQ562" i="1"/>
  <c r="CJ561" i="1"/>
  <c r="CI561" i="1"/>
  <c r="CG561" i="1"/>
  <c r="CF561" i="1"/>
  <c r="BQ561" i="1"/>
  <c r="CJ560" i="1"/>
  <c r="CI560" i="1"/>
  <c r="CG560" i="1"/>
  <c r="CF560" i="1"/>
  <c r="BQ560" i="1"/>
  <c r="CJ559" i="1"/>
  <c r="CI559" i="1"/>
  <c r="CG559" i="1"/>
  <c r="CF559" i="1"/>
  <c r="BQ559" i="1"/>
  <c r="CJ558" i="1"/>
  <c r="CI558" i="1"/>
  <c r="CG558" i="1"/>
  <c r="CF558" i="1"/>
  <c r="BQ558" i="1"/>
  <c r="CJ557" i="1"/>
  <c r="CI557" i="1"/>
  <c r="CG557" i="1"/>
  <c r="CF557" i="1"/>
  <c r="BQ557" i="1"/>
  <c r="CJ556" i="1"/>
  <c r="CI556" i="1"/>
  <c r="CG556" i="1"/>
  <c r="CF556" i="1"/>
  <c r="BQ556" i="1"/>
  <c r="CJ555" i="1"/>
  <c r="CI555" i="1"/>
  <c r="CG555" i="1"/>
  <c r="CF555" i="1"/>
  <c r="BQ555" i="1"/>
  <c r="CJ554" i="1"/>
  <c r="CI554" i="1"/>
  <c r="CG554" i="1"/>
  <c r="CF554" i="1"/>
  <c r="BQ554" i="1"/>
  <c r="CJ553" i="1"/>
  <c r="CI553" i="1"/>
  <c r="CG553" i="1"/>
  <c r="CF553" i="1"/>
  <c r="BQ553" i="1"/>
  <c r="CJ552" i="1"/>
  <c r="CI552" i="1"/>
  <c r="CG552" i="1"/>
  <c r="CF552" i="1"/>
  <c r="BQ552" i="1"/>
  <c r="CJ551" i="1"/>
  <c r="CI551" i="1"/>
  <c r="CG551" i="1"/>
  <c r="CF551" i="1"/>
  <c r="BQ551" i="1"/>
  <c r="CJ550" i="1"/>
  <c r="CI550" i="1"/>
  <c r="CG550" i="1"/>
  <c r="CF550" i="1"/>
  <c r="BQ550" i="1"/>
  <c r="CJ549" i="1"/>
  <c r="CI549" i="1"/>
  <c r="CG549" i="1"/>
  <c r="CF549" i="1"/>
  <c r="BQ549" i="1"/>
  <c r="CJ548" i="1"/>
  <c r="CI548" i="1"/>
  <c r="CG548" i="1"/>
  <c r="CF548" i="1"/>
  <c r="BQ548" i="1"/>
  <c r="CJ547" i="1"/>
  <c r="CI547" i="1"/>
  <c r="CG547" i="1"/>
  <c r="CF547" i="1"/>
  <c r="BQ547" i="1"/>
  <c r="CJ546" i="1"/>
  <c r="CI546" i="1"/>
  <c r="CG546" i="1"/>
  <c r="CF546" i="1"/>
  <c r="BQ546" i="1"/>
  <c r="CJ545" i="1"/>
  <c r="CI545" i="1"/>
  <c r="CG545" i="1"/>
  <c r="CF545" i="1"/>
  <c r="BQ545" i="1"/>
  <c r="CJ544" i="1"/>
  <c r="CI544" i="1"/>
  <c r="CG544" i="1"/>
  <c r="CF544" i="1"/>
  <c r="BQ544" i="1"/>
  <c r="CJ543" i="1"/>
  <c r="CI543" i="1"/>
  <c r="CG543" i="1"/>
  <c r="CF543" i="1"/>
  <c r="BQ543" i="1"/>
  <c r="CJ542" i="1"/>
  <c r="CI542" i="1"/>
  <c r="CG542" i="1"/>
  <c r="CF542" i="1"/>
  <c r="BQ542" i="1"/>
  <c r="CJ541" i="1"/>
  <c r="CI541" i="1"/>
  <c r="CG541" i="1"/>
  <c r="CF541" i="1"/>
  <c r="BQ541" i="1"/>
  <c r="CJ540" i="1"/>
  <c r="CI540" i="1"/>
  <c r="CG540" i="1"/>
  <c r="CF540" i="1"/>
  <c r="BQ540" i="1"/>
  <c r="CJ539" i="1"/>
  <c r="CI539" i="1"/>
  <c r="CG539" i="1"/>
  <c r="CF539" i="1"/>
  <c r="BQ539" i="1"/>
  <c r="CJ538" i="1"/>
  <c r="CI538" i="1"/>
  <c r="CG538" i="1"/>
  <c r="CF538" i="1"/>
  <c r="BQ538" i="1"/>
  <c r="CJ537" i="1"/>
  <c r="CI537" i="1"/>
  <c r="CG537" i="1"/>
  <c r="CF537" i="1"/>
  <c r="BQ537" i="1"/>
  <c r="CJ536" i="1"/>
  <c r="CI536" i="1"/>
  <c r="CG536" i="1"/>
  <c r="CF536" i="1"/>
  <c r="BQ536" i="1"/>
  <c r="CJ535" i="1"/>
  <c r="CI535" i="1"/>
  <c r="CG535" i="1"/>
  <c r="CF535" i="1"/>
  <c r="BQ535" i="1"/>
  <c r="CJ534" i="1"/>
  <c r="CI534" i="1"/>
  <c r="CG534" i="1"/>
  <c r="CF534" i="1"/>
  <c r="BQ534" i="1"/>
  <c r="CJ533" i="1"/>
  <c r="CI533" i="1"/>
  <c r="CG533" i="1"/>
  <c r="CF533" i="1"/>
  <c r="BQ533" i="1"/>
  <c r="CJ532" i="1"/>
  <c r="CI532" i="1"/>
  <c r="CG532" i="1"/>
  <c r="CF532" i="1"/>
  <c r="BQ532" i="1"/>
  <c r="CJ531" i="1"/>
  <c r="CI531" i="1"/>
  <c r="CG531" i="1"/>
  <c r="CF531" i="1"/>
  <c r="BQ531" i="1"/>
  <c r="CJ530" i="1"/>
  <c r="CI530" i="1"/>
  <c r="CG530" i="1"/>
  <c r="CF530" i="1"/>
  <c r="BQ530" i="1"/>
  <c r="CJ529" i="1"/>
  <c r="CI529" i="1"/>
  <c r="CG529" i="1"/>
  <c r="CF529" i="1"/>
  <c r="BQ529" i="1"/>
  <c r="CJ528" i="1"/>
  <c r="CI528" i="1"/>
  <c r="CG528" i="1"/>
  <c r="CF528" i="1"/>
  <c r="BQ528" i="1"/>
  <c r="CJ527" i="1"/>
  <c r="CI527" i="1"/>
  <c r="CG527" i="1"/>
  <c r="CF527" i="1"/>
  <c r="BQ527" i="1"/>
  <c r="CJ526" i="1"/>
  <c r="CI526" i="1"/>
  <c r="CG526" i="1"/>
  <c r="CF526" i="1"/>
  <c r="BQ526" i="1"/>
  <c r="CJ525" i="1"/>
  <c r="CI525" i="1"/>
  <c r="CG525" i="1"/>
  <c r="CF525" i="1"/>
  <c r="BQ525" i="1"/>
  <c r="CJ524" i="1"/>
  <c r="CI524" i="1"/>
  <c r="CG524" i="1"/>
  <c r="CF524" i="1"/>
  <c r="BQ524" i="1"/>
  <c r="CJ523" i="1"/>
  <c r="CI523" i="1"/>
  <c r="CG523" i="1"/>
  <c r="CF523" i="1"/>
  <c r="BQ523" i="1"/>
  <c r="CJ522" i="1"/>
  <c r="CI522" i="1"/>
  <c r="CG522" i="1"/>
  <c r="CF522" i="1"/>
  <c r="BQ522" i="1"/>
  <c r="CJ521" i="1"/>
  <c r="CI521" i="1"/>
  <c r="CG521" i="1"/>
  <c r="CF521" i="1"/>
  <c r="BQ521" i="1"/>
  <c r="CJ520" i="1"/>
  <c r="CI520" i="1"/>
  <c r="CG520" i="1"/>
  <c r="CF520" i="1"/>
  <c r="BQ520" i="1"/>
  <c r="CJ519" i="1"/>
  <c r="CI519" i="1"/>
  <c r="CG519" i="1"/>
  <c r="CF519" i="1"/>
  <c r="BQ519" i="1"/>
  <c r="CJ518" i="1"/>
  <c r="CI518" i="1"/>
  <c r="CG518" i="1"/>
  <c r="CF518" i="1"/>
  <c r="BQ518" i="1"/>
  <c r="CJ517" i="1"/>
  <c r="CI517" i="1"/>
  <c r="CG517" i="1"/>
  <c r="CF517" i="1"/>
  <c r="BQ517" i="1"/>
  <c r="CJ516" i="1"/>
  <c r="CI516" i="1"/>
  <c r="CG516" i="1"/>
  <c r="CF516" i="1"/>
  <c r="BQ516" i="1"/>
  <c r="CJ515" i="1"/>
  <c r="CI515" i="1"/>
  <c r="CG515" i="1"/>
  <c r="CF515" i="1"/>
  <c r="BQ515" i="1"/>
  <c r="CJ514" i="1"/>
  <c r="CI514" i="1"/>
  <c r="CG514" i="1"/>
  <c r="CF514" i="1"/>
  <c r="BQ514" i="1"/>
  <c r="CJ513" i="1"/>
  <c r="CI513" i="1"/>
  <c r="CG513" i="1"/>
  <c r="CF513" i="1"/>
  <c r="BQ513" i="1"/>
  <c r="CJ512" i="1"/>
  <c r="CI512" i="1"/>
  <c r="CG512" i="1"/>
  <c r="CF512" i="1"/>
  <c r="BQ512" i="1"/>
  <c r="CJ511" i="1"/>
  <c r="CI511" i="1"/>
  <c r="CG511" i="1"/>
  <c r="CF511" i="1"/>
  <c r="BQ511" i="1"/>
  <c r="CJ510" i="1"/>
  <c r="CI510" i="1"/>
  <c r="CG510" i="1"/>
  <c r="CF510" i="1"/>
  <c r="BQ510" i="1"/>
  <c r="CJ509" i="1"/>
  <c r="CI509" i="1"/>
  <c r="CG509" i="1"/>
  <c r="CF509" i="1"/>
  <c r="BQ509" i="1"/>
  <c r="CJ508" i="1"/>
  <c r="CI508" i="1"/>
  <c r="CG508" i="1"/>
  <c r="CF508" i="1"/>
  <c r="BQ508" i="1"/>
  <c r="CJ507" i="1"/>
  <c r="CI507" i="1"/>
  <c r="CG507" i="1"/>
  <c r="CF507" i="1"/>
  <c r="BQ507" i="1"/>
  <c r="CJ506" i="1"/>
  <c r="CI506" i="1"/>
  <c r="CG506" i="1"/>
  <c r="CF506" i="1"/>
  <c r="BQ506" i="1"/>
  <c r="CJ505" i="1"/>
  <c r="CI505" i="1"/>
  <c r="CG505" i="1"/>
  <c r="CF505" i="1"/>
  <c r="BQ505" i="1"/>
  <c r="CJ504" i="1"/>
  <c r="CI504" i="1"/>
  <c r="CG504" i="1"/>
  <c r="CF504" i="1"/>
  <c r="BQ504" i="1"/>
  <c r="CJ503" i="1"/>
  <c r="CI503" i="1"/>
  <c r="CG503" i="1"/>
  <c r="CF503" i="1"/>
  <c r="BQ503" i="1"/>
  <c r="CJ502" i="1"/>
  <c r="CI502" i="1"/>
  <c r="CG502" i="1"/>
  <c r="CF502" i="1"/>
  <c r="BQ502" i="1"/>
  <c r="CJ501" i="1"/>
  <c r="CI501" i="1"/>
  <c r="CG501" i="1"/>
  <c r="CF501" i="1"/>
  <c r="BQ501" i="1"/>
  <c r="CJ500" i="1"/>
  <c r="CI500" i="1"/>
  <c r="CG500" i="1"/>
  <c r="CF500" i="1"/>
  <c r="BQ500" i="1"/>
  <c r="CJ499" i="1"/>
  <c r="CI499" i="1"/>
  <c r="CG499" i="1"/>
  <c r="CF499" i="1"/>
  <c r="BQ499" i="1"/>
  <c r="CJ498" i="1"/>
  <c r="CI498" i="1"/>
  <c r="CG498" i="1"/>
  <c r="CF498" i="1"/>
  <c r="BQ498" i="1"/>
  <c r="CJ497" i="1"/>
  <c r="CI497" i="1"/>
  <c r="CG497" i="1"/>
  <c r="CF497" i="1"/>
  <c r="BQ497" i="1"/>
  <c r="CJ496" i="1"/>
  <c r="CI496" i="1"/>
  <c r="CG496" i="1"/>
  <c r="CF496" i="1"/>
  <c r="BQ496" i="1"/>
  <c r="CJ495" i="1"/>
  <c r="CI495" i="1"/>
  <c r="CG495" i="1"/>
  <c r="CF495" i="1"/>
  <c r="BQ495" i="1"/>
  <c r="CJ494" i="1"/>
  <c r="CI494" i="1"/>
  <c r="CG494" i="1"/>
  <c r="CF494" i="1"/>
  <c r="BQ494" i="1"/>
  <c r="CJ493" i="1"/>
  <c r="CI493" i="1"/>
  <c r="CG493" i="1"/>
  <c r="CF493" i="1"/>
  <c r="BQ493" i="1"/>
  <c r="CJ492" i="1"/>
  <c r="CI492" i="1"/>
  <c r="CG492" i="1"/>
  <c r="CF492" i="1"/>
  <c r="BQ492" i="1"/>
  <c r="CJ491" i="1"/>
  <c r="CI491" i="1"/>
  <c r="CG491" i="1"/>
  <c r="CF491" i="1"/>
  <c r="BQ491" i="1"/>
  <c r="CJ490" i="1"/>
  <c r="CI490" i="1"/>
  <c r="CG490" i="1"/>
  <c r="CF490" i="1"/>
  <c r="BQ490" i="1"/>
  <c r="CJ489" i="1"/>
  <c r="CI489" i="1"/>
  <c r="CG489" i="1"/>
  <c r="CF489" i="1"/>
  <c r="BQ489" i="1"/>
  <c r="CJ488" i="1"/>
  <c r="CI488" i="1"/>
  <c r="CG488" i="1"/>
  <c r="CF488" i="1"/>
  <c r="BQ488" i="1"/>
  <c r="CJ487" i="1"/>
  <c r="CI487" i="1"/>
  <c r="CG487" i="1"/>
  <c r="CF487" i="1"/>
  <c r="BQ487" i="1"/>
  <c r="CJ486" i="1"/>
  <c r="CI486" i="1"/>
  <c r="CG486" i="1"/>
  <c r="CF486" i="1"/>
  <c r="BQ486" i="1"/>
  <c r="CJ485" i="1"/>
  <c r="CI485" i="1"/>
  <c r="CG485" i="1"/>
  <c r="CF485" i="1"/>
  <c r="BQ485" i="1"/>
  <c r="CJ484" i="1"/>
  <c r="CI484" i="1"/>
  <c r="CG484" i="1"/>
  <c r="CF484" i="1"/>
  <c r="BQ484" i="1"/>
  <c r="CJ483" i="1"/>
  <c r="CI483" i="1"/>
  <c r="CG483" i="1"/>
  <c r="CF483" i="1"/>
  <c r="BQ483" i="1"/>
  <c r="CJ482" i="1"/>
  <c r="CI482" i="1"/>
  <c r="CG482" i="1"/>
  <c r="CF482" i="1"/>
  <c r="BQ482" i="1"/>
  <c r="CJ481" i="1"/>
  <c r="CI481" i="1"/>
  <c r="CG481" i="1"/>
  <c r="CF481" i="1"/>
  <c r="BQ481" i="1"/>
  <c r="CJ480" i="1"/>
  <c r="CI480" i="1"/>
  <c r="CG480" i="1"/>
  <c r="CF480" i="1"/>
  <c r="BQ480" i="1"/>
  <c r="CJ479" i="1"/>
  <c r="CI479" i="1"/>
  <c r="CG479" i="1"/>
  <c r="CF479" i="1"/>
  <c r="BQ479" i="1"/>
  <c r="CJ478" i="1"/>
  <c r="CI478" i="1"/>
  <c r="CG478" i="1"/>
  <c r="CF478" i="1"/>
  <c r="BQ478" i="1"/>
  <c r="CJ477" i="1"/>
  <c r="CI477" i="1"/>
  <c r="CG477" i="1"/>
  <c r="CF477" i="1"/>
  <c r="BQ477" i="1"/>
  <c r="CJ476" i="1"/>
  <c r="CI476" i="1"/>
  <c r="CG476" i="1"/>
  <c r="CF476" i="1"/>
  <c r="BQ476" i="1"/>
  <c r="CJ475" i="1"/>
  <c r="CI475" i="1"/>
  <c r="CG475" i="1"/>
  <c r="CF475" i="1"/>
  <c r="BQ475" i="1"/>
  <c r="CJ474" i="1"/>
  <c r="CI474" i="1"/>
  <c r="CG474" i="1"/>
  <c r="CF474" i="1"/>
  <c r="BQ474" i="1"/>
  <c r="CJ473" i="1"/>
  <c r="CI473" i="1"/>
  <c r="CG473" i="1"/>
  <c r="CF473" i="1"/>
  <c r="BQ473" i="1"/>
  <c r="CJ472" i="1"/>
  <c r="CI472" i="1"/>
  <c r="CG472" i="1"/>
  <c r="CF472" i="1"/>
  <c r="BQ472" i="1"/>
  <c r="CJ471" i="1"/>
  <c r="CI471" i="1"/>
  <c r="CG471" i="1"/>
  <c r="CF471" i="1"/>
  <c r="BQ471" i="1"/>
  <c r="CJ470" i="1"/>
  <c r="CI470" i="1"/>
  <c r="CG470" i="1"/>
  <c r="CF470" i="1"/>
  <c r="BQ470" i="1"/>
  <c r="CJ469" i="1"/>
  <c r="CI469" i="1"/>
  <c r="CG469" i="1"/>
  <c r="CF469" i="1"/>
  <c r="BQ469" i="1"/>
  <c r="CJ468" i="1"/>
  <c r="CI468" i="1"/>
  <c r="CG468" i="1"/>
  <c r="CF468" i="1"/>
  <c r="BQ468" i="1"/>
  <c r="CJ467" i="1"/>
  <c r="CI467" i="1"/>
  <c r="CG467" i="1"/>
  <c r="CF467" i="1"/>
  <c r="BQ467" i="1"/>
  <c r="CJ466" i="1"/>
  <c r="CI466" i="1"/>
  <c r="CG466" i="1"/>
  <c r="CF466" i="1"/>
  <c r="BQ466" i="1"/>
  <c r="CJ465" i="1"/>
  <c r="CI465" i="1"/>
  <c r="CG465" i="1"/>
  <c r="CF465" i="1"/>
  <c r="BQ465" i="1"/>
  <c r="CJ464" i="1"/>
  <c r="CI464" i="1"/>
  <c r="CG464" i="1"/>
  <c r="CF464" i="1"/>
  <c r="BQ464" i="1"/>
  <c r="CJ463" i="1"/>
  <c r="CI463" i="1"/>
  <c r="CG463" i="1"/>
  <c r="CF463" i="1"/>
  <c r="BQ463" i="1"/>
  <c r="CJ462" i="1"/>
  <c r="CI462" i="1"/>
  <c r="CG462" i="1"/>
  <c r="CF462" i="1"/>
  <c r="BQ462" i="1"/>
  <c r="CJ461" i="1"/>
  <c r="CI461" i="1"/>
  <c r="CG461" i="1"/>
  <c r="CF461" i="1"/>
  <c r="BQ461" i="1"/>
  <c r="CJ460" i="1"/>
  <c r="CI460" i="1"/>
  <c r="CG460" i="1"/>
  <c r="CF460" i="1"/>
  <c r="BQ460" i="1"/>
  <c r="CJ459" i="1"/>
  <c r="CI459" i="1"/>
  <c r="CG459" i="1"/>
  <c r="CF459" i="1"/>
  <c r="BQ459" i="1"/>
  <c r="CJ458" i="1"/>
  <c r="CI458" i="1"/>
  <c r="CG458" i="1"/>
  <c r="CF458" i="1"/>
  <c r="BQ458" i="1"/>
  <c r="CJ457" i="1"/>
  <c r="CI457" i="1"/>
  <c r="CG457" i="1"/>
  <c r="CF457" i="1"/>
  <c r="BQ457" i="1"/>
  <c r="CJ456" i="1"/>
  <c r="CI456" i="1"/>
  <c r="CG456" i="1"/>
  <c r="CF456" i="1"/>
  <c r="BQ456" i="1"/>
  <c r="CJ455" i="1"/>
  <c r="CI455" i="1"/>
  <c r="CG455" i="1"/>
  <c r="CF455" i="1"/>
  <c r="BQ455" i="1"/>
  <c r="CJ454" i="1"/>
  <c r="CI454" i="1"/>
  <c r="CG454" i="1"/>
  <c r="CF454" i="1"/>
  <c r="BQ454" i="1"/>
  <c r="CJ453" i="1"/>
  <c r="CI453" i="1"/>
  <c r="CG453" i="1"/>
  <c r="CF453" i="1"/>
  <c r="BQ453" i="1"/>
  <c r="CJ452" i="1"/>
  <c r="CI452" i="1"/>
  <c r="CG452" i="1"/>
  <c r="CF452" i="1"/>
  <c r="BQ452" i="1"/>
  <c r="CJ451" i="1"/>
  <c r="CI451" i="1"/>
  <c r="CG451" i="1"/>
  <c r="CF451" i="1"/>
  <c r="BQ451" i="1"/>
  <c r="CJ450" i="1"/>
  <c r="CI450" i="1"/>
  <c r="CG450" i="1"/>
  <c r="CF450" i="1"/>
  <c r="BQ450" i="1"/>
  <c r="CJ449" i="1"/>
  <c r="CI449" i="1"/>
  <c r="CG449" i="1"/>
  <c r="CF449" i="1"/>
  <c r="BQ449" i="1"/>
  <c r="CJ448" i="1"/>
  <c r="CI448" i="1"/>
  <c r="CG448" i="1"/>
  <c r="CF448" i="1"/>
  <c r="BQ448" i="1"/>
  <c r="CJ447" i="1"/>
  <c r="CI447" i="1"/>
  <c r="CG447" i="1"/>
  <c r="CF447" i="1"/>
  <c r="BQ447" i="1"/>
  <c r="CJ446" i="1"/>
  <c r="CI446" i="1"/>
  <c r="CG446" i="1"/>
  <c r="CF446" i="1"/>
  <c r="BQ446" i="1"/>
  <c r="CJ445" i="1"/>
  <c r="CI445" i="1"/>
  <c r="CG445" i="1"/>
  <c r="CF445" i="1"/>
  <c r="BQ445" i="1"/>
  <c r="CJ444" i="1"/>
  <c r="CI444" i="1"/>
  <c r="CG444" i="1"/>
  <c r="CF444" i="1"/>
  <c r="BQ444" i="1"/>
  <c r="CJ443" i="1"/>
  <c r="CI443" i="1"/>
  <c r="CG443" i="1"/>
  <c r="CF443" i="1"/>
  <c r="BQ443" i="1"/>
  <c r="CJ442" i="1"/>
  <c r="CI442" i="1"/>
  <c r="CG442" i="1"/>
  <c r="CF442" i="1"/>
  <c r="BQ442" i="1"/>
  <c r="CJ441" i="1"/>
  <c r="CI441" i="1"/>
  <c r="CG441" i="1"/>
  <c r="CF441" i="1"/>
  <c r="BQ441" i="1"/>
  <c r="CJ440" i="1"/>
  <c r="CI440" i="1"/>
  <c r="CG440" i="1"/>
  <c r="CF440" i="1"/>
  <c r="BQ440" i="1"/>
  <c r="CJ439" i="1"/>
  <c r="CI439" i="1"/>
  <c r="CG439" i="1"/>
  <c r="CF439" i="1"/>
  <c r="BQ439" i="1"/>
  <c r="CJ438" i="1"/>
  <c r="CI438" i="1"/>
  <c r="CG438" i="1"/>
  <c r="CF438" i="1"/>
  <c r="BQ438" i="1"/>
  <c r="CJ437" i="1"/>
  <c r="CI437" i="1"/>
  <c r="CG437" i="1"/>
  <c r="CF437" i="1"/>
  <c r="BQ437" i="1"/>
  <c r="CJ436" i="1"/>
  <c r="CI436" i="1"/>
  <c r="CG436" i="1"/>
  <c r="CF436" i="1"/>
  <c r="BQ436" i="1"/>
  <c r="CJ435" i="1"/>
  <c r="CI435" i="1"/>
  <c r="CG435" i="1"/>
  <c r="CF435" i="1"/>
  <c r="BQ435" i="1"/>
  <c r="CJ434" i="1"/>
  <c r="CI434" i="1"/>
  <c r="CG434" i="1"/>
  <c r="CF434" i="1"/>
  <c r="BQ434" i="1"/>
  <c r="CJ433" i="1"/>
  <c r="CI433" i="1"/>
  <c r="CG433" i="1"/>
  <c r="CF433" i="1"/>
  <c r="BQ433" i="1"/>
  <c r="CJ432" i="1"/>
  <c r="CI432" i="1"/>
  <c r="CG432" i="1"/>
  <c r="CF432" i="1"/>
  <c r="BQ432" i="1"/>
  <c r="CJ431" i="1"/>
  <c r="CI431" i="1"/>
  <c r="CG431" i="1"/>
  <c r="CF431" i="1"/>
  <c r="BQ431" i="1"/>
  <c r="CJ430" i="1"/>
  <c r="CI430" i="1"/>
  <c r="CG430" i="1"/>
  <c r="CF430" i="1"/>
  <c r="BQ430" i="1"/>
  <c r="CJ429" i="1"/>
  <c r="CI429" i="1"/>
  <c r="CG429" i="1"/>
  <c r="CF429" i="1"/>
  <c r="BQ429" i="1"/>
  <c r="CJ428" i="1"/>
  <c r="CI428" i="1"/>
  <c r="CG428" i="1"/>
  <c r="CF428" i="1"/>
  <c r="BQ428" i="1"/>
  <c r="CJ427" i="1"/>
  <c r="CI427" i="1"/>
  <c r="CG427" i="1"/>
  <c r="CF427" i="1"/>
  <c r="BQ427" i="1"/>
  <c r="CJ426" i="1"/>
  <c r="CI426" i="1"/>
  <c r="CG426" i="1"/>
  <c r="CF426" i="1"/>
  <c r="BQ426" i="1"/>
  <c r="CJ425" i="1"/>
  <c r="CI425" i="1"/>
  <c r="CG425" i="1"/>
  <c r="CF425" i="1"/>
  <c r="BQ425" i="1"/>
  <c r="CJ424" i="1"/>
  <c r="CI424" i="1"/>
  <c r="CG424" i="1"/>
  <c r="CF424" i="1"/>
  <c r="BQ424" i="1"/>
  <c r="CJ423" i="1"/>
  <c r="CI423" i="1"/>
  <c r="CG423" i="1"/>
  <c r="CF423" i="1"/>
  <c r="BQ423" i="1"/>
  <c r="CJ422" i="1"/>
  <c r="CI422" i="1"/>
  <c r="CG422" i="1"/>
  <c r="CF422" i="1"/>
  <c r="BQ422" i="1"/>
  <c r="CJ421" i="1"/>
  <c r="CI421" i="1"/>
  <c r="CG421" i="1"/>
  <c r="CF421" i="1"/>
  <c r="BQ421" i="1"/>
  <c r="CJ420" i="1"/>
  <c r="CI420" i="1"/>
  <c r="CG420" i="1"/>
  <c r="CF420" i="1"/>
  <c r="BQ420" i="1"/>
  <c r="CJ419" i="1"/>
  <c r="CI419" i="1"/>
  <c r="CG419" i="1"/>
  <c r="CF419" i="1"/>
  <c r="BQ419" i="1"/>
  <c r="CJ418" i="1"/>
  <c r="CI418" i="1"/>
  <c r="CG418" i="1"/>
  <c r="CF418" i="1"/>
  <c r="BQ418" i="1"/>
  <c r="CJ417" i="1"/>
  <c r="CI417" i="1"/>
  <c r="CG417" i="1"/>
  <c r="CF417" i="1"/>
  <c r="BQ417" i="1"/>
  <c r="CJ416" i="1"/>
  <c r="CI416" i="1"/>
  <c r="CG416" i="1"/>
  <c r="CF416" i="1"/>
  <c r="BQ416" i="1"/>
  <c r="CJ415" i="1"/>
  <c r="CI415" i="1"/>
  <c r="CG415" i="1"/>
  <c r="CF415" i="1"/>
  <c r="BQ415" i="1"/>
  <c r="CJ414" i="1"/>
  <c r="CI414" i="1"/>
  <c r="CG414" i="1"/>
  <c r="CF414" i="1"/>
  <c r="BQ414" i="1"/>
  <c r="CJ413" i="1"/>
  <c r="CI413" i="1"/>
  <c r="CG413" i="1"/>
  <c r="CF413" i="1"/>
  <c r="BQ413" i="1"/>
  <c r="CJ412" i="1"/>
  <c r="CI412" i="1"/>
  <c r="CG412" i="1"/>
  <c r="CF412" i="1"/>
  <c r="BQ412" i="1"/>
  <c r="CJ411" i="1"/>
  <c r="CI411" i="1"/>
  <c r="CG411" i="1"/>
  <c r="CF411" i="1"/>
  <c r="BQ411" i="1"/>
  <c r="CJ410" i="1"/>
  <c r="CI410" i="1"/>
  <c r="CG410" i="1"/>
  <c r="CF410" i="1"/>
  <c r="BQ410" i="1"/>
  <c r="CJ409" i="1"/>
  <c r="CI409" i="1"/>
  <c r="CG409" i="1"/>
  <c r="CF409" i="1"/>
  <c r="BQ409" i="1"/>
  <c r="CJ408" i="1"/>
  <c r="CI408" i="1"/>
  <c r="CG408" i="1"/>
  <c r="CF408" i="1"/>
  <c r="BQ408" i="1"/>
  <c r="CJ407" i="1"/>
  <c r="CI407" i="1"/>
  <c r="CG407" i="1"/>
  <c r="CF407" i="1"/>
  <c r="BQ407" i="1"/>
  <c r="CJ406" i="1"/>
  <c r="CI406" i="1"/>
  <c r="CG406" i="1"/>
  <c r="CF406" i="1"/>
  <c r="BQ406" i="1"/>
  <c r="CJ405" i="1"/>
  <c r="CI405" i="1"/>
  <c r="CG405" i="1"/>
  <c r="CF405" i="1"/>
  <c r="BQ405" i="1"/>
  <c r="CJ404" i="1"/>
  <c r="CI404" i="1"/>
  <c r="CG404" i="1"/>
  <c r="CF404" i="1"/>
  <c r="BQ404" i="1"/>
  <c r="CJ403" i="1"/>
  <c r="CI403" i="1"/>
  <c r="CG403" i="1"/>
  <c r="CF403" i="1"/>
  <c r="BQ403" i="1"/>
  <c r="CJ402" i="1"/>
  <c r="CI402" i="1"/>
  <c r="CG402" i="1"/>
  <c r="CF402" i="1"/>
  <c r="BQ402" i="1"/>
  <c r="CJ401" i="1"/>
  <c r="CI401" i="1"/>
  <c r="CG401" i="1"/>
  <c r="CF401" i="1"/>
  <c r="BQ401" i="1"/>
  <c r="CJ400" i="1"/>
  <c r="CI400" i="1"/>
  <c r="CG400" i="1"/>
  <c r="CF400" i="1"/>
  <c r="BQ400" i="1"/>
  <c r="CJ399" i="1"/>
  <c r="CI399" i="1"/>
  <c r="CG399" i="1"/>
  <c r="CF399" i="1"/>
  <c r="BQ399" i="1"/>
  <c r="CJ398" i="1"/>
  <c r="CI398" i="1"/>
  <c r="CG398" i="1"/>
  <c r="CF398" i="1"/>
  <c r="BQ398" i="1"/>
  <c r="CJ397" i="1"/>
  <c r="CI397" i="1"/>
  <c r="CG397" i="1"/>
  <c r="CF397" i="1"/>
  <c r="BQ397" i="1"/>
  <c r="CJ396" i="1"/>
  <c r="CI396" i="1"/>
  <c r="CG396" i="1"/>
  <c r="CF396" i="1"/>
  <c r="BQ396" i="1"/>
  <c r="CJ395" i="1"/>
  <c r="CI395" i="1"/>
  <c r="CG395" i="1"/>
  <c r="CF395" i="1"/>
  <c r="BQ395" i="1"/>
  <c r="CJ394" i="1"/>
  <c r="CI394" i="1"/>
  <c r="CG394" i="1"/>
  <c r="CF394" i="1"/>
  <c r="BQ394" i="1"/>
  <c r="CJ393" i="1"/>
  <c r="CI393" i="1"/>
  <c r="CG393" i="1"/>
  <c r="CF393" i="1"/>
  <c r="BQ393" i="1"/>
  <c r="CJ392" i="1"/>
  <c r="CI392" i="1"/>
  <c r="CG392" i="1"/>
  <c r="CF392" i="1"/>
  <c r="BQ392" i="1"/>
  <c r="CJ391" i="1"/>
  <c r="CI391" i="1"/>
  <c r="CG391" i="1"/>
  <c r="CF391" i="1"/>
  <c r="BQ391" i="1"/>
  <c r="CJ390" i="1"/>
  <c r="CI390" i="1"/>
  <c r="CG390" i="1"/>
  <c r="CF390" i="1"/>
  <c r="BQ390" i="1"/>
  <c r="CJ389" i="1"/>
  <c r="CI389" i="1"/>
  <c r="CG389" i="1"/>
  <c r="CF389" i="1"/>
  <c r="BQ389" i="1"/>
  <c r="CJ388" i="1"/>
  <c r="CI388" i="1"/>
  <c r="CG388" i="1"/>
  <c r="CF388" i="1"/>
  <c r="BQ388" i="1"/>
  <c r="CJ387" i="1"/>
  <c r="CI387" i="1"/>
  <c r="CG387" i="1"/>
  <c r="CF387" i="1"/>
  <c r="BQ387" i="1"/>
  <c r="CJ386" i="1"/>
  <c r="CI386" i="1"/>
  <c r="CG386" i="1"/>
  <c r="CF386" i="1"/>
  <c r="BQ386" i="1"/>
  <c r="CJ385" i="1"/>
  <c r="CI385" i="1"/>
  <c r="CG385" i="1"/>
  <c r="CF385" i="1"/>
  <c r="BQ385" i="1"/>
  <c r="CJ384" i="1"/>
  <c r="CI384" i="1"/>
  <c r="CG384" i="1"/>
  <c r="CF384" i="1"/>
  <c r="BQ384" i="1"/>
  <c r="CJ383" i="1"/>
  <c r="CI383" i="1"/>
  <c r="CG383" i="1"/>
  <c r="CF383" i="1"/>
  <c r="BQ383" i="1"/>
  <c r="CJ382" i="1"/>
  <c r="CI382" i="1"/>
  <c r="CG382" i="1"/>
  <c r="CF382" i="1"/>
  <c r="BQ382" i="1"/>
  <c r="CJ381" i="1"/>
  <c r="CI381" i="1"/>
  <c r="CG381" i="1"/>
  <c r="CF381" i="1"/>
  <c r="BQ381" i="1"/>
  <c r="CJ380" i="1"/>
  <c r="CI380" i="1"/>
  <c r="CG380" i="1"/>
  <c r="CF380" i="1"/>
  <c r="BQ380" i="1"/>
  <c r="CJ379" i="1"/>
  <c r="CI379" i="1"/>
  <c r="CG379" i="1"/>
  <c r="CF379" i="1"/>
  <c r="BQ379" i="1"/>
  <c r="CJ378" i="1"/>
  <c r="CI378" i="1"/>
  <c r="CG378" i="1"/>
  <c r="CF378" i="1"/>
  <c r="BQ378" i="1"/>
  <c r="CJ377" i="1"/>
  <c r="CI377" i="1"/>
  <c r="CG377" i="1"/>
  <c r="CF377" i="1"/>
  <c r="BQ377" i="1"/>
  <c r="CJ376" i="1"/>
  <c r="CI376" i="1"/>
  <c r="CG376" i="1"/>
  <c r="CF376" i="1"/>
  <c r="BQ376" i="1"/>
  <c r="CJ375" i="1"/>
  <c r="CI375" i="1"/>
  <c r="CG375" i="1"/>
  <c r="CF375" i="1"/>
  <c r="BQ375" i="1"/>
  <c r="CJ374" i="1"/>
  <c r="CI374" i="1"/>
  <c r="CG374" i="1"/>
  <c r="CF374" i="1"/>
  <c r="BQ374" i="1"/>
  <c r="CJ373" i="1"/>
  <c r="CI373" i="1"/>
  <c r="CG373" i="1"/>
  <c r="CF373" i="1"/>
  <c r="BQ373" i="1"/>
  <c r="CJ372" i="1"/>
  <c r="CI372" i="1"/>
  <c r="CG372" i="1"/>
  <c r="CF372" i="1"/>
  <c r="BQ372" i="1"/>
  <c r="CJ371" i="1"/>
  <c r="CI371" i="1"/>
  <c r="CG371" i="1"/>
  <c r="CF371" i="1"/>
  <c r="BQ371" i="1"/>
  <c r="CJ370" i="1"/>
  <c r="CI370" i="1"/>
  <c r="CG370" i="1"/>
  <c r="CF370" i="1"/>
  <c r="BQ370" i="1"/>
  <c r="CJ369" i="1"/>
  <c r="CI369" i="1"/>
  <c r="CG369" i="1"/>
  <c r="CF369" i="1"/>
  <c r="BQ369" i="1"/>
  <c r="CJ368" i="1"/>
  <c r="CI368" i="1"/>
  <c r="CG368" i="1"/>
  <c r="CF368" i="1"/>
  <c r="BQ368" i="1"/>
  <c r="CJ367" i="1"/>
  <c r="CI367" i="1"/>
  <c r="CG367" i="1"/>
  <c r="CF367" i="1"/>
  <c r="BQ367" i="1"/>
  <c r="CJ366" i="1"/>
  <c r="CI366" i="1"/>
  <c r="CG366" i="1"/>
  <c r="CF366" i="1"/>
  <c r="BQ366" i="1"/>
  <c r="CJ365" i="1"/>
  <c r="CI365" i="1"/>
  <c r="CG365" i="1"/>
  <c r="CF365" i="1"/>
  <c r="BQ365" i="1"/>
  <c r="CJ364" i="1"/>
  <c r="CI364" i="1"/>
  <c r="CG364" i="1"/>
  <c r="CF364" i="1"/>
  <c r="BQ364" i="1"/>
  <c r="CJ363" i="1"/>
  <c r="CI363" i="1"/>
  <c r="CG363" i="1"/>
  <c r="CF363" i="1"/>
  <c r="BQ363" i="1"/>
  <c r="CJ362" i="1"/>
  <c r="CI362" i="1"/>
  <c r="CG362" i="1"/>
  <c r="CF362" i="1"/>
  <c r="BQ362" i="1"/>
  <c r="CJ361" i="1"/>
  <c r="CI361" i="1"/>
  <c r="CG361" i="1"/>
  <c r="CF361" i="1"/>
  <c r="BQ361" i="1"/>
  <c r="CJ360" i="1"/>
  <c r="CI360" i="1"/>
  <c r="CG360" i="1"/>
  <c r="CF360" i="1"/>
  <c r="BQ360" i="1"/>
  <c r="CJ359" i="1"/>
  <c r="CI359" i="1"/>
  <c r="CG359" i="1"/>
  <c r="CF359" i="1"/>
  <c r="BQ359" i="1"/>
  <c r="CJ358" i="1"/>
  <c r="CI358" i="1"/>
  <c r="CG358" i="1"/>
  <c r="CF358" i="1"/>
  <c r="BQ358" i="1"/>
  <c r="CJ357" i="1"/>
  <c r="CI357" i="1"/>
  <c r="CG357" i="1"/>
  <c r="CF357" i="1"/>
  <c r="BQ357" i="1"/>
  <c r="CJ356" i="1"/>
  <c r="CI356" i="1"/>
  <c r="CG356" i="1"/>
  <c r="CF356" i="1"/>
  <c r="BQ356" i="1"/>
  <c r="CJ355" i="1"/>
  <c r="CI355" i="1"/>
  <c r="CG355" i="1"/>
  <c r="CF355" i="1"/>
  <c r="BQ355" i="1"/>
  <c r="CJ354" i="1"/>
  <c r="CI354" i="1"/>
  <c r="CG354" i="1"/>
  <c r="CF354" i="1"/>
  <c r="BQ354" i="1"/>
  <c r="CJ353" i="1"/>
  <c r="CI353" i="1"/>
  <c r="CG353" i="1"/>
  <c r="CF353" i="1"/>
  <c r="BQ353" i="1"/>
  <c r="CJ352" i="1"/>
  <c r="CI352" i="1"/>
  <c r="CG352" i="1"/>
  <c r="CF352" i="1"/>
  <c r="BQ352" i="1"/>
  <c r="CJ351" i="1"/>
  <c r="CI351" i="1"/>
  <c r="CG351" i="1"/>
  <c r="CF351" i="1"/>
  <c r="BQ351" i="1"/>
  <c r="CJ350" i="1"/>
  <c r="CI350" i="1"/>
  <c r="CG350" i="1"/>
  <c r="CF350" i="1"/>
  <c r="BQ350" i="1"/>
  <c r="CJ349" i="1"/>
  <c r="CI349" i="1"/>
  <c r="CG349" i="1"/>
  <c r="CF349" i="1"/>
  <c r="BQ349" i="1"/>
  <c r="CJ348" i="1"/>
  <c r="CI348" i="1"/>
  <c r="CG348" i="1"/>
  <c r="CF348" i="1"/>
  <c r="BQ348" i="1"/>
  <c r="CJ347" i="1"/>
  <c r="CI347" i="1"/>
  <c r="CG347" i="1"/>
  <c r="CF347" i="1"/>
  <c r="BQ347" i="1"/>
  <c r="CJ346" i="1"/>
  <c r="CI346" i="1"/>
  <c r="CG346" i="1"/>
  <c r="CF346" i="1"/>
  <c r="BQ346" i="1"/>
  <c r="CJ345" i="1"/>
  <c r="CI345" i="1"/>
  <c r="CG345" i="1"/>
  <c r="CF345" i="1"/>
  <c r="BQ345" i="1"/>
  <c r="CJ344" i="1"/>
  <c r="CI344" i="1"/>
  <c r="CG344" i="1"/>
  <c r="CF344" i="1"/>
  <c r="BQ344" i="1"/>
  <c r="CJ343" i="1"/>
  <c r="CI343" i="1"/>
  <c r="CG343" i="1"/>
  <c r="CF343" i="1"/>
  <c r="BQ343" i="1"/>
  <c r="CJ342" i="1"/>
  <c r="CI342" i="1"/>
  <c r="CG342" i="1"/>
  <c r="CF342" i="1"/>
  <c r="BQ342" i="1"/>
  <c r="CJ341" i="1"/>
  <c r="CI341" i="1"/>
  <c r="CG341" i="1"/>
  <c r="CF341" i="1"/>
  <c r="BQ341" i="1"/>
  <c r="CJ340" i="1"/>
  <c r="CI340" i="1"/>
  <c r="CG340" i="1"/>
  <c r="CF340" i="1"/>
  <c r="BQ340" i="1"/>
  <c r="CJ339" i="1"/>
  <c r="CI339" i="1"/>
  <c r="CG339" i="1"/>
  <c r="CF339" i="1"/>
  <c r="BQ339" i="1"/>
  <c r="CJ338" i="1"/>
  <c r="CI338" i="1"/>
  <c r="CG338" i="1"/>
  <c r="CF338" i="1"/>
  <c r="BQ338" i="1"/>
  <c r="CJ337" i="1"/>
  <c r="CI337" i="1"/>
  <c r="CG337" i="1"/>
  <c r="CF337" i="1"/>
  <c r="BQ337" i="1"/>
  <c r="CJ336" i="1"/>
  <c r="CI336" i="1"/>
  <c r="CG336" i="1"/>
  <c r="CF336" i="1"/>
  <c r="BQ336" i="1"/>
  <c r="CJ335" i="1"/>
  <c r="CI335" i="1"/>
  <c r="CG335" i="1"/>
  <c r="CF335" i="1"/>
  <c r="BQ335" i="1"/>
  <c r="CJ334" i="1"/>
  <c r="CI334" i="1"/>
  <c r="CG334" i="1"/>
  <c r="CF334" i="1"/>
  <c r="BQ334" i="1"/>
  <c r="CJ333" i="1"/>
  <c r="CI333" i="1"/>
  <c r="CG333" i="1"/>
  <c r="CF333" i="1"/>
  <c r="BQ333" i="1"/>
  <c r="CJ332" i="1"/>
  <c r="CI332" i="1"/>
  <c r="CG332" i="1"/>
  <c r="CF332" i="1"/>
  <c r="BQ332" i="1"/>
  <c r="CJ331" i="1"/>
  <c r="CI331" i="1"/>
  <c r="CG331" i="1"/>
  <c r="CF331" i="1"/>
  <c r="BQ331" i="1"/>
  <c r="CJ330" i="1"/>
  <c r="CI330" i="1"/>
  <c r="CG330" i="1"/>
  <c r="CF330" i="1"/>
  <c r="BQ330" i="1"/>
  <c r="CJ329" i="1"/>
  <c r="CI329" i="1"/>
  <c r="CG329" i="1"/>
  <c r="CF329" i="1"/>
  <c r="BQ329" i="1"/>
  <c r="CJ328" i="1"/>
  <c r="CI328" i="1"/>
  <c r="CG328" i="1"/>
  <c r="CF328" i="1"/>
  <c r="BQ328" i="1"/>
  <c r="CJ327" i="1"/>
  <c r="CI327" i="1"/>
  <c r="CG327" i="1"/>
  <c r="CF327" i="1"/>
  <c r="BQ327" i="1"/>
  <c r="CJ326" i="1"/>
  <c r="CI326" i="1"/>
  <c r="CG326" i="1"/>
  <c r="CF326" i="1"/>
  <c r="BQ326" i="1"/>
  <c r="CJ325" i="1"/>
  <c r="CI325" i="1"/>
  <c r="CG325" i="1"/>
  <c r="CF325" i="1"/>
  <c r="BQ325" i="1"/>
  <c r="CJ324" i="1"/>
  <c r="CI324" i="1"/>
  <c r="CG324" i="1"/>
  <c r="CF324" i="1"/>
  <c r="BQ324" i="1"/>
  <c r="CJ323" i="1"/>
  <c r="CI323" i="1"/>
  <c r="CG323" i="1"/>
  <c r="CF323" i="1"/>
  <c r="BQ323" i="1"/>
  <c r="CJ322" i="1"/>
  <c r="CI322" i="1"/>
  <c r="CG322" i="1"/>
  <c r="CF322" i="1"/>
  <c r="BQ322" i="1"/>
  <c r="CJ321" i="1"/>
  <c r="CI321" i="1"/>
  <c r="CG321" i="1"/>
  <c r="CF321" i="1"/>
  <c r="BQ321" i="1"/>
  <c r="CJ320" i="1"/>
  <c r="CI320" i="1"/>
  <c r="CG320" i="1"/>
  <c r="CF320" i="1"/>
  <c r="BQ320" i="1"/>
  <c r="CJ319" i="1"/>
  <c r="CI319" i="1"/>
  <c r="CG319" i="1"/>
  <c r="CF319" i="1"/>
  <c r="BQ319" i="1"/>
  <c r="CJ318" i="1"/>
  <c r="CI318" i="1"/>
  <c r="CG318" i="1"/>
  <c r="CF318" i="1"/>
  <c r="BQ318" i="1"/>
  <c r="CJ317" i="1"/>
  <c r="CI317" i="1"/>
  <c r="CG317" i="1"/>
  <c r="CF317" i="1"/>
  <c r="BQ317" i="1"/>
  <c r="CJ316" i="1"/>
  <c r="CI316" i="1"/>
  <c r="CG316" i="1"/>
  <c r="CF316" i="1"/>
  <c r="BQ316" i="1"/>
  <c r="CJ315" i="1"/>
  <c r="CI315" i="1"/>
  <c r="CG315" i="1"/>
  <c r="CF315" i="1"/>
  <c r="BQ315" i="1"/>
  <c r="CJ314" i="1"/>
  <c r="CI314" i="1"/>
  <c r="CG314" i="1"/>
  <c r="CF314" i="1"/>
  <c r="BQ314" i="1"/>
  <c r="CJ313" i="1"/>
  <c r="CI313" i="1"/>
  <c r="CG313" i="1"/>
  <c r="CF313" i="1"/>
  <c r="BQ313" i="1"/>
  <c r="CJ312" i="1"/>
  <c r="CI312" i="1"/>
  <c r="CG312" i="1"/>
  <c r="CF312" i="1"/>
  <c r="BQ312" i="1"/>
  <c r="CJ311" i="1"/>
  <c r="CI311" i="1"/>
  <c r="CG311" i="1"/>
  <c r="CF311" i="1"/>
  <c r="BQ311" i="1"/>
  <c r="CJ310" i="1"/>
  <c r="CI310" i="1"/>
  <c r="CG310" i="1"/>
  <c r="CF310" i="1"/>
  <c r="BQ310" i="1"/>
  <c r="CJ309" i="1"/>
  <c r="CI309" i="1"/>
  <c r="CG309" i="1"/>
  <c r="CF309" i="1"/>
  <c r="BQ309" i="1"/>
  <c r="CJ308" i="1"/>
  <c r="CI308" i="1"/>
  <c r="CG308" i="1"/>
  <c r="CF308" i="1"/>
  <c r="BQ308" i="1"/>
  <c r="CJ307" i="1"/>
  <c r="CI307" i="1"/>
  <c r="CG307" i="1"/>
  <c r="CF307" i="1"/>
  <c r="BQ307" i="1"/>
  <c r="CJ306" i="1"/>
  <c r="CI306" i="1"/>
  <c r="CG306" i="1"/>
  <c r="CF306" i="1"/>
  <c r="BQ306" i="1"/>
  <c r="CJ305" i="1"/>
  <c r="CI305" i="1"/>
  <c r="CG305" i="1"/>
  <c r="CF305" i="1"/>
  <c r="BQ305" i="1"/>
  <c r="CJ304" i="1"/>
  <c r="CI304" i="1"/>
  <c r="CG304" i="1"/>
  <c r="CF304" i="1"/>
  <c r="BQ304" i="1"/>
  <c r="CJ303" i="1"/>
  <c r="CI303" i="1"/>
  <c r="CG303" i="1"/>
  <c r="CF303" i="1"/>
  <c r="BQ303" i="1"/>
  <c r="CJ302" i="1"/>
  <c r="CI302" i="1"/>
  <c r="CG302" i="1"/>
  <c r="CF302" i="1"/>
  <c r="BQ302" i="1"/>
  <c r="CJ301" i="1"/>
  <c r="CI301" i="1"/>
  <c r="CG301" i="1"/>
  <c r="CF301" i="1"/>
  <c r="BQ301" i="1"/>
  <c r="CJ300" i="1"/>
  <c r="CI300" i="1"/>
  <c r="CG300" i="1"/>
  <c r="CF300" i="1"/>
  <c r="BQ300" i="1"/>
  <c r="CJ299" i="1"/>
  <c r="CI299" i="1"/>
  <c r="CG299" i="1"/>
  <c r="CF299" i="1"/>
  <c r="BQ299" i="1"/>
  <c r="CJ298" i="1"/>
  <c r="CI298" i="1"/>
  <c r="CG298" i="1"/>
  <c r="CF298" i="1"/>
  <c r="BQ298" i="1"/>
  <c r="CJ297" i="1"/>
  <c r="CI297" i="1"/>
  <c r="CG297" i="1"/>
  <c r="CF297" i="1"/>
  <c r="BQ297" i="1"/>
  <c r="CJ296" i="1"/>
  <c r="CI296" i="1"/>
  <c r="CG296" i="1"/>
  <c r="CF296" i="1"/>
  <c r="BQ296" i="1"/>
  <c r="CJ295" i="1"/>
  <c r="CI295" i="1"/>
  <c r="CG295" i="1"/>
  <c r="CF295" i="1"/>
  <c r="BQ295" i="1"/>
  <c r="CJ294" i="1"/>
  <c r="CI294" i="1"/>
  <c r="CG294" i="1"/>
  <c r="CF294" i="1"/>
  <c r="BQ294" i="1"/>
  <c r="CJ293" i="1"/>
  <c r="CI293" i="1"/>
  <c r="CG293" i="1"/>
  <c r="CF293" i="1"/>
  <c r="BQ293" i="1"/>
  <c r="CJ292" i="1"/>
  <c r="CI292" i="1"/>
  <c r="CG292" i="1"/>
  <c r="CF292" i="1"/>
  <c r="BQ292" i="1"/>
  <c r="CJ291" i="1"/>
  <c r="CI291" i="1"/>
  <c r="CG291" i="1"/>
  <c r="CF291" i="1"/>
  <c r="BQ291" i="1"/>
  <c r="CJ290" i="1"/>
  <c r="CI290" i="1"/>
  <c r="CG290" i="1"/>
  <c r="CF290" i="1"/>
  <c r="BQ290" i="1"/>
  <c r="CJ289" i="1"/>
  <c r="CI289" i="1"/>
  <c r="CG289" i="1"/>
  <c r="CF289" i="1"/>
  <c r="BQ289" i="1"/>
  <c r="CJ288" i="1"/>
  <c r="CI288" i="1"/>
  <c r="CG288" i="1"/>
  <c r="CF288" i="1"/>
  <c r="BQ288" i="1"/>
  <c r="CJ287" i="1"/>
  <c r="CI287" i="1"/>
  <c r="CG287" i="1"/>
  <c r="CF287" i="1"/>
  <c r="BQ287" i="1"/>
  <c r="CJ286" i="1"/>
  <c r="CI286" i="1"/>
  <c r="CG286" i="1"/>
  <c r="CF286" i="1"/>
  <c r="BQ286" i="1"/>
  <c r="CJ285" i="1"/>
  <c r="CI285" i="1"/>
  <c r="CG285" i="1"/>
  <c r="CF285" i="1"/>
  <c r="BQ285" i="1"/>
  <c r="CJ284" i="1"/>
  <c r="CI284" i="1"/>
  <c r="CG284" i="1"/>
  <c r="CF284" i="1"/>
  <c r="BQ284" i="1"/>
  <c r="CJ283" i="1"/>
  <c r="CI283" i="1"/>
  <c r="CG283" i="1"/>
  <c r="CF283" i="1"/>
  <c r="BQ283" i="1"/>
  <c r="CJ282" i="1"/>
  <c r="CI282" i="1"/>
  <c r="CG282" i="1"/>
  <c r="CF282" i="1"/>
  <c r="BQ282" i="1"/>
  <c r="CJ281" i="1"/>
  <c r="CI281" i="1"/>
  <c r="CG281" i="1"/>
  <c r="CF281" i="1"/>
  <c r="BQ281" i="1"/>
  <c r="CJ280" i="1"/>
  <c r="CI280" i="1"/>
  <c r="CG280" i="1"/>
  <c r="CF280" i="1"/>
  <c r="BQ280" i="1"/>
  <c r="CJ279" i="1"/>
  <c r="CI279" i="1"/>
  <c r="CG279" i="1"/>
  <c r="CF279" i="1"/>
  <c r="BQ279" i="1"/>
  <c r="CJ278" i="1"/>
  <c r="CI278" i="1"/>
  <c r="CG278" i="1"/>
  <c r="CF278" i="1"/>
  <c r="BQ278" i="1"/>
  <c r="CJ277" i="1"/>
  <c r="CI277" i="1"/>
  <c r="CG277" i="1"/>
  <c r="CF277" i="1"/>
  <c r="BQ277" i="1"/>
  <c r="CJ276" i="1"/>
  <c r="CI276" i="1"/>
  <c r="CG276" i="1"/>
  <c r="CF276" i="1"/>
  <c r="BQ276" i="1"/>
  <c r="CJ275" i="1"/>
  <c r="CI275" i="1"/>
  <c r="CG275" i="1"/>
  <c r="CF275" i="1"/>
  <c r="BQ275" i="1"/>
  <c r="CJ274" i="1"/>
  <c r="CI274" i="1"/>
  <c r="CG274" i="1"/>
  <c r="CF274" i="1"/>
  <c r="BQ274" i="1"/>
  <c r="CJ273" i="1"/>
  <c r="CI273" i="1"/>
  <c r="CG273" i="1"/>
  <c r="CF273" i="1"/>
  <c r="BQ273" i="1"/>
  <c r="CJ272" i="1"/>
  <c r="CI272" i="1"/>
  <c r="CG272" i="1"/>
  <c r="CF272" i="1"/>
  <c r="BQ272" i="1"/>
  <c r="CJ271" i="1"/>
  <c r="CI271" i="1"/>
  <c r="CG271" i="1"/>
  <c r="CF271" i="1"/>
  <c r="BQ271" i="1"/>
  <c r="CJ270" i="1"/>
  <c r="CI270" i="1"/>
  <c r="CG270" i="1"/>
  <c r="CF270" i="1"/>
  <c r="BQ270" i="1"/>
  <c r="CJ269" i="1"/>
  <c r="CI269" i="1"/>
  <c r="CG269" i="1"/>
  <c r="CF269" i="1"/>
  <c r="BQ269" i="1"/>
  <c r="CJ268" i="1"/>
  <c r="CI268" i="1"/>
  <c r="CG268" i="1"/>
  <c r="CF268" i="1"/>
  <c r="BQ268" i="1"/>
  <c r="CJ267" i="1"/>
  <c r="CI267" i="1"/>
  <c r="CG267" i="1"/>
  <c r="CF267" i="1"/>
  <c r="BQ267" i="1"/>
  <c r="CJ266" i="1"/>
  <c r="CI266" i="1"/>
  <c r="CG266" i="1"/>
  <c r="CF266" i="1"/>
  <c r="BQ266" i="1"/>
  <c r="CJ265" i="1"/>
  <c r="CI265" i="1"/>
  <c r="CG265" i="1"/>
  <c r="CF265" i="1"/>
  <c r="BQ265" i="1"/>
  <c r="CJ264" i="1"/>
  <c r="CI264" i="1"/>
  <c r="CG264" i="1"/>
  <c r="CF264" i="1"/>
  <c r="BQ264" i="1"/>
  <c r="CJ263" i="1"/>
  <c r="CI263" i="1"/>
  <c r="CG263" i="1"/>
  <c r="CF263" i="1"/>
  <c r="BQ263" i="1"/>
  <c r="CJ262" i="1"/>
  <c r="CI262" i="1"/>
  <c r="CG262" i="1"/>
  <c r="CF262" i="1"/>
  <c r="BQ262" i="1"/>
  <c r="CJ261" i="1"/>
  <c r="CI261" i="1"/>
  <c r="CG261" i="1"/>
  <c r="CF261" i="1"/>
  <c r="BQ261" i="1"/>
  <c r="CJ260" i="1"/>
  <c r="CI260" i="1"/>
  <c r="CG260" i="1"/>
  <c r="CF260" i="1"/>
  <c r="BQ260" i="1"/>
  <c r="CJ259" i="1"/>
  <c r="CI259" i="1"/>
  <c r="CG259" i="1"/>
  <c r="CF259" i="1"/>
  <c r="BQ259" i="1"/>
  <c r="CJ258" i="1"/>
  <c r="CI258" i="1"/>
  <c r="CG258" i="1"/>
  <c r="CF258" i="1"/>
  <c r="BQ258" i="1"/>
  <c r="CJ257" i="1"/>
  <c r="CI257" i="1"/>
  <c r="CG257" i="1"/>
  <c r="CF257" i="1"/>
  <c r="BQ257" i="1"/>
  <c r="CJ256" i="1"/>
  <c r="CI256" i="1"/>
  <c r="CG256" i="1"/>
  <c r="CF256" i="1"/>
  <c r="BQ256" i="1"/>
  <c r="CJ255" i="1"/>
  <c r="CI255" i="1"/>
  <c r="CG255" i="1"/>
  <c r="CF255" i="1"/>
  <c r="BQ255" i="1"/>
  <c r="CJ254" i="1"/>
  <c r="CI254" i="1"/>
  <c r="CG254" i="1"/>
  <c r="CF254" i="1"/>
  <c r="BQ254" i="1"/>
  <c r="CJ253" i="1"/>
  <c r="CI253" i="1"/>
  <c r="CG253" i="1"/>
  <c r="CF253" i="1"/>
  <c r="BQ253" i="1"/>
  <c r="CJ252" i="1"/>
  <c r="CI252" i="1"/>
  <c r="CG252" i="1"/>
  <c r="CF252" i="1"/>
  <c r="BQ252" i="1"/>
  <c r="CJ251" i="1"/>
  <c r="CI251" i="1"/>
  <c r="CG251" i="1"/>
  <c r="CF251" i="1"/>
  <c r="BQ251" i="1"/>
  <c r="CJ250" i="1"/>
  <c r="CI250" i="1"/>
  <c r="CG250" i="1"/>
  <c r="CF250" i="1"/>
  <c r="BQ250" i="1"/>
  <c r="CJ249" i="1"/>
  <c r="CI249" i="1"/>
  <c r="CG249" i="1"/>
  <c r="CF249" i="1"/>
  <c r="BQ249" i="1"/>
  <c r="CJ248" i="1"/>
  <c r="CI248" i="1"/>
  <c r="CG248" i="1"/>
  <c r="CF248" i="1"/>
  <c r="BQ248" i="1"/>
  <c r="CJ247" i="1"/>
  <c r="CI247" i="1"/>
  <c r="CG247" i="1"/>
  <c r="CF247" i="1"/>
  <c r="BQ247" i="1"/>
  <c r="CJ246" i="1"/>
  <c r="CI246" i="1"/>
  <c r="CG246" i="1"/>
  <c r="CF246" i="1"/>
  <c r="BQ246" i="1"/>
  <c r="CJ245" i="1"/>
  <c r="CI245" i="1"/>
  <c r="CG245" i="1"/>
  <c r="CF245" i="1"/>
  <c r="BQ245" i="1"/>
  <c r="CJ244" i="1"/>
  <c r="CI244" i="1"/>
  <c r="CG244" i="1"/>
  <c r="CF244" i="1"/>
  <c r="BQ244" i="1"/>
  <c r="CJ243" i="1"/>
  <c r="CI243" i="1"/>
  <c r="CG243" i="1"/>
  <c r="CF243" i="1"/>
  <c r="BQ243" i="1"/>
  <c r="CJ242" i="1"/>
  <c r="CI242" i="1"/>
  <c r="CG242" i="1"/>
  <c r="CF242" i="1"/>
  <c r="BQ242" i="1"/>
  <c r="CJ241" i="1"/>
  <c r="CI241" i="1"/>
  <c r="CG241" i="1"/>
  <c r="CF241" i="1"/>
  <c r="BQ241" i="1"/>
  <c r="CJ240" i="1"/>
  <c r="CI240" i="1"/>
  <c r="CG240" i="1"/>
  <c r="CF240" i="1"/>
  <c r="BQ240" i="1"/>
  <c r="CJ239" i="1"/>
  <c r="CI239" i="1"/>
  <c r="CG239" i="1"/>
  <c r="CF239" i="1"/>
  <c r="BQ239" i="1"/>
  <c r="CJ238" i="1"/>
  <c r="CI238" i="1"/>
  <c r="CG238" i="1"/>
  <c r="CF238" i="1"/>
  <c r="BQ238" i="1"/>
  <c r="CJ237" i="1"/>
  <c r="CI237" i="1"/>
  <c r="CG237" i="1"/>
  <c r="CF237" i="1"/>
  <c r="BQ237" i="1"/>
  <c r="CJ236" i="1"/>
  <c r="CI236" i="1"/>
  <c r="CG236" i="1"/>
  <c r="CF236" i="1"/>
  <c r="BQ236" i="1"/>
  <c r="CJ235" i="1"/>
  <c r="CI235" i="1"/>
  <c r="CG235" i="1"/>
  <c r="CF235" i="1"/>
  <c r="BQ235" i="1"/>
  <c r="CJ234" i="1"/>
  <c r="CI234" i="1"/>
  <c r="CG234" i="1"/>
  <c r="CF234" i="1"/>
  <c r="BQ234" i="1"/>
  <c r="CJ233" i="1"/>
  <c r="CI233" i="1"/>
  <c r="CG233" i="1"/>
  <c r="CF233" i="1"/>
  <c r="BQ233" i="1"/>
  <c r="CJ232" i="1"/>
  <c r="CI232" i="1"/>
  <c r="CG232" i="1"/>
  <c r="CF232" i="1"/>
  <c r="BQ232" i="1"/>
  <c r="CJ231" i="1"/>
  <c r="CI231" i="1"/>
  <c r="CG231" i="1"/>
  <c r="CF231" i="1"/>
  <c r="BQ231" i="1"/>
  <c r="CJ230" i="1"/>
  <c r="CI230" i="1"/>
  <c r="CG230" i="1"/>
  <c r="CF230" i="1"/>
  <c r="BQ230" i="1"/>
  <c r="CJ229" i="1"/>
  <c r="CI229" i="1"/>
  <c r="CG229" i="1"/>
  <c r="CF229" i="1"/>
  <c r="BQ229" i="1"/>
  <c r="CJ228" i="1"/>
  <c r="CI228" i="1"/>
  <c r="CG228" i="1"/>
  <c r="CF228" i="1"/>
  <c r="BQ228" i="1"/>
  <c r="CJ227" i="1"/>
  <c r="CI227" i="1"/>
  <c r="CG227" i="1"/>
  <c r="CF227" i="1"/>
  <c r="BQ227" i="1"/>
  <c r="CJ226" i="1"/>
  <c r="CI226" i="1"/>
  <c r="CG226" i="1"/>
  <c r="CF226" i="1"/>
  <c r="BQ226" i="1"/>
  <c r="CJ225" i="1"/>
  <c r="CI225" i="1"/>
  <c r="CG225" i="1"/>
  <c r="CF225" i="1"/>
  <c r="BQ225" i="1"/>
  <c r="CJ224" i="1"/>
  <c r="CI224" i="1"/>
  <c r="CG224" i="1"/>
  <c r="CF224" i="1"/>
  <c r="BQ224" i="1"/>
  <c r="CJ223" i="1"/>
  <c r="CI223" i="1"/>
  <c r="CG223" i="1"/>
  <c r="CF223" i="1"/>
  <c r="BQ223" i="1"/>
  <c r="CJ222" i="1"/>
  <c r="CI222" i="1"/>
  <c r="CG222" i="1"/>
  <c r="CF222" i="1"/>
  <c r="BQ222" i="1"/>
  <c r="CJ221" i="1"/>
  <c r="CI221" i="1"/>
  <c r="CG221" i="1"/>
  <c r="CF221" i="1"/>
  <c r="BQ221" i="1"/>
  <c r="CJ220" i="1"/>
  <c r="CI220" i="1"/>
  <c r="CG220" i="1"/>
  <c r="CF220" i="1"/>
  <c r="BQ220" i="1"/>
  <c r="CJ219" i="1"/>
  <c r="CI219" i="1"/>
  <c r="CG219" i="1"/>
  <c r="CF219" i="1"/>
  <c r="BQ219" i="1"/>
  <c r="CJ218" i="1"/>
  <c r="CI218" i="1"/>
  <c r="CG218" i="1"/>
  <c r="CF218" i="1"/>
  <c r="BQ218" i="1"/>
  <c r="CJ217" i="1"/>
  <c r="CI217" i="1"/>
  <c r="CG217" i="1"/>
  <c r="CF217" i="1"/>
  <c r="BQ217" i="1"/>
  <c r="CJ216" i="1"/>
  <c r="CI216" i="1"/>
  <c r="CG216" i="1"/>
  <c r="CF216" i="1"/>
  <c r="BQ216" i="1"/>
  <c r="CJ215" i="1"/>
  <c r="CI215" i="1"/>
  <c r="CG215" i="1"/>
  <c r="CF215" i="1"/>
  <c r="BQ215" i="1"/>
  <c r="CJ214" i="1"/>
  <c r="CI214" i="1"/>
  <c r="CG214" i="1"/>
  <c r="CF214" i="1"/>
  <c r="BQ214" i="1"/>
  <c r="CJ213" i="1"/>
  <c r="CI213" i="1"/>
  <c r="CG213" i="1"/>
  <c r="CF213" i="1"/>
  <c r="BQ213" i="1"/>
  <c r="CJ212" i="1"/>
  <c r="CI212" i="1"/>
  <c r="CG212" i="1"/>
  <c r="CF212" i="1"/>
  <c r="BQ212" i="1"/>
  <c r="CJ211" i="1"/>
  <c r="CI211" i="1"/>
  <c r="CG211" i="1"/>
  <c r="CF211" i="1"/>
  <c r="BQ211" i="1"/>
  <c r="CJ210" i="1"/>
  <c r="CI210" i="1"/>
  <c r="CG210" i="1"/>
  <c r="CF210" i="1"/>
  <c r="BQ210" i="1"/>
  <c r="CJ209" i="1"/>
  <c r="CI209" i="1"/>
  <c r="CG209" i="1"/>
  <c r="CF209" i="1"/>
  <c r="BQ209" i="1"/>
  <c r="CJ208" i="1"/>
  <c r="CI208" i="1"/>
  <c r="CG208" i="1"/>
  <c r="CF208" i="1"/>
  <c r="BQ208" i="1"/>
  <c r="CJ207" i="1"/>
  <c r="CI207" i="1"/>
  <c r="CG207" i="1"/>
  <c r="CF207" i="1"/>
  <c r="BQ207" i="1"/>
  <c r="CJ206" i="1"/>
  <c r="CI206" i="1"/>
  <c r="CG206" i="1"/>
  <c r="CF206" i="1"/>
  <c r="BQ206" i="1"/>
  <c r="CJ205" i="1"/>
  <c r="CI205" i="1"/>
  <c r="CG205" i="1"/>
  <c r="CF205" i="1"/>
  <c r="BQ205" i="1"/>
  <c r="CJ204" i="1"/>
  <c r="CI204" i="1"/>
  <c r="CG204" i="1"/>
  <c r="CF204" i="1"/>
  <c r="BQ204" i="1"/>
  <c r="CJ203" i="1"/>
  <c r="CI203" i="1"/>
  <c r="CG203" i="1"/>
  <c r="CF203" i="1"/>
  <c r="BQ203" i="1"/>
  <c r="CJ202" i="1"/>
  <c r="CI202" i="1"/>
  <c r="CG202" i="1"/>
  <c r="CF202" i="1"/>
  <c r="BQ202" i="1"/>
  <c r="CJ201" i="1"/>
  <c r="CI201" i="1"/>
  <c r="CG201" i="1"/>
  <c r="CF201" i="1"/>
  <c r="BQ201" i="1"/>
  <c r="CJ200" i="1"/>
  <c r="CI200" i="1"/>
  <c r="CG200" i="1"/>
  <c r="CF200" i="1"/>
  <c r="BQ200" i="1"/>
  <c r="CJ199" i="1"/>
  <c r="CI199" i="1"/>
  <c r="CG199" i="1"/>
  <c r="CF199" i="1"/>
  <c r="BQ199" i="1"/>
  <c r="CJ198" i="1"/>
  <c r="CI198" i="1"/>
  <c r="CG198" i="1"/>
  <c r="CF198" i="1"/>
  <c r="BQ198" i="1"/>
  <c r="CJ197" i="1"/>
  <c r="CI197" i="1"/>
  <c r="CG197" i="1"/>
  <c r="CF197" i="1"/>
  <c r="BQ197" i="1"/>
  <c r="CJ196" i="1"/>
  <c r="CI196" i="1"/>
  <c r="CG196" i="1"/>
  <c r="CF196" i="1"/>
  <c r="BQ196" i="1"/>
  <c r="CJ195" i="1"/>
  <c r="CI195" i="1"/>
  <c r="CG195" i="1"/>
  <c r="CF195" i="1"/>
  <c r="BQ195" i="1"/>
  <c r="CJ194" i="1"/>
  <c r="CI194" i="1"/>
  <c r="CG194" i="1"/>
  <c r="CF194" i="1"/>
  <c r="BQ194" i="1"/>
  <c r="CJ193" i="1"/>
  <c r="CI193" i="1"/>
  <c r="CG193" i="1"/>
  <c r="CF193" i="1"/>
  <c r="BQ193" i="1"/>
  <c r="CJ192" i="1"/>
  <c r="CI192" i="1"/>
  <c r="CG192" i="1"/>
  <c r="CF192" i="1"/>
  <c r="BQ192" i="1"/>
  <c r="CJ191" i="1"/>
  <c r="CI191" i="1"/>
  <c r="CG191" i="1"/>
  <c r="CF191" i="1"/>
  <c r="BQ191" i="1"/>
  <c r="CJ190" i="1"/>
  <c r="CI190" i="1"/>
  <c r="CG190" i="1"/>
  <c r="CF190" i="1"/>
  <c r="BQ190" i="1"/>
  <c r="CJ189" i="1"/>
  <c r="CI189" i="1"/>
  <c r="CG189" i="1"/>
  <c r="CF189" i="1"/>
  <c r="BQ189" i="1"/>
  <c r="CJ188" i="1"/>
  <c r="CI188" i="1"/>
  <c r="CG188" i="1"/>
  <c r="CF188" i="1"/>
  <c r="BQ188" i="1"/>
  <c r="CJ187" i="1"/>
  <c r="CI187" i="1"/>
  <c r="CG187" i="1"/>
  <c r="CF187" i="1"/>
  <c r="BQ187" i="1"/>
  <c r="CJ186" i="1"/>
  <c r="CI186" i="1"/>
  <c r="CG186" i="1"/>
  <c r="CF186" i="1"/>
  <c r="BQ186" i="1"/>
  <c r="CJ185" i="1"/>
  <c r="CI185" i="1"/>
  <c r="CG185" i="1"/>
  <c r="CF185" i="1"/>
  <c r="BQ185" i="1"/>
  <c r="CJ184" i="1"/>
  <c r="CI184" i="1"/>
  <c r="CG184" i="1"/>
  <c r="CF184" i="1"/>
  <c r="BQ184" i="1"/>
  <c r="CJ183" i="1"/>
  <c r="CI183" i="1"/>
  <c r="CG183" i="1"/>
  <c r="CF183" i="1"/>
  <c r="BQ183" i="1"/>
  <c r="CJ182" i="1"/>
  <c r="CI182" i="1"/>
  <c r="CG182" i="1"/>
  <c r="CF182" i="1"/>
  <c r="BQ182" i="1"/>
  <c r="CJ181" i="1"/>
  <c r="CI181" i="1"/>
  <c r="CG181" i="1"/>
  <c r="CF181" i="1"/>
  <c r="BQ181" i="1"/>
  <c r="CJ180" i="1"/>
  <c r="CI180" i="1"/>
  <c r="CG180" i="1"/>
  <c r="CF180" i="1"/>
  <c r="BQ180" i="1"/>
  <c r="CJ179" i="1"/>
  <c r="CI179" i="1"/>
  <c r="CG179" i="1"/>
  <c r="CF179" i="1"/>
  <c r="BQ179" i="1"/>
  <c r="CJ178" i="1"/>
  <c r="CI178" i="1"/>
  <c r="CG178" i="1"/>
  <c r="CF178" i="1"/>
  <c r="BQ178" i="1"/>
  <c r="CJ177" i="1"/>
  <c r="CI177" i="1"/>
  <c r="CG177" i="1"/>
  <c r="CF177" i="1"/>
  <c r="BQ177" i="1"/>
  <c r="CJ176" i="1"/>
  <c r="CI176" i="1"/>
  <c r="CG176" i="1"/>
  <c r="CF176" i="1"/>
  <c r="BQ176" i="1"/>
  <c r="CJ175" i="1"/>
  <c r="CI175" i="1"/>
  <c r="CG175" i="1"/>
  <c r="CF175" i="1"/>
  <c r="BQ175" i="1"/>
  <c r="CJ174" i="1"/>
  <c r="CI174" i="1"/>
  <c r="CG174" i="1"/>
  <c r="CF174" i="1"/>
  <c r="BQ174" i="1"/>
  <c r="CJ173" i="1"/>
  <c r="CI173" i="1"/>
  <c r="CG173" i="1"/>
  <c r="CF173" i="1"/>
  <c r="BQ173" i="1"/>
  <c r="CJ172" i="1"/>
  <c r="CI172" i="1"/>
  <c r="CG172" i="1"/>
  <c r="CF172" i="1"/>
  <c r="BQ172" i="1"/>
  <c r="CJ171" i="1"/>
  <c r="CI171" i="1"/>
  <c r="CG171" i="1"/>
  <c r="CF171" i="1"/>
  <c r="BQ171" i="1"/>
  <c r="CJ170" i="1"/>
  <c r="CI170" i="1"/>
  <c r="CG170" i="1"/>
  <c r="CF170" i="1"/>
  <c r="BQ170" i="1"/>
  <c r="CJ169" i="1"/>
  <c r="CI169" i="1"/>
  <c r="CG169" i="1"/>
  <c r="CF169" i="1"/>
  <c r="BQ169" i="1"/>
  <c r="CJ168" i="1"/>
  <c r="CI168" i="1"/>
  <c r="CG168" i="1"/>
  <c r="CF168" i="1"/>
  <c r="BQ168" i="1"/>
  <c r="CJ167" i="1"/>
  <c r="CI167" i="1"/>
  <c r="CG167" i="1"/>
  <c r="CF167" i="1"/>
  <c r="BQ167" i="1"/>
  <c r="CJ166" i="1"/>
  <c r="CI166" i="1"/>
  <c r="CG166" i="1"/>
  <c r="CF166" i="1"/>
  <c r="BQ166" i="1"/>
  <c r="CJ165" i="1"/>
  <c r="CI165" i="1"/>
  <c r="CG165" i="1"/>
  <c r="CF165" i="1"/>
  <c r="BQ165" i="1"/>
  <c r="CJ164" i="1"/>
  <c r="CI164" i="1"/>
  <c r="CG164" i="1"/>
  <c r="CF164" i="1"/>
  <c r="BQ164" i="1"/>
  <c r="CJ163" i="1"/>
  <c r="CI163" i="1"/>
  <c r="CG163" i="1"/>
  <c r="CF163" i="1"/>
  <c r="BQ163" i="1"/>
  <c r="CJ162" i="1"/>
  <c r="CI162" i="1"/>
  <c r="CG162" i="1"/>
  <c r="CF162" i="1"/>
  <c r="BQ162" i="1"/>
  <c r="CJ161" i="1"/>
  <c r="CI161" i="1"/>
  <c r="CG161" i="1"/>
  <c r="CF161" i="1"/>
  <c r="BQ161" i="1"/>
  <c r="CJ160" i="1"/>
  <c r="CI160" i="1"/>
  <c r="CG160" i="1"/>
  <c r="CF160" i="1"/>
  <c r="BQ160" i="1"/>
  <c r="CJ159" i="1"/>
  <c r="CI159" i="1"/>
  <c r="CG159" i="1"/>
  <c r="CF159" i="1"/>
  <c r="BQ159" i="1"/>
  <c r="CJ158" i="1"/>
  <c r="CI158" i="1"/>
  <c r="CG158" i="1"/>
  <c r="CF158" i="1"/>
  <c r="BQ158" i="1"/>
  <c r="CJ157" i="1"/>
  <c r="CI157" i="1"/>
  <c r="CG157" i="1"/>
  <c r="CF157" i="1"/>
  <c r="BQ157" i="1"/>
  <c r="CJ156" i="1"/>
  <c r="CI156" i="1"/>
  <c r="CG156" i="1"/>
  <c r="CF156" i="1"/>
  <c r="BQ156" i="1"/>
  <c r="CJ155" i="1"/>
  <c r="CI155" i="1"/>
  <c r="CG155" i="1"/>
  <c r="CF155" i="1"/>
  <c r="BQ155" i="1"/>
  <c r="CJ154" i="1"/>
  <c r="CI154" i="1"/>
  <c r="CG154" i="1"/>
  <c r="CF154" i="1"/>
  <c r="BQ154" i="1"/>
  <c r="CJ153" i="1"/>
  <c r="CI153" i="1"/>
  <c r="CG153" i="1"/>
  <c r="CF153" i="1"/>
  <c r="BQ153" i="1"/>
  <c r="CJ152" i="1"/>
  <c r="CI152" i="1"/>
  <c r="CG152" i="1"/>
  <c r="CF152" i="1"/>
  <c r="BQ152" i="1"/>
  <c r="CJ151" i="1"/>
  <c r="CI151" i="1"/>
  <c r="CG151" i="1"/>
  <c r="CF151" i="1"/>
  <c r="BQ151" i="1"/>
  <c r="CJ150" i="1"/>
  <c r="CI150" i="1"/>
  <c r="CG150" i="1"/>
  <c r="CF150" i="1"/>
  <c r="BQ150" i="1"/>
  <c r="CJ149" i="1"/>
  <c r="CI149" i="1"/>
  <c r="CG149" i="1"/>
  <c r="CF149" i="1"/>
  <c r="BQ149" i="1"/>
  <c r="CJ148" i="1"/>
  <c r="CI148" i="1"/>
  <c r="CG148" i="1"/>
  <c r="CF148" i="1"/>
  <c r="BQ148" i="1"/>
  <c r="CJ147" i="1"/>
  <c r="CI147" i="1"/>
  <c r="CG147" i="1"/>
  <c r="CF147" i="1"/>
  <c r="BQ147" i="1"/>
  <c r="CJ146" i="1"/>
  <c r="CI146" i="1"/>
  <c r="CG146" i="1"/>
  <c r="CF146" i="1"/>
  <c r="BQ146" i="1"/>
  <c r="CJ145" i="1"/>
  <c r="CI145" i="1"/>
  <c r="CG145" i="1"/>
  <c r="CF145" i="1"/>
  <c r="BQ145" i="1"/>
  <c r="CJ144" i="1"/>
  <c r="CI144" i="1"/>
  <c r="CG144" i="1"/>
  <c r="CF144" i="1"/>
  <c r="BQ144" i="1"/>
  <c r="CJ143" i="1"/>
  <c r="CI143" i="1"/>
  <c r="CG143" i="1"/>
  <c r="CF143" i="1"/>
  <c r="BQ143" i="1"/>
  <c r="CJ142" i="1"/>
  <c r="CI142" i="1"/>
  <c r="CG142" i="1"/>
  <c r="CF142" i="1"/>
  <c r="BQ142" i="1"/>
  <c r="CJ141" i="1"/>
  <c r="CI141" i="1"/>
  <c r="CG141" i="1"/>
  <c r="CF141" i="1"/>
  <c r="BQ141" i="1"/>
  <c r="CJ140" i="1"/>
  <c r="CI140" i="1"/>
  <c r="CG140" i="1"/>
  <c r="CF140" i="1"/>
  <c r="BQ140" i="1"/>
  <c r="CJ139" i="1"/>
  <c r="CI139" i="1"/>
  <c r="CG139" i="1"/>
  <c r="CF139" i="1"/>
  <c r="BQ139" i="1"/>
  <c r="CJ138" i="1"/>
  <c r="CI138" i="1"/>
  <c r="CG138" i="1"/>
  <c r="CF138" i="1"/>
  <c r="BQ138" i="1"/>
  <c r="CJ137" i="1"/>
  <c r="CI137" i="1"/>
  <c r="CG137" i="1"/>
  <c r="CF137" i="1"/>
  <c r="BQ137" i="1"/>
  <c r="CJ136" i="1"/>
  <c r="CI136" i="1"/>
  <c r="CG136" i="1"/>
  <c r="CF136" i="1"/>
  <c r="BQ136" i="1"/>
  <c r="CJ135" i="1"/>
  <c r="CI135" i="1"/>
  <c r="CG135" i="1"/>
  <c r="CF135" i="1"/>
  <c r="BQ135" i="1"/>
  <c r="CJ134" i="1"/>
  <c r="CI134" i="1"/>
  <c r="CG134" i="1"/>
  <c r="CF134" i="1"/>
  <c r="BQ134" i="1"/>
  <c r="CJ133" i="1"/>
  <c r="CI133" i="1"/>
  <c r="CG133" i="1"/>
  <c r="CF133" i="1"/>
  <c r="BQ133" i="1"/>
  <c r="CJ132" i="1"/>
  <c r="CI132" i="1"/>
  <c r="CG132" i="1"/>
  <c r="CF132" i="1"/>
  <c r="BQ132" i="1"/>
  <c r="CJ131" i="1"/>
  <c r="CI131" i="1"/>
  <c r="CG131" i="1"/>
  <c r="CF131" i="1"/>
  <c r="BQ131" i="1"/>
  <c r="CJ130" i="1"/>
  <c r="CI130" i="1"/>
  <c r="CG130" i="1"/>
  <c r="CF130" i="1"/>
  <c r="BQ130" i="1"/>
  <c r="CJ129" i="1"/>
  <c r="CI129" i="1"/>
  <c r="CG129" i="1"/>
  <c r="CF129" i="1"/>
  <c r="BQ129" i="1"/>
  <c r="CJ128" i="1"/>
  <c r="CI128" i="1"/>
  <c r="CG128" i="1"/>
  <c r="CF128" i="1"/>
  <c r="BQ128" i="1"/>
  <c r="CJ127" i="1"/>
  <c r="CI127" i="1"/>
  <c r="CG127" i="1"/>
  <c r="CF127" i="1"/>
  <c r="BQ127" i="1"/>
  <c r="CJ126" i="1"/>
  <c r="CI126" i="1"/>
  <c r="CG126" i="1"/>
  <c r="CF126" i="1"/>
  <c r="BQ126" i="1"/>
  <c r="CJ125" i="1"/>
  <c r="CI125" i="1"/>
  <c r="CG125" i="1"/>
  <c r="CF125" i="1"/>
  <c r="BQ125" i="1"/>
  <c r="CJ124" i="1"/>
  <c r="CI124" i="1"/>
  <c r="CG124" i="1"/>
  <c r="CF124" i="1"/>
  <c r="BQ124" i="1"/>
  <c r="CJ123" i="1"/>
  <c r="CI123" i="1"/>
  <c r="CG123" i="1"/>
  <c r="CF123" i="1"/>
  <c r="BQ123" i="1"/>
  <c r="CJ122" i="1"/>
  <c r="CI122" i="1"/>
  <c r="CG122" i="1"/>
  <c r="CF122" i="1"/>
  <c r="BQ122" i="1"/>
  <c r="CJ121" i="1"/>
  <c r="CI121" i="1"/>
  <c r="CG121" i="1"/>
  <c r="CF121" i="1"/>
  <c r="BQ121" i="1"/>
  <c r="CJ120" i="1"/>
  <c r="CI120" i="1"/>
  <c r="CG120" i="1"/>
  <c r="CF120" i="1"/>
  <c r="BQ120" i="1"/>
  <c r="CJ119" i="1"/>
  <c r="CI119" i="1"/>
  <c r="CG119" i="1"/>
  <c r="CF119" i="1"/>
  <c r="BQ119" i="1"/>
  <c r="CJ118" i="1"/>
  <c r="CI118" i="1"/>
  <c r="CG118" i="1"/>
  <c r="CF118" i="1"/>
  <c r="BQ118" i="1"/>
  <c r="CJ117" i="1"/>
  <c r="CI117" i="1"/>
  <c r="CG117" i="1"/>
  <c r="CF117" i="1"/>
  <c r="BQ117" i="1"/>
  <c r="CJ116" i="1"/>
  <c r="CI116" i="1"/>
  <c r="CG116" i="1"/>
  <c r="CF116" i="1"/>
  <c r="BQ116" i="1"/>
  <c r="CJ115" i="1"/>
  <c r="CI115" i="1"/>
  <c r="CG115" i="1"/>
  <c r="CF115" i="1"/>
  <c r="BQ115" i="1"/>
  <c r="CJ114" i="1"/>
  <c r="CI114" i="1"/>
  <c r="CG114" i="1"/>
  <c r="CF114" i="1"/>
  <c r="BQ114" i="1"/>
  <c r="CJ113" i="1"/>
  <c r="CI113" i="1"/>
  <c r="CG113" i="1"/>
  <c r="CF113" i="1"/>
  <c r="BQ113" i="1"/>
  <c r="CJ112" i="1"/>
  <c r="CI112" i="1"/>
  <c r="CG112" i="1"/>
  <c r="CF112" i="1"/>
  <c r="BQ112" i="1"/>
  <c r="CJ111" i="1"/>
  <c r="CI111" i="1"/>
  <c r="CG111" i="1"/>
  <c r="CF111" i="1"/>
  <c r="BQ111" i="1"/>
  <c r="CJ110" i="1"/>
  <c r="CI110" i="1"/>
  <c r="CG110" i="1"/>
  <c r="CF110" i="1"/>
  <c r="BQ110" i="1"/>
  <c r="CJ109" i="1"/>
  <c r="CI109" i="1"/>
  <c r="CG109" i="1"/>
  <c r="CF109" i="1"/>
  <c r="BQ109" i="1"/>
  <c r="CJ108" i="1"/>
  <c r="CI108" i="1"/>
  <c r="CG108" i="1"/>
  <c r="CF108" i="1"/>
  <c r="BQ108" i="1"/>
  <c r="CJ107" i="1"/>
  <c r="CI107" i="1"/>
  <c r="CG107" i="1"/>
  <c r="CF107" i="1"/>
  <c r="BQ107" i="1"/>
  <c r="CJ106" i="1"/>
  <c r="CI106" i="1"/>
  <c r="CG106" i="1"/>
  <c r="CF106" i="1"/>
  <c r="BQ106" i="1"/>
  <c r="CJ105" i="1"/>
  <c r="CI105" i="1"/>
  <c r="CG105" i="1"/>
  <c r="CF105" i="1"/>
  <c r="BQ105" i="1"/>
  <c r="CJ104" i="1"/>
  <c r="CI104" i="1"/>
  <c r="CG104" i="1"/>
  <c r="CF104" i="1"/>
  <c r="BQ104" i="1"/>
  <c r="CJ103" i="1"/>
  <c r="CI103" i="1"/>
  <c r="CG103" i="1"/>
  <c r="CF103" i="1"/>
  <c r="BQ103" i="1"/>
  <c r="CJ102" i="1"/>
  <c r="CI102" i="1"/>
  <c r="CG102" i="1"/>
  <c r="CF102" i="1"/>
  <c r="BQ102" i="1"/>
  <c r="CJ101" i="1"/>
  <c r="CI101" i="1"/>
  <c r="CG101" i="1"/>
  <c r="CF101" i="1"/>
  <c r="BQ101" i="1"/>
  <c r="CJ100" i="1"/>
  <c r="CI100" i="1"/>
  <c r="CG100" i="1"/>
  <c r="CF100" i="1"/>
  <c r="BQ100" i="1"/>
  <c r="CJ99" i="1"/>
  <c r="CI99" i="1"/>
  <c r="CG99" i="1"/>
  <c r="CF99" i="1"/>
  <c r="BQ99" i="1"/>
  <c r="CJ98" i="1"/>
  <c r="CI98" i="1"/>
  <c r="CG98" i="1"/>
  <c r="CF98" i="1"/>
  <c r="BQ98" i="1"/>
  <c r="CJ97" i="1"/>
  <c r="CI97" i="1"/>
  <c r="CG97" i="1"/>
  <c r="CF97" i="1"/>
  <c r="BQ97" i="1"/>
  <c r="CJ96" i="1"/>
  <c r="CI96" i="1"/>
  <c r="CG96" i="1"/>
  <c r="CF96" i="1"/>
  <c r="BQ96" i="1"/>
  <c r="CJ95" i="1"/>
  <c r="CI95" i="1"/>
  <c r="CG95" i="1"/>
  <c r="CF95" i="1"/>
  <c r="BQ95" i="1"/>
  <c r="CJ94" i="1"/>
  <c r="CI94" i="1"/>
  <c r="CG94" i="1"/>
  <c r="CF94" i="1"/>
  <c r="BQ94" i="1"/>
  <c r="CJ93" i="1"/>
  <c r="CI93" i="1"/>
  <c r="CG93" i="1"/>
  <c r="CF93" i="1"/>
  <c r="BQ93" i="1"/>
  <c r="CJ92" i="1"/>
  <c r="CI92" i="1"/>
  <c r="CG92" i="1"/>
  <c r="CF92" i="1"/>
  <c r="BQ92" i="1"/>
  <c r="CJ91" i="1"/>
  <c r="CI91" i="1"/>
  <c r="CG91" i="1"/>
  <c r="CF91" i="1"/>
  <c r="BQ91" i="1"/>
  <c r="CJ90" i="1"/>
  <c r="CI90" i="1"/>
  <c r="CG90" i="1"/>
  <c r="CF90" i="1"/>
  <c r="BQ90" i="1"/>
  <c r="CJ89" i="1"/>
  <c r="CI89" i="1"/>
  <c r="CG89" i="1"/>
  <c r="CF89" i="1"/>
  <c r="BQ89" i="1"/>
  <c r="CJ88" i="1"/>
  <c r="CI88" i="1"/>
  <c r="CG88" i="1"/>
  <c r="CF88" i="1"/>
  <c r="BQ88" i="1"/>
  <c r="CJ87" i="1"/>
  <c r="CI87" i="1"/>
  <c r="CG87" i="1"/>
  <c r="CF87" i="1"/>
  <c r="BQ87" i="1"/>
  <c r="CJ86" i="1"/>
  <c r="CI86" i="1"/>
  <c r="CG86" i="1"/>
  <c r="CF86" i="1"/>
  <c r="BQ86" i="1"/>
  <c r="CJ85" i="1"/>
  <c r="CI85" i="1"/>
  <c r="CG85" i="1"/>
  <c r="CF85" i="1"/>
  <c r="BQ85" i="1"/>
  <c r="CJ84" i="1"/>
  <c r="CI84" i="1"/>
  <c r="CG84" i="1"/>
  <c r="CF84" i="1"/>
  <c r="BQ84" i="1"/>
  <c r="CJ83" i="1"/>
  <c r="CI83" i="1"/>
  <c r="CG83" i="1"/>
  <c r="CF83" i="1"/>
  <c r="BQ83" i="1"/>
  <c r="CJ82" i="1"/>
  <c r="CI82" i="1"/>
  <c r="CG82" i="1"/>
  <c r="CF82" i="1"/>
  <c r="BQ82" i="1"/>
  <c r="CJ81" i="1"/>
  <c r="CI81" i="1"/>
  <c r="CG81" i="1"/>
  <c r="CF81" i="1"/>
  <c r="BQ81" i="1"/>
  <c r="CJ80" i="1"/>
  <c r="CI80" i="1"/>
  <c r="CG80" i="1"/>
  <c r="CF80" i="1"/>
  <c r="BQ80" i="1"/>
  <c r="CJ79" i="1"/>
  <c r="CI79" i="1"/>
  <c r="CG79" i="1"/>
  <c r="CF79" i="1"/>
  <c r="BQ79" i="1"/>
  <c r="CJ78" i="1"/>
  <c r="CI78" i="1"/>
  <c r="CG78" i="1"/>
  <c r="CF78" i="1"/>
  <c r="BQ78" i="1"/>
  <c r="CJ77" i="1"/>
  <c r="CI77" i="1"/>
  <c r="CG77" i="1"/>
  <c r="CF77" i="1"/>
  <c r="BQ77" i="1"/>
  <c r="CJ76" i="1"/>
  <c r="CI76" i="1"/>
  <c r="CG76" i="1"/>
  <c r="CF76" i="1"/>
  <c r="BQ76" i="1"/>
  <c r="CJ75" i="1"/>
  <c r="CI75" i="1"/>
  <c r="CG75" i="1"/>
  <c r="CF75" i="1"/>
  <c r="BQ75" i="1"/>
  <c r="CJ74" i="1"/>
  <c r="CI74" i="1"/>
  <c r="CG74" i="1"/>
  <c r="CF74" i="1"/>
  <c r="BQ74" i="1"/>
  <c r="CJ73" i="1"/>
  <c r="CI73" i="1"/>
  <c r="CG73" i="1"/>
  <c r="CF73" i="1"/>
  <c r="BQ73" i="1"/>
  <c r="CJ72" i="1"/>
  <c r="CI72" i="1"/>
  <c r="CG72" i="1"/>
  <c r="CF72" i="1"/>
  <c r="BQ72" i="1"/>
  <c r="CJ71" i="1"/>
  <c r="CI71" i="1"/>
  <c r="CG71" i="1"/>
  <c r="CF71" i="1"/>
  <c r="BQ71" i="1"/>
  <c r="CJ70" i="1"/>
  <c r="CI70" i="1"/>
  <c r="CG70" i="1"/>
  <c r="CF70" i="1"/>
  <c r="BQ70" i="1"/>
  <c r="CJ69" i="1"/>
  <c r="CI69" i="1"/>
  <c r="CG69" i="1"/>
  <c r="CF69" i="1"/>
  <c r="BQ69" i="1"/>
  <c r="CJ68" i="1"/>
  <c r="CI68" i="1"/>
  <c r="CG68" i="1"/>
  <c r="CF68" i="1"/>
  <c r="BQ68" i="1"/>
  <c r="CJ67" i="1"/>
  <c r="CI67" i="1"/>
  <c r="CG67" i="1"/>
  <c r="CF67" i="1"/>
  <c r="BQ67" i="1"/>
  <c r="CJ66" i="1"/>
  <c r="CI66" i="1"/>
  <c r="CG66" i="1"/>
  <c r="CF66" i="1"/>
  <c r="BQ66" i="1"/>
  <c r="CJ65" i="1"/>
  <c r="CI65" i="1"/>
  <c r="CG65" i="1"/>
  <c r="CF65" i="1"/>
  <c r="BQ65" i="1"/>
  <c r="CJ64" i="1"/>
  <c r="CI64" i="1"/>
  <c r="CG64" i="1"/>
  <c r="CF64" i="1"/>
  <c r="BQ64" i="1"/>
  <c r="P64" i="1"/>
  <c r="CJ63" i="1"/>
  <c r="CI63" i="1"/>
  <c r="CG63" i="1"/>
  <c r="CF63" i="1"/>
  <c r="BQ63" i="1"/>
  <c r="CJ62" i="1"/>
  <c r="CI62" i="1"/>
  <c r="CG62" i="1"/>
  <c r="CF62" i="1"/>
  <c r="BQ62" i="1"/>
  <c r="CJ61" i="1"/>
  <c r="CI61" i="1"/>
  <c r="CG61" i="1"/>
  <c r="CF61" i="1"/>
  <c r="BQ61" i="1"/>
  <c r="CJ60" i="1"/>
  <c r="CI60" i="1"/>
  <c r="CG60" i="1"/>
  <c r="CF60" i="1"/>
  <c r="BQ60" i="1"/>
  <c r="P60" i="1"/>
  <c r="CJ59" i="1"/>
  <c r="CI59" i="1"/>
  <c r="CG59" i="1"/>
  <c r="CF59" i="1"/>
  <c r="BQ59" i="1"/>
  <c r="CJ58" i="1"/>
  <c r="CI58" i="1"/>
  <c r="CG58" i="1"/>
  <c r="CF58" i="1"/>
  <c r="BQ58" i="1"/>
  <c r="CJ57" i="1"/>
  <c r="CI57" i="1"/>
  <c r="CG57" i="1"/>
  <c r="CF57" i="1"/>
  <c r="BQ57" i="1"/>
  <c r="CJ56" i="1"/>
  <c r="CI56" i="1"/>
  <c r="CG56" i="1"/>
  <c r="CF56" i="1"/>
  <c r="BQ56" i="1"/>
  <c r="P56" i="1"/>
  <c r="CJ55" i="1"/>
  <c r="CI55" i="1"/>
  <c r="CG55" i="1"/>
  <c r="CF55" i="1"/>
  <c r="BQ55" i="1"/>
  <c r="CJ54" i="1"/>
  <c r="CI54" i="1"/>
  <c r="CG54" i="1"/>
  <c r="CF54" i="1"/>
  <c r="BQ54" i="1"/>
  <c r="CJ53" i="1"/>
  <c r="CI53" i="1"/>
  <c r="CG53" i="1"/>
  <c r="CF53" i="1"/>
  <c r="BQ53" i="1"/>
  <c r="CJ52" i="1"/>
  <c r="CI52" i="1"/>
  <c r="CG52" i="1"/>
  <c r="CF52" i="1"/>
  <c r="BQ52" i="1"/>
  <c r="P52" i="1"/>
  <c r="CJ51" i="1"/>
  <c r="CI51" i="1"/>
  <c r="CG51" i="1"/>
  <c r="CF51" i="1"/>
  <c r="BQ51" i="1"/>
  <c r="CJ50" i="1"/>
  <c r="CI50" i="1"/>
  <c r="CG50" i="1"/>
  <c r="CF50" i="1"/>
  <c r="BQ50" i="1"/>
  <c r="CJ49" i="1"/>
  <c r="CI49" i="1"/>
  <c r="CG49" i="1"/>
  <c r="CF49" i="1"/>
  <c r="BQ49" i="1"/>
  <c r="CJ48" i="1"/>
  <c r="CI48" i="1"/>
  <c r="CG48" i="1"/>
  <c r="CF48" i="1"/>
  <c r="BQ48" i="1"/>
  <c r="P48" i="1"/>
  <c r="CJ47" i="1"/>
  <c r="CI47" i="1"/>
  <c r="CG47" i="1"/>
  <c r="CF47" i="1"/>
  <c r="BQ47" i="1"/>
  <c r="CJ46" i="1"/>
  <c r="CI46" i="1"/>
  <c r="CG46" i="1"/>
  <c r="CF46" i="1"/>
  <c r="BQ46" i="1"/>
  <c r="CJ45" i="1"/>
  <c r="CI45" i="1"/>
  <c r="CG45" i="1"/>
  <c r="CF45" i="1"/>
  <c r="BQ45" i="1"/>
  <c r="CJ44" i="1"/>
  <c r="CI44" i="1"/>
  <c r="CG44" i="1"/>
  <c r="CF44" i="1"/>
  <c r="BQ44" i="1"/>
  <c r="P44" i="1"/>
  <c r="CJ43" i="1"/>
  <c r="CI43" i="1"/>
  <c r="CG43" i="1"/>
  <c r="CF43" i="1"/>
  <c r="CJ42" i="1"/>
  <c r="CI42" i="1"/>
  <c r="CG42" i="1"/>
  <c r="CF42" i="1"/>
  <c r="AR42" i="1"/>
  <c r="AF42" i="1"/>
  <c r="CJ41" i="1"/>
  <c r="CI41" i="1"/>
  <c r="CG41" i="1"/>
  <c r="CF41" i="1"/>
  <c r="AR41" i="1"/>
  <c r="AF41" i="1"/>
  <c r="CJ40" i="1"/>
  <c r="CI40" i="1"/>
  <c r="CG40" i="1"/>
  <c r="CF40" i="1"/>
  <c r="AR40" i="1"/>
  <c r="AF40" i="1"/>
  <c r="CJ39" i="1"/>
  <c r="CI39" i="1"/>
  <c r="CG39" i="1"/>
  <c r="CF39" i="1"/>
  <c r="AF39" i="1"/>
  <c r="CJ38" i="1"/>
  <c r="CI38" i="1"/>
  <c r="CG38" i="1"/>
  <c r="CF38" i="1"/>
  <c r="AF38" i="1"/>
  <c r="CJ37" i="1"/>
  <c r="CI37" i="1"/>
  <c r="CG37" i="1"/>
  <c r="CF37" i="1"/>
  <c r="BY37" i="1"/>
  <c r="AF37" i="1"/>
  <c r="CJ36" i="1"/>
  <c r="CI36" i="1"/>
  <c r="CG36" i="1"/>
  <c r="CF36" i="1"/>
  <c r="AF36" i="1"/>
  <c r="CJ35" i="1"/>
  <c r="CI35" i="1"/>
  <c r="CG35" i="1"/>
  <c r="CF35" i="1"/>
  <c r="AF35" i="1"/>
  <c r="CJ34" i="1"/>
  <c r="CI34" i="1"/>
  <c r="CG34" i="1"/>
  <c r="CF34" i="1"/>
  <c r="AF34" i="1"/>
  <c r="I34" i="1"/>
  <c r="C34" i="1"/>
  <c r="CJ33" i="1"/>
  <c r="CI33" i="1"/>
  <c r="CG33" i="1"/>
  <c r="CF33" i="1"/>
  <c r="AF33" i="1"/>
  <c r="J33" i="1"/>
  <c r="H33" i="1"/>
  <c r="F33" i="1"/>
  <c r="C33" i="1"/>
  <c r="CJ32" i="1"/>
  <c r="CI32" i="1"/>
  <c r="CG32" i="1"/>
  <c r="CF32" i="1"/>
  <c r="AF32" i="1"/>
  <c r="J32" i="1"/>
  <c r="H32" i="1"/>
  <c r="F32" i="1"/>
  <c r="D32" i="1"/>
  <c r="D33" i="1" s="1"/>
  <c r="CJ31" i="1"/>
  <c r="CI31" i="1"/>
  <c r="CG31" i="1"/>
  <c r="CF31" i="1"/>
  <c r="AF31" i="1"/>
  <c r="B31" i="1"/>
  <c r="I32" i="1" s="1"/>
  <c r="I33" i="1" s="1"/>
  <c r="CJ30" i="1"/>
  <c r="CI30" i="1"/>
  <c r="CG30" i="1"/>
  <c r="CF30" i="1"/>
  <c r="AF30" i="1"/>
  <c r="CJ29" i="1"/>
  <c r="CI29" i="1"/>
  <c r="CG29" i="1"/>
  <c r="CF29" i="1"/>
  <c r="AF29" i="1"/>
  <c r="CJ28" i="1"/>
  <c r="CI28" i="1"/>
  <c r="CG28" i="1"/>
  <c r="CF28" i="1"/>
  <c r="AF28" i="1"/>
  <c r="AC28" i="1"/>
  <c r="CJ27" i="1"/>
  <c r="CI27" i="1"/>
  <c r="CG27" i="1"/>
  <c r="CF27" i="1"/>
  <c r="CJ26" i="1"/>
  <c r="CI26" i="1"/>
  <c r="CG26" i="1"/>
  <c r="CF26" i="1"/>
  <c r="CJ25" i="1"/>
  <c r="CI25" i="1"/>
  <c r="CG25" i="1"/>
  <c r="CF25" i="1"/>
  <c r="BW25" i="1"/>
  <c r="CJ24" i="1"/>
  <c r="CI24" i="1"/>
  <c r="CG24" i="1"/>
  <c r="CF24" i="1"/>
  <c r="CJ23" i="1"/>
  <c r="CI23" i="1"/>
  <c r="CG23" i="1"/>
  <c r="CF23" i="1"/>
  <c r="AY23" i="1"/>
  <c r="AX23" i="1"/>
  <c r="AV23" i="1"/>
  <c r="AM23" i="1"/>
  <c r="AL23" i="1"/>
  <c r="AJ23" i="1"/>
  <c r="Z23" i="1"/>
  <c r="Y23" i="1"/>
  <c r="W23" i="1"/>
  <c r="CJ22" i="1"/>
  <c r="CI22" i="1"/>
  <c r="CG22" i="1"/>
  <c r="CF22" i="1"/>
  <c r="AY22" i="1"/>
  <c r="AX22" i="1"/>
  <c r="AV22" i="1"/>
  <c r="AM22" i="1"/>
  <c r="AL22" i="1"/>
  <c r="AJ22" i="1"/>
  <c r="Z22" i="1"/>
  <c r="Y22" i="1"/>
  <c r="W22" i="1"/>
  <c r="CJ21" i="1"/>
  <c r="CI21" i="1"/>
  <c r="CG21" i="1"/>
  <c r="CF21" i="1"/>
  <c r="BB21" i="1"/>
  <c r="AY21" i="1"/>
  <c r="AX21" i="1"/>
  <c r="AV21" i="1"/>
  <c r="AM21" i="1"/>
  <c r="AL21" i="1"/>
  <c r="AJ21" i="1"/>
  <c r="Z21" i="1"/>
  <c r="Y21" i="1"/>
  <c r="W21" i="1"/>
  <c r="CJ20" i="1"/>
  <c r="CI20" i="1"/>
  <c r="CG20" i="1"/>
  <c r="CF20" i="1"/>
  <c r="BB20" i="1"/>
  <c r="BB22" i="1" s="1"/>
  <c r="BB23" i="1" s="1"/>
  <c r="BB25" i="1" s="1"/>
  <c r="BB26" i="1" s="1"/>
  <c r="BB27" i="1" s="1"/>
  <c r="BB28" i="1" s="1"/>
  <c r="AY20" i="1"/>
  <c r="AX20" i="1"/>
  <c r="AV20" i="1"/>
  <c r="AM20" i="1"/>
  <c r="AL20" i="1"/>
  <c r="Z20" i="1"/>
  <c r="Y20" i="1"/>
  <c r="W20" i="1"/>
  <c r="CJ19" i="1"/>
  <c r="CI19" i="1"/>
  <c r="CG19" i="1"/>
  <c r="CF19" i="1"/>
  <c r="BK19" i="1"/>
  <c r="AY19" i="1"/>
  <c r="AX19" i="1"/>
  <c r="AV19" i="1"/>
  <c r="AM19" i="1"/>
  <c r="AL19" i="1"/>
  <c r="AJ19" i="1"/>
  <c r="Z19" i="1"/>
  <c r="Y19" i="1"/>
  <c r="W19" i="1"/>
  <c r="CJ18" i="1"/>
  <c r="CI18" i="1"/>
  <c r="CG18" i="1"/>
  <c r="CF18" i="1"/>
  <c r="BY18" i="1"/>
  <c r="AY18" i="1"/>
  <c r="AX18" i="1"/>
  <c r="AV18" i="1"/>
  <c r="AP18" i="1"/>
  <c r="AO18" i="1" s="1"/>
  <c r="AM18" i="1"/>
  <c r="AL18" i="1"/>
  <c r="AJ18" i="1"/>
  <c r="Z18" i="1"/>
  <c r="Y18" i="1"/>
  <c r="W18" i="1"/>
  <c r="M18" i="1"/>
  <c r="B18" i="1"/>
  <c r="CJ17" i="1"/>
  <c r="CI17" i="1"/>
  <c r="CG17" i="1"/>
  <c r="CF17" i="1"/>
  <c r="AY17" i="1"/>
  <c r="AX17" i="1"/>
  <c r="AV17" i="1"/>
  <c r="AM17" i="1"/>
  <c r="AL17" i="1"/>
  <c r="AJ17" i="1"/>
  <c r="Z17" i="1"/>
  <c r="Y17" i="1"/>
  <c r="W17" i="1"/>
  <c r="CJ16" i="1"/>
  <c r="CI16" i="1"/>
  <c r="CD71" i="1" s="1"/>
  <c r="CG16" i="1"/>
  <c r="CF16" i="1"/>
  <c r="AY16" i="1"/>
  <c r="AX16" i="1"/>
  <c r="AV16" i="1"/>
  <c r="AP16" i="1"/>
  <c r="AP17" i="1" s="1"/>
  <c r="AM16" i="1"/>
  <c r="AL16" i="1"/>
  <c r="AJ16" i="1"/>
  <c r="Z16" i="1"/>
  <c r="Y16" i="1"/>
  <c r="W16" i="1"/>
  <c r="P16" i="1"/>
  <c r="D17" i="1" s="1"/>
  <c r="H13" i="1" s="1"/>
  <c r="CJ15" i="1"/>
  <c r="CI15" i="1"/>
  <c r="CG15" i="1"/>
  <c r="CF15" i="1"/>
  <c r="CD15" i="1"/>
  <c r="BQ15" i="1"/>
  <c r="AY15" i="1"/>
  <c r="AX15" i="1"/>
  <c r="AV15" i="1"/>
  <c r="AO15" i="1"/>
  <c r="AM15" i="1"/>
  <c r="AL15" i="1"/>
  <c r="AJ15" i="1"/>
  <c r="Z15" i="1"/>
  <c r="Y15" i="1"/>
  <c r="W15" i="1"/>
  <c r="P15" i="1"/>
  <c r="AP14" i="1"/>
  <c r="AD14" i="1"/>
  <c r="Q14" i="1"/>
  <c r="AT12" i="1"/>
  <c r="AO12" i="1"/>
  <c r="AH12" i="1"/>
  <c r="AC12" i="1"/>
  <c r="U12" i="1"/>
  <c r="P12" i="1"/>
  <c r="D12" i="1"/>
  <c r="B12" i="1"/>
  <c r="AU11" i="1"/>
  <c r="AP11" i="1"/>
  <c r="AN11" i="1"/>
  <c r="AI11" i="1"/>
  <c r="AD16" i="1"/>
  <c r="AB11" i="1"/>
  <c r="O11" i="1"/>
  <c r="D11" i="1"/>
  <c r="B11" i="1"/>
  <c r="D10" i="1"/>
  <c r="D9" i="1"/>
  <c r="D8" i="1"/>
  <c r="B30" i="1" s="1"/>
  <c r="BG7" i="1"/>
  <c r="D7" i="1"/>
  <c r="BW6" i="1"/>
  <c r="BW157" i="1" s="1"/>
  <c r="BF6" i="1"/>
  <c r="B6" i="1"/>
  <c r="B4" i="1"/>
  <c r="D18" i="1" l="1"/>
  <c r="AC16" i="1"/>
  <c r="AD17" i="1"/>
  <c r="CC1729" i="1"/>
  <c r="CC1727" i="1"/>
  <c r="CC1725" i="1"/>
  <c r="CC1723" i="1"/>
  <c r="CC1721" i="1"/>
  <c r="CC1719" i="1"/>
  <c r="CC1717" i="1"/>
  <c r="CC1715" i="1"/>
  <c r="CC1713" i="1"/>
  <c r="CC1711" i="1"/>
  <c r="CC1709" i="1"/>
  <c r="CC1707" i="1"/>
  <c r="CC1705" i="1"/>
  <c r="CC1703" i="1"/>
  <c r="CC1701" i="1"/>
  <c r="CC1699" i="1"/>
  <c r="CC1697" i="1"/>
  <c r="CC1695" i="1"/>
  <c r="CC1693" i="1"/>
  <c r="CC1691" i="1"/>
  <c r="CC1689" i="1"/>
  <c r="CC1687" i="1"/>
  <c r="CC1685" i="1"/>
  <c r="CC1683" i="1"/>
  <c r="CC1681" i="1"/>
  <c r="CC1679" i="1"/>
  <c r="CC1677" i="1"/>
  <c r="CC1675" i="1"/>
  <c r="CC1673" i="1"/>
  <c r="CC1671" i="1"/>
  <c r="CC1669" i="1"/>
  <c r="CC1667" i="1"/>
  <c r="CC1665" i="1"/>
  <c r="CC1663" i="1"/>
  <c r="CC1661" i="1"/>
  <c r="CC1659" i="1"/>
  <c r="CC1657" i="1"/>
  <c r="CC1655" i="1"/>
  <c r="CC1653" i="1"/>
  <c r="CC1651" i="1"/>
  <c r="CC1649" i="1"/>
  <c r="CC1730" i="1"/>
  <c r="CC1724" i="1"/>
  <c r="CC1716" i="1"/>
  <c r="CC1726" i="1"/>
  <c r="CC1718" i="1"/>
  <c r="CC1710" i="1"/>
  <c r="CC1702" i="1"/>
  <c r="CC1694" i="1"/>
  <c r="CC1686" i="1"/>
  <c r="CC1678" i="1"/>
  <c r="CC1670" i="1"/>
  <c r="CC1662" i="1"/>
  <c r="CC1654" i="1"/>
  <c r="CC1728" i="1"/>
  <c r="CC1720" i="1"/>
  <c r="CC1712" i="1"/>
  <c r="CC1704" i="1"/>
  <c r="CC1696" i="1"/>
  <c r="CC1688" i="1"/>
  <c r="CC1680" i="1"/>
  <c r="CC1672" i="1"/>
  <c r="CC1664" i="1"/>
  <c r="CC1656" i="1"/>
  <c r="CC1648" i="1"/>
  <c r="CC1722" i="1"/>
  <c r="CC1714" i="1"/>
  <c r="CC1706" i="1"/>
  <c r="CC1698" i="1"/>
  <c r="CC1690" i="1"/>
  <c r="CC1682" i="1"/>
  <c r="CC1674" i="1"/>
  <c r="CC1666" i="1"/>
  <c r="CC1658" i="1"/>
  <c r="CC1700" i="1"/>
  <c r="CC1684" i="1"/>
  <c r="CC1668" i="1"/>
  <c r="CC1652" i="1"/>
  <c r="CC1641" i="1"/>
  <c r="CC1636" i="1"/>
  <c r="CC1634" i="1"/>
  <c r="CC1632" i="1"/>
  <c r="CC1630" i="1"/>
  <c r="CC1628" i="1"/>
  <c r="CC1626" i="1"/>
  <c r="CC1624" i="1"/>
  <c r="CC1622" i="1"/>
  <c r="CC1620" i="1"/>
  <c r="CC1618" i="1"/>
  <c r="CC1616" i="1"/>
  <c r="CC1614" i="1"/>
  <c r="CC1612" i="1"/>
  <c r="CC1610" i="1"/>
  <c r="CC1608" i="1"/>
  <c r="CC1606" i="1"/>
  <c r="CC1604" i="1"/>
  <c r="CC1602" i="1"/>
  <c r="CC1600" i="1"/>
  <c r="CC1598" i="1"/>
  <c r="CC1596" i="1"/>
  <c r="CC1594" i="1"/>
  <c r="CC1592" i="1"/>
  <c r="CC1590" i="1"/>
  <c r="CC1588" i="1"/>
  <c r="CC1586" i="1"/>
  <c r="CC1584" i="1"/>
  <c r="CC1582" i="1"/>
  <c r="CC1580" i="1"/>
  <c r="CC1578" i="1"/>
  <c r="CC1576" i="1"/>
  <c r="CC1574" i="1"/>
  <c r="CC1572" i="1"/>
  <c r="CC1570" i="1"/>
  <c r="CC1568" i="1"/>
  <c r="CC1566" i="1"/>
  <c r="CC1564" i="1"/>
  <c r="CC1562" i="1"/>
  <c r="CC1560" i="1"/>
  <c r="CC1558" i="1"/>
  <c r="CC1556" i="1"/>
  <c r="CC1554" i="1"/>
  <c r="CC1552" i="1"/>
  <c r="CC1550" i="1"/>
  <c r="CC1548" i="1"/>
  <c r="CC1546" i="1"/>
  <c r="CC1544" i="1"/>
  <c r="CC1542" i="1"/>
  <c r="CC1540" i="1"/>
  <c r="CC1538" i="1"/>
  <c r="CC1536" i="1"/>
  <c r="CC1534" i="1"/>
  <c r="CC1532" i="1"/>
  <c r="CC1530" i="1"/>
  <c r="CC1528" i="1"/>
  <c r="CC1526" i="1"/>
  <c r="CC1524" i="1"/>
  <c r="CC1522" i="1"/>
  <c r="CC1520" i="1"/>
  <c r="CC1518" i="1"/>
  <c r="CC1516" i="1"/>
  <c r="CC1514" i="1"/>
  <c r="CC1512" i="1"/>
  <c r="CC1510" i="1"/>
  <c r="CC1508" i="1"/>
  <c r="CC1650" i="1"/>
  <c r="CC1646" i="1"/>
  <c r="CC1638" i="1"/>
  <c r="CC1643" i="1"/>
  <c r="CC1708" i="1"/>
  <c r="CC1692" i="1"/>
  <c r="CC1676" i="1"/>
  <c r="CC1645" i="1"/>
  <c r="CC1637" i="1"/>
  <c r="CC1635" i="1"/>
  <c r="CC1633" i="1"/>
  <c r="CC1631" i="1"/>
  <c r="CC1629" i="1"/>
  <c r="CC1627" i="1"/>
  <c r="CC1625" i="1"/>
  <c r="CC1623" i="1"/>
  <c r="CC1621" i="1"/>
  <c r="CC1619" i="1"/>
  <c r="CC1617" i="1"/>
  <c r="CC1615" i="1"/>
  <c r="CC1613" i="1"/>
  <c r="CC1611" i="1"/>
  <c r="CC1609" i="1"/>
  <c r="CC1607" i="1"/>
  <c r="CC1605" i="1"/>
  <c r="CC1603" i="1"/>
  <c r="CC1601" i="1"/>
  <c r="CC1599" i="1"/>
  <c r="CC1597" i="1"/>
  <c r="CC1595" i="1"/>
  <c r="CC1593" i="1"/>
  <c r="CC1591" i="1"/>
  <c r="CC1589" i="1"/>
  <c r="CC1587" i="1"/>
  <c r="CC1585" i="1"/>
  <c r="CC1583" i="1"/>
  <c r="CC1581" i="1"/>
  <c r="CC1579" i="1"/>
  <c r="CC1577" i="1"/>
  <c r="CC1575" i="1"/>
  <c r="CC1573" i="1"/>
  <c r="CC1571" i="1"/>
  <c r="CC1569" i="1"/>
  <c r="CC1567" i="1"/>
  <c r="CC1565" i="1"/>
  <c r="CC1563" i="1"/>
  <c r="CC1561" i="1"/>
  <c r="CC1559" i="1"/>
  <c r="CC1557" i="1"/>
  <c r="CC1555" i="1"/>
  <c r="CC1553" i="1"/>
  <c r="CC1551" i="1"/>
  <c r="CC1549" i="1"/>
  <c r="CC1547" i="1"/>
  <c r="CC1545" i="1"/>
  <c r="CC1543" i="1"/>
  <c r="CC1541" i="1"/>
  <c r="CC1539" i="1"/>
  <c r="CC1537" i="1"/>
  <c r="CC1535" i="1"/>
  <c r="CC1533" i="1"/>
  <c r="CC1531" i="1"/>
  <c r="CC1529" i="1"/>
  <c r="CC1527" i="1"/>
  <c r="CC1525" i="1"/>
  <c r="CC1523" i="1"/>
  <c r="CC1521" i="1"/>
  <c r="CC1519" i="1"/>
  <c r="CC1517" i="1"/>
  <c r="CC1515" i="1"/>
  <c r="CC1513" i="1"/>
  <c r="CC1511" i="1"/>
  <c r="CC1509" i="1"/>
  <c r="CC1507" i="1"/>
  <c r="CC1505" i="1"/>
  <c r="CC1503" i="1"/>
  <c r="CC1501" i="1"/>
  <c r="CC1499" i="1"/>
  <c r="CC1497" i="1"/>
  <c r="CC1660" i="1"/>
  <c r="CC1647" i="1"/>
  <c r="CC1639" i="1"/>
  <c r="CC1644" i="1"/>
  <c r="CC1495" i="1"/>
  <c r="CC1493" i="1"/>
  <c r="CC1491" i="1"/>
  <c r="CC1489" i="1"/>
  <c r="CC1487" i="1"/>
  <c r="CC1485" i="1"/>
  <c r="CC1483" i="1"/>
  <c r="CC1481" i="1"/>
  <c r="CC1479" i="1"/>
  <c r="CC1477" i="1"/>
  <c r="CC1475" i="1"/>
  <c r="CC1473" i="1"/>
  <c r="CC1471" i="1"/>
  <c r="CC1469" i="1"/>
  <c r="CC1467" i="1"/>
  <c r="CC1465" i="1"/>
  <c r="CC1463" i="1"/>
  <c r="CC1461" i="1"/>
  <c r="CC1459" i="1"/>
  <c r="CC1457" i="1"/>
  <c r="CC1455" i="1"/>
  <c r="CC1453" i="1"/>
  <c r="CC1451" i="1"/>
  <c r="CC1449" i="1"/>
  <c r="CC1447" i="1"/>
  <c r="CC1640" i="1"/>
  <c r="CC1642" i="1"/>
  <c r="CC1494" i="1"/>
  <c r="CC1492" i="1"/>
  <c r="CC1490" i="1"/>
  <c r="CC1488" i="1"/>
  <c r="CC1486" i="1"/>
  <c r="CC1484" i="1"/>
  <c r="CC1482" i="1"/>
  <c r="CC1480" i="1"/>
  <c r="CC1478" i="1"/>
  <c r="CC1476" i="1"/>
  <c r="CC1474" i="1"/>
  <c r="CC1472" i="1"/>
  <c r="CC1470" i="1"/>
  <c r="CC1468" i="1"/>
  <c r="CC1466" i="1"/>
  <c r="CC1464" i="1"/>
  <c r="CC1462" i="1"/>
  <c r="CC1460" i="1"/>
  <c r="CC1458" i="1"/>
  <c r="CC1456" i="1"/>
  <c r="CC1454" i="1"/>
  <c r="CC1452" i="1"/>
  <c r="CC1450" i="1"/>
  <c r="CC1448" i="1"/>
  <c r="CC1446" i="1"/>
  <c r="CC1444" i="1"/>
  <c r="CC1442" i="1"/>
  <c r="CC1440" i="1"/>
  <c r="CC1445" i="1"/>
  <c r="CC1437" i="1"/>
  <c r="CC1435" i="1"/>
  <c r="CC1433" i="1"/>
  <c r="CC1431" i="1"/>
  <c r="CC1429" i="1"/>
  <c r="CC1427" i="1"/>
  <c r="CC1425" i="1"/>
  <c r="CC1423" i="1"/>
  <c r="CC1421" i="1"/>
  <c r="CC1419" i="1"/>
  <c r="CC1417" i="1"/>
  <c r="CC1415" i="1"/>
  <c r="CC1413" i="1"/>
  <c r="CC1411" i="1"/>
  <c r="CC1409" i="1"/>
  <c r="CC1407" i="1"/>
  <c r="CC1405" i="1"/>
  <c r="CC1403" i="1"/>
  <c r="CC1401" i="1"/>
  <c r="CC1399" i="1"/>
  <c r="CC1397" i="1"/>
  <c r="CC1395" i="1"/>
  <c r="CC1393" i="1"/>
  <c r="CC1391" i="1"/>
  <c r="CC1389" i="1"/>
  <c r="CC1387" i="1"/>
  <c r="CC1385" i="1"/>
  <c r="CC1383" i="1"/>
  <c r="CC1381" i="1"/>
  <c r="CC1379" i="1"/>
  <c r="CC1377" i="1"/>
  <c r="CC1375" i="1"/>
  <c r="CC1373" i="1"/>
  <c r="CC1371" i="1"/>
  <c r="CC1369" i="1"/>
  <c r="CC1367" i="1"/>
  <c r="CC1365" i="1"/>
  <c r="CC1363" i="1"/>
  <c r="CC1361" i="1"/>
  <c r="CC1359" i="1"/>
  <c r="CC1357" i="1"/>
  <c r="CC1355" i="1"/>
  <c r="CC1353" i="1"/>
  <c r="CC1351" i="1"/>
  <c r="CC1349" i="1"/>
  <c r="CC1347" i="1"/>
  <c r="CC1345" i="1"/>
  <c r="CC1343" i="1"/>
  <c r="CC1341" i="1"/>
  <c r="CC1339" i="1"/>
  <c r="CC1337" i="1"/>
  <c r="CC1335" i="1"/>
  <c r="CC1333" i="1"/>
  <c r="CC1331" i="1"/>
  <c r="CC1329" i="1"/>
  <c r="CC1327" i="1"/>
  <c r="CC1325" i="1"/>
  <c r="CC1439" i="1"/>
  <c r="CC1441" i="1"/>
  <c r="CC1506" i="1"/>
  <c r="CC1504" i="1"/>
  <c r="CC1502" i="1"/>
  <c r="CC1500" i="1"/>
  <c r="CC1498" i="1"/>
  <c r="CC1496" i="1"/>
  <c r="CC1443" i="1"/>
  <c r="CC1436" i="1"/>
  <c r="CC1432" i="1"/>
  <c r="CC1428" i="1"/>
  <c r="CC1424" i="1"/>
  <c r="CC1414" i="1"/>
  <c r="CC1378" i="1"/>
  <c r="CC1370" i="1"/>
  <c r="CC1362" i="1"/>
  <c r="CC1354" i="1"/>
  <c r="CC1346" i="1"/>
  <c r="CC1420" i="1"/>
  <c r="CC1376" i="1"/>
  <c r="CC1368" i="1"/>
  <c r="CC1360" i="1"/>
  <c r="CC1352" i="1"/>
  <c r="CC1344" i="1"/>
  <c r="CC1336" i="1"/>
  <c r="CC1328" i="1"/>
  <c r="CC1322" i="1"/>
  <c r="CC1416" i="1"/>
  <c r="CC1438" i="1"/>
  <c r="CC1434" i="1"/>
  <c r="CC1430" i="1"/>
  <c r="CC1426" i="1"/>
  <c r="CC1422" i="1"/>
  <c r="CC1410" i="1"/>
  <c r="CC1408" i="1"/>
  <c r="CC1406" i="1"/>
  <c r="CC1404" i="1"/>
  <c r="CC1402" i="1"/>
  <c r="CC1400" i="1"/>
  <c r="CC1398" i="1"/>
  <c r="CC1396" i="1"/>
  <c r="CC1394" i="1"/>
  <c r="CC1392" i="1"/>
  <c r="CC1390" i="1"/>
  <c r="CC1388" i="1"/>
  <c r="CC1386" i="1"/>
  <c r="CC1384" i="1"/>
  <c r="CC1382" i="1"/>
  <c r="CC1374" i="1"/>
  <c r="CC1366" i="1"/>
  <c r="CC1358" i="1"/>
  <c r="CC1350" i="1"/>
  <c r="CC1342" i="1"/>
  <c r="CC1334" i="1"/>
  <c r="CC1326" i="1"/>
  <c r="CC1321" i="1"/>
  <c r="CC1319" i="1"/>
  <c r="CC1317" i="1"/>
  <c r="CC1315" i="1"/>
  <c r="CC1313" i="1"/>
  <c r="CC1311" i="1"/>
  <c r="CC1309" i="1"/>
  <c r="CC1307" i="1"/>
  <c r="CC1305" i="1"/>
  <c r="CC1303" i="1"/>
  <c r="CC1301" i="1"/>
  <c r="CC1299" i="1"/>
  <c r="CC1297" i="1"/>
  <c r="CC1295" i="1"/>
  <c r="CC1293" i="1"/>
  <c r="CC1291" i="1"/>
  <c r="CC1289" i="1"/>
  <c r="CC1287" i="1"/>
  <c r="CC1285" i="1"/>
  <c r="CC1283" i="1"/>
  <c r="CC1281" i="1"/>
  <c r="CC1279" i="1"/>
  <c r="CC1277" i="1"/>
  <c r="CC1275" i="1"/>
  <c r="CC1273" i="1"/>
  <c r="CC1271" i="1"/>
  <c r="CC1269" i="1"/>
  <c r="CC1267" i="1"/>
  <c r="CC1265" i="1"/>
  <c r="CC1263" i="1"/>
  <c r="CC1261" i="1"/>
  <c r="CC1418" i="1"/>
  <c r="CC1412" i="1"/>
  <c r="CC1380" i="1"/>
  <c r="CC1372" i="1"/>
  <c r="CC1364" i="1"/>
  <c r="CC1356" i="1"/>
  <c r="CC1312" i="1"/>
  <c r="CC1304" i="1"/>
  <c r="CC1296" i="1"/>
  <c r="CC1288" i="1"/>
  <c r="CC1280" i="1"/>
  <c r="CC1272" i="1"/>
  <c r="CC1264" i="1"/>
  <c r="CC1215" i="1"/>
  <c r="CC1213" i="1"/>
  <c r="CC1211" i="1"/>
  <c r="CC1209" i="1"/>
  <c r="CC1207" i="1"/>
  <c r="CC1205" i="1"/>
  <c r="CC1203" i="1"/>
  <c r="CC1201" i="1"/>
  <c r="CC1199" i="1"/>
  <c r="CC1197" i="1"/>
  <c r="CC1195" i="1"/>
  <c r="CC1193" i="1"/>
  <c r="CC1191" i="1"/>
  <c r="CC1189" i="1"/>
  <c r="CC1187" i="1"/>
  <c r="CC1185" i="1"/>
  <c r="CC1183" i="1"/>
  <c r="CC1181" i="1"/>
  <c r="CC1179" i="1"/>
  <c r="CC1177" i="1"/>
  <c r="CC1175" i="1"/>
  <c r="CC1173" i="1"/>
  <c r="CC1171" i="1"/>
  <c r="CC1169" i="1"/>
  <c r="CC1167" i="1"/>
  <c r="CC1165" i="1"/>
  <c r="CC1163" i="1"/>
  <c r="CC1161" i="1"/>
  <c r="CC1159" i="1"/>
  <c r="CC1157" i="1"/>
  <c r="CC1155" i="1"/>
  <c r="CC1153" i="1"/>
  <c r="CC1151" i="1"/>
  <c r="CC1149" i="1"/>
  <c r="CC1147" i="1"/>
  <c r="CC1145" i="1"/>
  <c r="CC1143" i="1"/>
  <c r="CC1141" i="1"/>
  <c r="CC1139" i="1"/>
  <c r="CC1137" i="1"/>
  <c r="CC1135" i="1"/>
  <c r="CC1348" i="1"/>
  <c r="CC1340" i="1"/>
  <c r="CC1324" i="1"/>
  <c r="CC1320" i="1"/>
  <c r="CC1257" i="1"/>
  <c r="CC1253" i="1"/>
  <c r="CC1249" i="1"/>
  <c r="CC1245" i="1"/>
  <c r="CC1241" i="1"/>
  <c r="CC1237" i="1"/>
  <c r="CC1233" i="1"/>
  <c r="CC1338" i="1"/>
  <c r="CC1323" i="1"/>
  <c r="CC1318" i="1"/>
  <c r="CC1310" i="1"/>
  <c r="CC1302" i="1"/>
  <c r="CC1294" i="1"/>
  <c r="CC1286" i="1"/>
  <c r="CC1278" i="1"/>
  <c r="CC1270" i="1"/>
  <c r="CC1262" i="1"/>
  <c r="CC1256" i="1"/>
  <c r="CC1252" i="1"/>
  <c r="CC1248" i="1"/>
  <c r="CC1244" i="1"/>
  <c r="CC1240" i="1"/>
  <c r="CC1316" i="1"/>
  <c r="CC1308" i="1"/>
  <c r="CC1300" i="1"/>
  <c r="CC1292" i="1"/>
  <c r="CC1284" i="1"/>
  <c r="CC1276" i="1"/>
  <c r="CC1268" i="1"/>
  <c r="CC1260" i="1"/>
  <c r="CC1216" i="1"/>
  <c r="CC1214" i="1"/>
  <c r="CC1212" i="1"/>
  <c r="CC1210" i="1"/>
  <c r="CC1208" i="1"/>
  <c r="CC1206" i="1"/>
  <c r="CC1204" i="1"/>
  <c r="CC1202" i="1"/>
  <c r="CC1200" i="1"/>
  <c r="CC1198" i="1"/>
  <c r="CC1196" i="1"/>
  <c r="CC1194" i="1"/>
  <c r="CC1192" i="1"/>
  <c r="CC1190" i="1"/>
  <c r="CC1188" i="1"/>
  <c r="CC1186" i="1"/>
  <c r="CC1184" i="1"/>
  <c r="CC1182" i="1"/>
  <c r="CC1180" i="1"/>
  <c r="CC1178" i="1"/>
  <c r="CC1176" i="1"/>
  <c r="CC1174" i="1"/>
  <c r="CC1172" i="1"/>
  <c r="CC1170" i="1"/>
  <c r="CC1168" i="1"/>
  <c r="CC1166" i="1"/>
  <c r="CC1164" i="1"/>
  <c r="CC1162" i="1"/>
  <c r="CC1160" i="1"/>
  <c r="CC1158" i="1"/>
  <c r="CC1156" i="1"/>
  <c r="CC1154" i="1"/>
  <c r="CC1152" i="1"/>
  <c r="CC1150" i="1"/>
  <c r="CC1148" i="1"/>
  <c r="CC1146" i="1"/>
  <c r="CC1144" i="1"/>
  <c r="CC1142" i="1"/>
  <c r="CC1140" i="1"/>
  <c r="CC1138" i="1"/>
  <c r="CC1136" i="1"/>
  <c r="CC1134" i="1"/>
  <c r="CC1132" i="1"/>
  <c r="CC1130" i="1"/>
  <c r="CC1128" i="1"/>
  <c r="CC1126" i="1"/>
  <c r="CC1124" i="1"/>
  <c r="CC1122" i="1"/>
  <c r="CC1120" i="1"/>
  <c r="CC1118" i="1"/>
  <c r="CC1116" i="1"/>
  <c r="CC1114" i="1"/>
  <c r="CC1332" i="1"/>
  <c r="CC1259" i="1"/>
  <c r="CC1255" i="1"/>
  <c r="CC1251" i="1"/>
  <c r="CC1247" i="1"/>
  <c r="CC1243" i="1"/>
  <c r="CC1239" i="1"/>
  <c r="CC1330" i="1"/>
  <c r="CC1314" i="1"/>
  <c r="CC1306" i="1"/>
  <c r="CC1298" i="1"/>
  <c r="CC1290" i="1"/>
  <c r="CC1282" i="1"/>
  <c r="CC1258" i="1"/>
  <c r="CC1254" i="1"/>
  <c r="CC1250" i="1"/>
  <c r="CC1246" i="1"/>
  <c r="CC1242" i="1"/>
  <c r="CC1238" i="1"/>
  <c r="CC1236" i="1"/>
  <c r="CC1235" i="1"/>
  <c r="CC1129" i="1"/>
  <c r="CC1121" i="1"/>
  <c r="CC1113" i="1"/>
  <c r="CC1111" i="1"/>
  <c r="CC1109" i="1"/>
  <c r="CC1107" i="1"/>
  <c r="CC1105" i="1"/>
  <c r="CC1103" i="1"/>
  <c r="CC1101" i="1"/>
  <c r="CC1099" i="1"/>
  <c r="CC1097" i="1"/>
  <c r="CC1095" i="1"/>
  <c r="CC1093" i="1"/>
  <c r="CC1091" i="1"/>
  <c r="CC1089" i="1"/>
  <c r="CC1087" i="1"/>
  <c r="CC1085" i="1"/>
  <c r="CC1083" i="1"/>
  <c r="CC1081" i="1"/>
  <c r="CC1079" i="1"/>
  <c r="CC1077" i="1"/>
  <c r="CC1075" i="1"/>
  <c r="CC1073" i="1"/>
  <c r="CC1071" i="1"/>
  <c r="CC1069" i="1"/>
  <c r="CC1067" i="1"/>
  <c r="CC1065" i="1"/>
  <c r="CC1063" i="1"/>
  <c r="CC1061" i="1"/>
  <c r="CC1059" i="1"/>
  <c r="CC1057" i="1"/>
  <c r="CC1055" i="1"/>
  <c r="CC1053" i="1"/>
  <c r="CC1051" i="1"/>
  <c r="CC1049" i="1"/>
  <c r="CC1047" i="1"/>
  <c r="CC1045" i="1"/>
  <c r="CC1043" i="1"/>
  <c r="CC1041" i="1"/>
  <c r="CC1039" i="1"/>
  <c r="CC1037" i="1"/>
  <c r="CC1035" i="1"/>
  <c r="CC1033" i="1"/>
  <c r="CC1031" i="1"/>
  <c r="CC1029" i="1"/>
  <c r="CC1027" i="1"/>
  <c r="CC1025" i="1"/>
  <c r="CC1274" i="1"/>
  <c r="CC1234" i="1"/>
  <c r="CC1220" i="1"/>
  <c r="CC1219" i="1"/>
  <c r="CC1217" i="1"/>
  <c r="CC1131" i="1"/>
  <c r="CC1123" i="1"/>
  <c r="CC1115" i="1"/>
  <c r="CC1224" i="1"/>
  <c r="CC1223" i="1"/>
  <c r="CC1221" i="1"/>
  <c r="CC1218" i="1"/>
  <c r="CC1228" i="1"/>
  <c r="CC1227" i="1"/>
  <c r="CC1225" i="1"/>
  <c r="CC1222" i="1"/>
  <c r="CC1133" i="1"/>
  <c r="CC1125" i="1"/>
  <c r="CC1117" i="1"/>
  <c r="CC1112" i="1"/>
  <c r="CC1110" i="1"/>
  <c r="CC1108" i="1"/>
  <c r="CC1106" i="1"/>
  <c r="CC1104" i="1"/>
  <c r="CC1102" i="1"/>
  <c r="CC1100" i="1"/>
  <c r="CC1098" i="1"/>
  <c r="CC1096" i="1"/>
  <c r="CC1094" i="1"/>
  <c r="CC1092" i="1"/>
  <c r="CC1090" i="1"/>
  <c r="CC1088" i="1"/>
  <c r="CC1086" i="1"/>
  <c r="CC1084" i="1"/>
  <c r="CC1082" i="1"/>
  <c r="CC1080" i="1"/>
  <c r="CC1078" i="1"/>
  <c r="CC1076" i="1"/>
  <c r="CC1074" i="1"/>
  <c r="CC1072" i="1"/>
  <c r="CC1070" i="1"/>
  <c r="CC1068" i="1"/>
  <c r="CC1066" i="1"/>
  <c r="CC1064" i="1"/>
  <c r="CC1062" i="1"/>
  <c r="CC1060" i="1"/>
  <c r="CC1058" i="1"/>
  <c r="CC1056" i="1"/>
  <c r="CC1054" i="1"/>
  <c r="CC1052" i="1"/>
  <c r="CC1050" i="1"/>
  <c r="CC1048" i="1"/>
  <c r="CC1046" i="1"/>
  <c r="CC1044" i="1"/>
  <c r="CC1042" i="1"/>
  <c r="CC1040" i="1"/>
  <c r="CC1038" i="1"/>
  <c r="CC1036" i="1"/>
  <c r="CC1034" i="1"/>
  <c r="CC1032" i="1"/>
  <c r="CC1030" i="1"/>
  <c r="CC1028" i="1"/>
  <c r="CC1026" i="1"/>
  <c r="CC1266" i="1"/>
  <c r="CC1232" i="1"/>
  <c r="CC1231" i="1"/>
  <c r="CC1229" i="1"/>
  <c r="CC1226" i="1"/>
  <c r="CC1230" i="1"/>
  <c r="CC1127" i="1"/>
  <c r="CC1119" i="1"/>
  <c r="CC934" i="1"/>
  <c r="CC933" i="1"/>
  <c r="CC926" i="1"/>
  <c r="CC925" i="1"/>
  <c r="CC918" i="1"/>
  <c r="CC917" i="1"/>
  <c r="CC910" i="1"/>
  <c r="CC909" i="1"/>
  <c r="CC902" i="1"/>
  <c r="CC901" i="1"/>
  <c r="CC894" i="1"/>
  <c r="CC893" i="1"/>
  <c r="CC886" i="1"/>
  <c r="CC885" i="1"/>
  <c r="CC881" i="1"/>
  <c r="CC877" i="1"/>
  <c r="CC873" i="1"/>
  <c r="CC869" i="1"/>
  <c r="CC866" i="1"/>
  <c r="CC932" i="1"/>
  <c r="CC931" i="1"/>
  <c r="CC924" i="1"/>
  <c r="CC923" i="1"/>
  <c r="CC916" i="1"/>
  <c r="CC915" i="1"/>
  <c r="CC908" i="1"/>
  <c r="CC907" i="1"/>
  <c r="CC900" i="1"/>
  <c r="CC899" i="1"/>
  <c r="CC892" i="1"/>
  <c r="CC891" i="1"/>
  <c r="CC863" i="1"/>
  <c r="CC861" i="1"/>
  <c r="CC859" i="1"/>
  <c r="CC857" i="1"/>
  <c r="CC855" i="1"/>
  <c r="CC853" i="1"/>
  <c r="CC851" i="1"/>
  <c r="CC849" i="1"/>
  <c r="CC847" i="1"/>
  <c r="CC845" i="1"/>
  <c r="CC843" i="1"/>
  <c r="CC841" i="1"/>
  <c r="CC839" i="1"/>
  <c r="CC837" i="1"/>
  <c r="CC835" i="1"/>
  <c r="CC833" i="1"/>
  <c r="CC831" i="1"/>
  <c r="CC829" i="1"/>
  <c r="CC827" i="1"/>
  <c r="CC825" i="1"/>
  <c r="CC823" i="1"/>
  <c r="CC821" i="1"/>
  <c r="CC819" i="1"/>
  <c r="CC817" i="1"/>
  <c r="CC815" i="1"/>
  <c r="CC813" i="1"/>
  <c r="CC811" i="1"/>
  <c r="CC809" i="1"/>
  <c r="CC807" i="1"/>
  <c r="CC805" i="1"/>
  <c r="CC803" i="1"/>
  <c r="CC801" i="1"/>
  <c r="CC799" i="1"/>
  <c r="CC797" i="1"/>
  <c r="CC795" i="1"/>
  <c r="CC793" i="1"/>
  <c r="CC791" i="1"/>
  <c r="CC789" i="1"/>
  <c r="CC787" i="1"/>
  <c r="CC785" i="1"/>
  <c r="CC783" i="1"/>
  <c r="CC781" i="1"/>
  <c r="CC779" i="1"/>
  <c r="CC777" i="1"/>
  <c r="CC775" i="1"/>
  <c r="CC773" i="1"/>
  <c r="CC771" i="1"/>
  <c r="CC769" i="1"/>
  <c r="CC767" i="1"/>
  <c r="CC765" i="1"/>
  <c r="CC763" i="1"/>
  <c r="CC761" i="1"/>
  <c r="CC759" i="1"/>
  <c r="CC757" i="1"/>
  <c r="CC755" i="1"/>
  <c r="CC753" i="1"/>
  <c r="CC751" i="1"/>
  <c r="CC749" i="1"/>
  <c r="CC747" i="1"/>
  <c r="CC745" i="1"/>
  <c r="CC743" i="1"/>
  <c r="CC741" i="1"/>
  <c r="CC739" i="1"/>
  <c r="CC737" i="1"/>
  <c r="CC735" i="1"/>
  <c r="CC733" i="1"/>
  <c r="CC731" i="1"/>
  <c r="CC729" i="1"/>
  <c r="CC727" i="1"/>
  <c r="CC725" i="1"/>
  <c r="CC723" i="1"/>
  <c r="CC721" i="1"/>
  <c r="CC719" i="1"/>
  <c r="CC717" i="1"/>
  <c r="CC715" i="1"/>
  <c r="CC713" i="1"/>
  <c r="CC711" i="1"/>
  <c r="CC709" i="1"/>
  <c r="CC707" i="1"/>
  <c r="CC705" i="1"/>
  <c r="CC703" i="1"/>
  <c r="CC701" i="1"/>
  <c r="CC699" i="1"/>
  <c r="CC697" i="1"/>
  <c r="CC695" i="1"/>
  <c r="CC693" i="1"/>
  <c r="CC691" i="1"/>
  <c r="CC689" i="1"/>
  <c r="CC687" i="1"/>
  <c r="CC685" i="1"/>
  <c r="CC683" i="1"/>
  <c r="CC681" i="1"/>
  <c r="CC679" i="1"/>
  <c r="CC677" i="1"/>
  <c r="CC675" i="1"/>
  <c r="CC673" i="1"/>
  <c r="CC671" i="1"/>
  <c r="CC669" i="1"/>
  <c r="CC667" i="1"/>
  <c r="CC665" i="1"/>
  <c r="CC663" i="1"/>
  <c r="CC661" i="1"/>
  <c r="CC659" i="1"/>
  <c r="CC657" i="1"/>
  <c r="CC655" i="1"/>
  <c r="CC653" i="1"/>
  <c r="CC651" i="1"/>
  <c r="CC649" i="1"/>
  <c r="CC647" i="1"/>
  <c r="CC645" i="1"/>
  <c r="CC643" i="1"/>
  <c r="CC641" i="1"/>
  <c r="CC639" i="1"/>
  <c r="CC637" i="1"/>
  <c r="CC635" i="1"/>
  <c r="CC633" i="1"/>
  <c r="CC631" i="1"/>
  <c r="CC629" i="1"/>
  <c r="CC627" i="1"/>
  <c r="CC625" i="1"/>
  <c r="CC623" i="1"/>
  <c r="CC621" i="1"/>
  <c r="CC619" i="1"/>
  <c r="CC617" i="1"/>
  <c r="CC615" i="1"/>
  <c r="CC613" i="1"/>
  <c r="CC611" i="1"/>
  <c r="CC609" i="1"/>
  <c r="CC607" i="1"/>
  <c r="CC605" i="1"/>
  <c r="CC603" i="1"/>
  <c r="CC601" i="1"/>
  <c r="CC599" i="1"/>
  <c r="CC597" i="1"/>
  <c r="CC595" i="1"/>
  <c r="CC593" i="1"/>
  <c r="CC591" i="1"/>
  <c r="CC589" i="1"/>
  <c r="CC587" i="1"/>
  <c r="CC585" i="1"/>
  <c r="CC583" i="1"/>
  <c r="CC581" i="1"/>
  <c r="CC579" i="1"/>
  <c r="CC577" i="1"/>
  <c r="CC1024" i="1"/>
  <c r="CC1023" i="1"/>
  <c r="CC1022" i="1"/>
  <c r="CC1021" i="1"/>
  <c r="CC1020" i="1"/>
  <c r="CC1019" i="1"/>
  <c r="CC1018" i="1"/>
  <c r="CC1017" i="1"/>
  <c r="CC1016" i="1"/>
  <c r="CC1015" i="1"/>
  <c r="CC1014" i="1"/>
  <c r="CC1013" i="1"/>
  <c r="CC1012" i="1"/>
  <c r="CC1011" i="1"/>
  <c r="CC1010" i="1"/>
  <c r="CC1009" i="1"/>
  <c r="CC1008" i="1"/>
  <c r="CC1007" i="1"/>
  <c r="CC1006" i="1"/>
  <c r="CC1005" i="1"/>
  <c r="CC1004" i="1"/>
  <c r="CC1003" i="1"/>
  <c r="CC1002" i="1"/>
  <c r="CC1001" i="1"/>
  <c r="CC1000" i="1"/>
  <c r="CC999" i="1"/>
  <c r="CC998" i="1"/>
  <c r="CC997" i="1"/>
  <c r="CC996" i="1"/>
  <c r="CC995" i="1"/>
  <c r="CC994" i="1"/>
  <c r="CC993" i="1"/>
  <c r="CC992" i="1"/>
  <c r="CC991" i="1"/>
  <c r="CC990" i="1"/>
  <c r="CC989" i="1"/>
  <c r="CC988" i="1"/>
  <c r="CC987" i="1"/>
  <c r="CC986" i="1"/>
  <c r="CC985" i="1"/>
  <c r="CC984" i="1"/>
  <c r="CC983" i="1"/>
  <c r="CC982" i="1"/>
  <c r="CC981" i="1"/>
  <c r="CC980" i="1"/>
  <c r="CC979" i="1"/>
  <c r="CC978" i="1"/>
  <c r="CC977" i="1"/>
  <c r="CC976" i="1"/>
  <c r="CC975" i="1"/>
  <c r="CC974" i="1"/>
  <c r="CC973" i="1"/>
  <c r="CC972" i="1"/>
  <c r="CC971" i="1"/>
  <c r="CC970" i="1"/>
  <c r="CC969" i="1"/>
  <c r="CC968" i="1"/>
  <c r="CC967" i="1"/>
  <c r="CC966" i="1"/>
  <c r="CC965" i="1"/>
  <c r="CC964" i="1"/>
  <c r="CC963" i="1"/>
  <c r="CC962" i="1"/>
  <c r="CC961" i="1"/>
  <c r="CC960" i="1"/>
  <c r="CC959" i="1"/>
  <c r="CC958" i="1"/>
  <c r="CC957" i="1"/>
  <c r="CC956" i="1"/>
  <c r="CC955" i="1"/>
  <c r="CC954" i="1"/>
  <c r="CC953" i="1"/>
  <c r="CC952" i="1"/>
  <c r="CC951" i="1"/>
  <c r="CC950" i="1"/>
  <c r="CC949" i="1"/>
  <c r="CC948" i="1"/>
  <c r="CC947" i="1"/>
  <c r="CC946" i="1"/>
  <c r="CC945" i="1"/>
  <c r="CC944" i="1"/>
  <c r="CC943" i="1"/>
  <c r="CC942" i="1"/>
  <c r="CC941" i="1"/>
  <c r="CC940" i="1"/>
  <c r="CC939" i="1"/>
  <c r="CC884" i="1"/>
  <c r="CC880" i="1"/>
  <c r="CC876" i="1"/>
  <c r="CC872" i="1"/>
  <c r="CC868" i="1"/>
  <c r="CC938" i="1"/>
  <c r="CC937" i="1"/>
  <c r="CC930" i="1"/>
  <c r="CC929" i="1"/>
  <c r="CC922" i="1"/>
  <c r="CC921" i="1"/>
  <c r="CC914" i="1"/>
  <c r="CC913" i="1"/>
  <c r="CC906" i="1"/>
  <c r="CC905" i="1"/>
  <c r="CC898" i="1"/>
  <c r="CC897" i="1"/>
  <c r="CC890" i="1"/>
  <c r="CC889" i="1"/>
  <c r="CC865" i="1"/>
  <c r="CC883" i="1"/>
  <c r="CC879" i="1"/>
  <c r="CC875" i="1"/>
  <c r="CC871" i="1"/>
  <c r="CC882" i="1"/>
  <c r="CC878" i="1"/>
  <c r="CC874" i="1"/>
  <c r="CC870" i="1"/>
  <c r="CC864" i="1"/>
  <c r="CC928" i="1"/>
  <c r="CC912" i="1"/>
  <c r="CC896" i="1"/>
  <c r="CC820" i="1"/>
  <c r="CC812" i="1"/>
  <c r="CC804" i="1"/>
  <c r="CC796" i="1"/>
  <c r="CC788" i="1"/>
  <c r="CC780" i="1"/>
  <c r="CC772" i="1"/>
  <c r="CC694" i="1"/>
  <c r="CC686" i="1"/>
  <c r="CC678" i="1"/>
  <c r="CC670" i="1"/>
  <c r="CC662" i="1"/>
  <c r="CC654" i="1"/>
  <c r="CC646" i="1"/>
  <c r="CC638" i="1"/>
  <c r="CC630" i="1"/>
  <c r="CC622" i="1"/>
  <c r="CC614" i="1"/>
  <c r="CC606" i="1"/>
  <c r="CC598" i="1"/>
  <c r="CC590" i="1"/>
  <c r="CC582" i="1"/>
  <c r="CC862" i="1"/>
  <c r="CC858" i="1"/>
  <c r="CC854" i="1"/>
  <c r="CC850" i="1"/>
  <c r="CC846" i="1"/>
  <c r="CC842" i="1"/>
  <c r="CC838" i="1"/>
  <c r="CC828" i="1"/>
  <c r="CC756" i="1"/>
  <c r="CC748" i="1"/>
  <c r="CC740" i="1"/>
  <c r="CC732" i="1"/>
  <c r="CC724" i="1"/>
  <c r="CC716" i="1"/>
  <c r="CC935" i="1"/>
  <c r="CC919" i="1"/>
  <c r="CC903" i="1"/>
  <c r="CC887" i="1"/>
  <c r="CC834" i="1"/>
  <c r="CC822" i="1"/>
  <c r="CC814" i="1"/>
  <c r="CC806" i="1"/>
  <c r="CC798" i="1"/>
  <c r="CC790" i="1"/>
  <c r="CC782" i="1"/>
  <c r="CC774" i="1"/>
  <c r="CC696" i="1"/>
  <c r="CC688" i="1"/>
  <c r="CC680" i="1"/>
  <c r="CC672" i="1"/>
  <c r="CC664" i="1"/>
  <c r="CC656" i="1"/>
  <c r="CC648" i="1"/>
  <c r="CC640" i="1"/>
  <c r="CC632" i="1"/>
  <c r="CC624" i="1"/>
  <c r="CC616" i="1"/>
  <c r="CC608" i="1"/>
  <c r="CC600" i="1"/>
  <c r="CC592" i="1"/>
  <c r="CC584" i="1"/>
  <c r="CC576" i="1"/>
  <c r="CC574" i="1"/>
  <c r="CC572" i="1"/>
  <c r="CC570" i="1"/>
  <c r="CC568" i="1"/>
  <c r="CC566" i="1"/>
  <c r="CC564" i="1"/>
  <c r="CC562" i="1"/>
  <c r="CC560" i="1"/>
  <c r="CC558" i="1"/>
  <c r="CC556" i="1"/>
  <c r="CC554" i="1"/>
  <c r="CC552" i="1"/>
  <c r="CC550" i="1"/>
  <c r="CC548" i="1"/>
  <c r="CC546" i="1"/>
  <c r="CC544" i="1"/>
  <c r="CC542" i="1"/>
  <c r="CC540" i="1"/>
  <c r="CC538" i="1"/>
  <c r="CC536" i="1"/>
  <c r="CC534" i="1"/>
  <c r="CC532" i="1"/>
  <c r="CC530" i="1"/>
  <c r="CC528" i="1"/>
  <c r="CC526" i="1"/>
  <c r="CC524" i="1"/>
  <c r="CC522" i="1"/>
  <c r="CC520" i="1"/>
  <c r="CC518" i="1"/>
  <c r="CC516" i="1"/>
  <c r="CC514" i="1"/>
  <c r="CC512" i="1"/>
  <c r="CC510" i="1"/>
  <c r="CC508" i="1"/>
  <c r="CC506" i="1"/>
  <c r="CC504" i="1"/>
  <c r="CC502" i="1"/>
  <c r="CC500" i="1"/>
  <c r="CC498" i="1"/>
  <c r="CC496" i="1"/>
  <c r="CC494" i="1"/>
  <c r="CC492" i="1"/>
  <c r="CC490" i="1"/>
  <c r="CC488" i="1"/>
  <c r="CC486" i="1"/>
  <c r="CC484" i="1"/>
  <c r="CC482" i="1"/>
  <c r="CC480" i="1"/>
  <c r="CC478" i="1"/>
  <c r="CC476" i="1"/>
  <c r="CC474" i="1"/>
  <c r="CC472" i="1"/>
  <c r="CC470" i="1"/>
  <c r="CC468" i="1"/>
  <c r="CC466" i="1"/>
  <c r="CC464" i="1"/>
  <c r="CC462" i="1"/>
  <c r="CC460" i="1"/>
  <c r="CC458" i="1"/>
  <c r="CC456" i="1"/>
  <c r="CC454" i="1"/>
  <c r="CC452" i="1"/>
  <c r="CC450" i="1"/>
  <c r="CC448" i="1"/>
  <c r="CC446" i="1"/>
  <c r="CC444" i="1"/>
  <c r="CC442" i="1"/>
  <c r="CC440" i="1"/>
  <c r="CC438" i="1"/>
  <c r="CC436" i="1"/>
  <c r="CC434" i="1"/>
  <c r="CC432" i="1"/>
  <c r="CC430" i="1"/>
  <c r="CC428" i="1"/>
  <c r="CC426" i="1"/>
  <c r="CC424" i="1"/>
  <c r="CC422" i="1"/>
  <c r="CC420" i="1"/>
  <c r="CC418" i="1"/>
  <c r="CC416" i="1"/>
  <c r="CC414" i="1"/>
  <c r="CC412" i="1"/>
  <c r="CC410" i="1"/>
  <c r="CC408" i="1"/>
  <c r="CC406" i="1"/>
  <c r="CC404" i="1"/>
  <c r="CC402" i="1"/>
  <c r="CC400" i="1"/>
  <c r="CC398" i="1"/>
  <c r="CC396" i="1"/>
  <c r="CC394" i="1"/>
  <c r="CC392" i="1"/>
  <c r="CC390" i="1"/>
  <c r="CC388" i="1"/>
  <c r="CC754" i="1"/>
  <c r="CC746" i="1"/>
  <c r="CC738" i="1"/>
  <c r="CC730" i="1"/>
  <c r="CC722" i="1"/>
  <c r="CC714" i="1"/>
  <c r="CC710" i="1"/>
  <c r="CC706" i="1"/>
  <c r="CC702" i="1"/>
  <c r="CC936" i="1"/>
  <c r="CC920" i="1"/>
  <c r="CC904" i="1"/>
  <c r="CC888" i="1"/>
  <c r="CC867" i="1"/>
  <c r="CC830" i="1"/>
  <c r="CC824" i="1"/>
  <c r="CC816" i="1"/>
  <c r="CC808" i="1"/>
  <c r="CC800" i="1"/>
  <c r="CC792" i="1"/>
  <c r="CC784" i="1"/>
  <c r="CC776" i="1"/>
  <c r="CC698" i="1"/>
  <c r="CC690" i="1"/>
  <c r="CC682" i="1"/>
  <c r="CC674" i="1"/>
  <c r="CC666" i="1"/>
  <c r="CC658" i="1"/>
  <c r="CC650" i="1"/>
  <c r="CC642" i="1"/>
  <c r="CC634" i="1"/>
  <c r="CC626" i="1"/>
  <c r="CC618" i="1"/>
  <c r="CC610" i="1"/>
  <c r="CC602" i="1"/>
  <c r="CC594" i="1"/>
  <c r="CC586" i="1"/>
  <c r="CC578" i="1"/>
  <c r="CC860" i="1"/>
  <c r="CC856" i="1"/>
  <c r="CC852" i="1"/>
  <c r="CC848" i="1"/>
  <c r="CC844" i="1"/>
  <c r="CC840" i="1"/>
  <c r="CC836" i="1"/>
  <c r="CC752" i="1"/>
  <c r="CC744" i="1"/>
  <c r="CC736" i="1"/>
  <c r="CC728" i="1"/>
  <c r="CC720" i="1"/>
  <c r="CC927" i="1"/>
  <c r="CC911" i="1"/>
  <c r="CC895" i="1"/>
  <c r="CC826" i="1"/>
  <c r="CC818" i="1"/>
  <c r="CC810" i="1"/>
  <c r="CC802" i="1"/>
  <c r="CC794" i="1"/>
  <c r="CC786" i="1"/>
  <c r="CC778" i="1"/>
  <c r="CC692" i="1"/>
  <c r="CC684" i="1"/>
  <c r="CC676" i="1"/>
  <c r="CC668" i="1"/>
  <c r="CC660" i="1"/>
  <c r="CC652" i="1"/>
  <c r="CC644" i="1"/>
  <c r="CC636" i="1"/>
  <c r="CC628" i="1"/>
  <c r="CC620" i="1"/>
  <c r="CC612" i="1"/>
  <c r="CC604" i="1"/>
  <c r="CC596" i="1"/>
  <c r="CC588" i="1"/>
  <c r="CC580" i="1"/>
  <c r="CC575" i="1"/>
  <c r="CC573" i="1"/>
  <c r="CC571" i="1"/>
  <c r="CC569" i="1"/>
  <c r="CC567" i="1"/>
  <c r="CC565" i="1"/>
  <c r="CC563" i="1"/>
  <c r="CC561" i="1"/>
  <c r="CC559" i="1"/>
  <c r="CC557" i="1"/>
  <c r="CC555" i="1"/>
  <c r="CC553" i="1"/>
  <c r="CC551" i="1"/>
  <c r="CC549" i="1"/>
  <c r="CC547" i="1"/>
  <c r="CC545" i="1"/>
  <c r="CC543" i="1"/>
  <c r="CC541" i="1"/>
  <c r="CC539" i="1"/>
  <c r="CC537" i="1"/>
  <c r="CC535" i="1"/>
  <c r="CC533" i="1"/>
  <c r="CC531" i="1"/>
  <c r="CC529" i="1"/>
  <c r="CC527" i="1"/>
  <c r="CC525" i="1"/>
  <c r="CC523" i="1"/>
  <c r="CC521" i="1"/>
  <c r="CC519" i="1"/>
  <c r="CC517" i="1"/>
  <c r="CC515" i="1"/>
  <c r="CC513" i="1"/>
  <c r="CC511" i="1"/>
  <c r="CC509" i="1"/>
  <c r="CC507" i="1"/>
  <c r="CC505" i="1"/>
  <c r="CC503" i="1"/>
  <c r="CC501" i="1"/>
  <c r="CC499" i="1"/>
  <c r="CC497" i="1"/>
  <c r="CC495" i="1"/>
  <c r="CC493" i="1"/>
  <c r="CC491" i="1"/>
  <c r="CC489" i="1"/>
  <c r="CC487" i="1"/>
  <c r="CC485" i="1"/>
  <c r="CC483" i="1"/>
  <c r="CC481" i="1"/>
  <c r="CC479" i="1"/>
  <c r="CC477" i="1"/>
  <c r="CC475" i="1"/>
  <c r="CC473" i="1"/>
  <c r="CC471" i="1"/>
  <c r="CC469" i="1"/>
  <c r="CC467" i="1"/>
  <c r="CC465" i="1"/>
  <c r="CC463" i="1"/>
  <c r="CC461" i="1"/>
  <c r="CC459" i="1"/>
  <c r="CC457" i="1"/>
  <c r="CC455" i="1"/>
  <c r="CC453" i="1"/>
  <c r="CC451" i="1"/>
  <c r="CC449" i="1"/>
  <c r="CC447" i="1"/>
  <c r="CC445" i="1"/>
  <c r="CC443" i="1"/>
  <c r="CC441" i="1"/>
  <c r="CC439" i="1"/>
  <c r="CC437" i="1"/>
  <c r="CC435" i="1"/>
  <c r="CC433" i="1"/>
  <c r="CC431" i="1"/>
  <c r="CC429" i="1"/>
  <c r="CC427" i="1"/>
  <c r="CC425" i="1"/>
  <c r="CC423" i="1"/>
  <c r="CC421" i="1"/>
  <c r="CC419" i="1"/>
  <c r="CC417" i="1"/>
  <c r="CC415" i="1"/>
  <c r="CC413" i="1"/>
  <c r="CC411" i="1"/>
  <c r="CC409" i="1"/>
  <c r="CC407" i="1"/>
  <c r="CC405" i="1"/>
  <c r="CC403" i="1"/>
  <c r="CC401" i="1"/>
  <c r="CC399" i="1"/>
  <c r="CC397" i="1"/>
  <c r="CC395" i="1"/>
  <c r="CC393" i="1"/>
  <c r="CC391" i="1"/>
  <c r="CC389" i="1"/>
  <c r="CC387" i="1"/>
  <c r="CC832" i="1"/>
  <c r="CC770" i="1"/>
  <c r="CC768" i="1"/>
  <c r="CC766" i="1"/>
  <c r="CC764" i="1"/>
  <c r="CC762" i="1"/>
  <c r="CC760" i="1"/>
  <c r="CC758" i="1"/>
  <c r="CC750" i="1"/>
  <c r="CC742" i="1"/>
  <c r="CC734" i="1"/>
  <c r="CC726" i="1"/>
  <c r="CC718" i="1"/>
  <c r="CC712" i="1"/>
  <c r="CC708" i="1"/>
  <c r="CC704" i="1"/>
  <c r="CC700" i="1"/>
  <c r="CC384" i="1"/>
  <c r="CC382" i="1"/>
  <c r="CC380" i="1"/>
  <c r="CC378" i="1"/>
  <c r="CC376" i="1"/>
  <c r="CC374" i="1"/>
  <c r="CC372" i="1"/>
  <c r="CC370" i="1"/>
  <c r="CC368" i="1"/>
  <c r="CC366" i="1"/>
  <c r="CC364" i="1"/>
  <c r="CC362" i="1"/>
  <c r="CC360" i="1"/>
  <c r="CC358" i="1"/>
  <c r="CC356" i="1"/>
  <c r="CC354" i="1"/>
  <c r="CC352" i="1"/>
  <c r="CC350" i="1"/>
  <c r="CC348" i="1"/>
  <c r="CC346" i="1"/>
  <c r="CC344" i="1"/>
  <c r="CC342" i="1"/>
  <c r="CC340" i="1"/>
  <c r="CC338" i="1"/>
  <c r="CC336" i="1"/>
  <c r="CC334" i="1"/>
  <c r="CC332" i="1"/>
  <c r="CC330" i="1"/>
  <c r="CC328" i="1"/>
  <c r="CC326" i="1"/>
  <c r="CC324" i="1"/>
  <c r="CC322" i="1"/>
  <c r="CC320" i="1"/>
  <c r="CC318" i="1"/>
  <c r="CC316" i="1"/>
  <c r="CC314" i="1"/>
  <c r="CC312" i="1"/>
  <c r="CC310" i="1"/>
  <c r="CC308" i="1"/>
  <c r="CC306" i="1"/>
  <c r="CC304" i="1"/>
  <c r="CC302" i="1"/>
  <c r="CC300" i="1"/>
  <c r="CC298" i="1"/>
  <c r="CC296" i="1"/>
  <c r="CC294" i="1"/>
  <c r="CC292" i="1"/>
  <c r="CC290" i="1"/>
  <c r="CC288" i="1"/>
  <c r="CC286" i="1"/>
  <c r="CC284" i="1"/>
  <c r="CC282" i="1"/>
  <c r="CC280" i="1"/>
  <c r="CC278" i="1"/>
  <c r="CC276" i="1"/>
  <c r="CC274" i="1"/>
  <c r="CC272" i="1"/>
  <c r="CC270" i="1"/>
  <c r="CC268" i="1"/>
  <c r="CC266" i="1"/>
  <c r="CC264" i="1"/>
  <c r="CC262" i="1"/>
  <c r="CC260" i="1"/>
  <c r="CC258" i="1"/>
  <c r="CC256" i="1"/>
  <c r="CC254" i="1"/>
  <c r="CC252" i="1"/>
  <c r="CC250" i="1"/>
  <c r="CC248" i="1"/>
  <c r="CC246" i="1"/>
  <c r="CC244" i="1"/>
  <c r="CC242" i="1"/>
  <c r="CC240" i="1"/>
  <c r="CC238" i="1"/>
  <c r="CC236" i="1"/>
  <c r="CC234" i="1"/>
  <c r="CC232" i="1"/>
  <c r="CC230" i="1"/>
  <c r="CC228" i="1"/>
  <c r="CC226" i="1"/>
  <c r="CC224" i="1"/>
  <c r="CC222" i="1"/>
  <c r="CC220" i="1"/>
  <c r="CC218" i="1"/>
  <c r="CC216" i="1"/>
  <c r="CC214" i="1"/>
  <c r="CC212" i="1"/>
  <c r="CC210" i="1"/>
  <c r="CC208" i="1"/>
  <c r="CC206" i="1"/>
  <c r="CC204" i="1"/>
  <c r="CC202" i="1"/>
  <c r="CC200" i="1"/>
  <c r="CC198" i="1"/>
  <c r="CC196" i="1"/>
  <c r="CC194" i="1"/>
  <c r="CC192" i="1"/>
  <c r="CC190" i="1"/>
  <c r="CC188" i="1"/>
  <c r="CC186" i="1"/>
  <c r="CC184" i="1"/>
  <c r="CC182" i="1"/>
  <c r="CC180" i="1"/>
  <c r="CC178" i="1"/>
  <c r="CC176" i="1"/>
  <c r="CC174" i="1"/>
  <c r="CC172" i="1"/>
  <c r="CC170" i="1"/>
  <c r="CC168" i="1"/>
  <c r="CC166" i="1"/>
  <c r="CC164" i="1"/>
  <c r="CC162" i="1"/>
  <c r="CC160" i="1"/>
  <c r="CC158" i="1"/>
  <c r="CC156" i="1"/>
  <c r="CC154" i="1"/>
  <c r="CC152" i="1"/>
  <c r="CC150" i="1"/>
  <c r="CC148" i="1"/>
  <c r="CC146" i="1"/>
  <c r="CC144" i="1"/>
  <c r="CC142" i="1"/>
  <c r="CC140" i="1"/>
  <c r="CC138" i="1"/>
  <c r="CC136" i="1"/>
  <c r="CC134" i="1"/>
  <c r="CC132" i="1"/>
  <c r="CC130" i="1"/>
  <c r="CC386" i="1"/>
  <c r="CC385" i="1"/>
  <c r="CC383" i="1"/>
  <c r="CC381" i="1"/>
  <c r="CC379" i="1"/>
  <c r="CC377" i="1"/>
  <c r="CC375" i="1"/>
  <c r="CC373" i="1"/>
  <c r="CC371" i="1"/>
  <c r="CC369" i="1"/>
  <c r="CC367" i="1"/>
  <c r="CC365" i="1"/>
  <c r="CC363" i="1"/>
  <c r="CC361" i="1"/>
  <c r="CC359" i="1"/>
  <c r="CC357" i="1"/>
  <c r="CC355" i="1"/>
  <c r="CC353" i="1"/>
  <c r="CC351" i="1"/>
  <c r="CC349" i="1"/>
  <c r="CC347" i="1"/>
  <c r="CC345" i="1"/>
  <c r="CC343" i="1"/>
  <c r="CC341" i="1"/>
  <c r="CC339" i="1"/>
  <c r="CC337" i="1"/>
  <c r="CC335" i="1"/>
  <c r="CC333" i="1"/>
  <c r="CC331" i="1"/>
  <c r="CC329" i="1"/>
  <c r="CC327" i="1"/>
  <c r="CC325" i="1"/>
  <c r="CC323" i="1"/>
  <c r="CC321" i="1"/>
  <c r="CC319" i="1"/>
  <c r="CC317" i="1"/>
  <c r="CC315" i="1"/>
  <c r="CC313" i="1"/>
  <c r="CC311" i="1"/>
  <c r="CC309" i="1"/>
  <c r="CC307" i="1"/>
  <c r="CC305" i="1"/>
  <c r="CC303" i="1"/>
  <c r="CC301" i="1"/>
  <c r="CC299" i="1"/>
  <c r="CC297" i="1"/>
  <c r="CC295" i="1"/>
  <c r="CC293" i="1"/>
  <c r="CC291" i="1"/>
  <c r="CC289" i="1"/>
  <c r="CC287" i="1"/>
  <c r="CC285" i="1"/>
  <c r="CC283" i="1"/>
  <c r="CC281" i="1"/>
  <c r="CC279" i="1"/>
  <c r="CC277" i="1"/>
  <c r="CC275" i="1"/>
  <c r="CC273" i="1"/>
  <c r="CC271" i="1"/>
  <c r="CC269" i="1"/>
  <c r="CC267" i="1"/>
  <c r="CC265" i="1"/>
  <c r="CC263" i="1"/>
  <c r="CC261" i="1"/>
  <c r="CC259" i="1"/>
  <c r="CC257" i="1"/>
  <c r="CC255" i="1"/>
  <c r="CC253" i="1"/>
  <c r="CC251" i="1"/>
  <c r="CC249" i="1"/>
  <c r="CC247" i="1"/>
  <c r="CC245" i="1"/>
  <c r="CC243" i="1"/>
  <c r="CC241" i="1"/>
  <c r="CC239" i="1"/>
  <c r="CC237" i="1"/>
  <c r="CC235" i="1"/>
  <c r="CC233" i="1"/>
  <c r="CC231" i="1"/>
  <c r="CC229" i="1"/>
  <c r="CC227" i="1"/>
  <c r="CC225" i="1"/>
  <c r="CC223" i="1"/>
  <c r="CC221" i="1"/>
  <c r="CC219" i="1"/>
  <c r="CC217" i="1"/>
  <c r="CC215" i="1"/>
  <c r="CC213" i="1"/>
  <c r="CC211" i="1"/>
  <c r="CC209" i="1"/>
  <c r="CC207" i="1"/>
  <c r="CC205" i="1"/>
  <c r="CC203" i="1"/>
  <c r="CC201" i="1"/>
  <c r="CC199" i="1"/>
  <c r="CC197" i="1"/>
  <c r="CC195" i="1"/>
  <c r="CC193" i="1"/>
  <c r="CC191" i="1"/>
  <c r="CC189" i="1"/>
  <c r="CC187" i="1"/>
  <c r="CC185" i="1"/>
  <c r="CC183" i="1"/>
  <c r="CC181" i="1"/>
  <c r="CC179" i="1"/>
  <c r="CC177" i="1"/>
  <c r="CC175" i="1"/>
  <c r="CC173" i="1"/>
  <c r="CC171" i="1"/>
  <c r="CC169" i="1"/>
  <c r="CC167" i="1"/>
  <c r="CC165" i="1"/>
  <c r="CC163" i="1"/>
  <c r="CC161" i="1"/>
  <c r="CC159" i="1"/>
  <c r="CC157" i="1"/>
  <c r="CC155" i="1"/>
  <c r="CC153" i="1"/>
  <c r="CC151" i="1"/>
  <c r="CC149" i="1"/>
  <c r="CC147" i="1"/>
  <c r="CC145" i="1"/>
  <c r="CC143" i="1"/>
  <c r="CC141" i="1"/>
  <c r="CC139" i="1"/>
  <c r="CC137" i="1"/>
  <c r="CC135" i="1"/>
  <c r="CC133" i="1"/>
  <c r="CC131" i="1"/>
  <c r="CC129" i="1"/>
  <c r="CC127" i="1"/>
  <c r="CC125" i="1"/>
  <c r="CC123" i="1"/>
  <c r="CC121" i="1"/>
  <c r="CC119" i="1"/>
  <c r="CC117" i="1"/>
  <c r="CC115" i="1"/>
  <c r="CC113" i="1"/>
  <c r="CC111" i="1"/>
  <c r="CC109" i="1"/>
  <c r="CC107" i="1"/>
  <c r="CC105" i="1"/>
  <c r="CC103" i="1"/>
  <c r="CC101" i="1"/>
  <c r="CC99" i="1"/>
  <c r="CC97" i="1"/>
  <c r="CC95" i="1"/>
  <c r="CC93" i="1"/>
  <c r="CC91" i="1"/>
  <c r="CC122" i="1"/>
  <c r="CC114" i="1"/>
  <c r="CC106" i="1"/>
  <c r="CC98" i="1"/>
  <c r="CC90" i="1"/>
  <c r="CC88" i="1"/>
  <c r="CC86" i="1"/>
  <c r="CC84" i="1"/>
  <c r="CC82" i="1"/>
  <c r="CC80" i="1"/>
  <c r="CC78" i="1"/>
  <c r="CC76" i="1"/>
  <c r="CC74" i="1"/>
  <c r="CC72" i="1"/>
  <c r="CC70" i="1"/>
  <c r="CC68" i="1"/>
  <c r="CC66" i="1"/>
  <c r="CC64" i="1"/>
  <c r="CC56" i="1"/>
  <c r="CC48" i="1"/>
  <c r="CC15" i="1"/>
  <c r="AJ20" i="1" s="1"/>
  <c r="CC124" i="1"/>
  <c r="CC116" i="1"/>
  <c r="CC108" i="1"/>
  <c r="CC100" i="1"/>
  <c r="CC92" i="1"/>
  <c r="CC62" i="1"/>
  <c r="CC54" i="1"/>
  <c r="CC126" i="1"/>
  <c r="CC118" i="1"/>
  <c r="CC110" i="1"/>
  <c r="CC102" i="1"/>
  <c r="CC94" i="1"/>
  <c r="CC89" i="1"/>
  <c r="CC87" i="1"/>
  <c r="CC85" i="1"/>
  <c r="CC83" i="1"/>
  <c r="CC81" i="1"/>
  <c r="CC79" i="1"/>
  <c r="CC77" i="1"/>
  <c r="CC75" i="1"/>
  <c r="CC73" i="1"/>
  <c r="CC71" i="1"/>
  <c r="CC69" i="1"/>
  <c r="CC67" i="1"/>
  <c r="CC65" i="1"/>
  <c r="CC60" i="1"/>
  <c r="CC52" i="1"/>
  <c r="CC128" i="1"/>
  <c r="CC120" i="1"/>
  <c r="CC112" i="1"/>
  <c r="CC104" i="1"/>
  <c r="CC96" i="1"/>
  <c r="CC58" i="1"/>
  <c r="CC50" i="1"/>
  <c r="CC44" i="1"/>
  <c r="CC59" i="1"/>
  <c r="CC51" i="1"/>
  <c r="CC57" i="1"/>
  <c r="CC49" i="1"/>
  <c r="BB30" i="1"/>
  <c r="D14" i="1" s="1"/>
  <c r="CC63" i="1"/>
  <c r="CC55" i="1"/>
  <c r="CC47" i="1"/>
  <c r="CC46" i="1"/>
  <c r="CC16" i="1"/>
  <c r="CC61" i="1"/>
  <c r="CC53" i="1"/>
  <c r="CC45" i="1"/>
  <c r="CA71" i="1"/>
  <c r="BW38" i="1"/>
  <c r="CD83" i="1"/>
  <c r="CA83" i="1" s="1"/>
  <c r="BW85" i="1"/>
  <c r="BW135" i="1"/>
  <c r="BW141" i="1"/>
  <c r="BW2223" i="1"/>
  <c r="BY2222" i="1"/>
  <c r="BW2215" i="1"/>
  <c r="BY2214" i="1"/>
  <c r="BW2207" i="1"/>
  <c r="BY2206" i="1"/>
  <c r="BU2206" i="1" s="1"/>
  <c r="BW2199" i="1"/>
  <c r="BY2198" i="1"/>
  <c r="BW2191" i="1"/>
  <c r="BY2190" i="1"/>
  <c r="BW2183" i="1"/>
  <c r="BY2182" i="1"/>
  <c r="BY2175" i="1"/>
  <c r="BY2171" i="1"/>
  <c r="BY2167" i="1"/>
  <c r="BY2163" i="1"/>
  <c r="BW2222" i="1"/>
  <c r="BY2221" i="1"/>
  <c r="BW2214" i="1"/>
  <c r="BY2213" i="1"/>
  <c r="BW2206" i="1"/>
  <c r="BY2205" i="1"/>
  <c r="BU2205" i="1" s="1"/>
  <c r="BW2198" i="1"/>
  <c r="BY2197" i="1"/>
  <c r="BW2190" i="1"/>
  <c r="BY2189" i="1"/>
  <c r="BW2182" i="1"/>
  <c r="BY2181" i="1"/>
  <c r="BW2175" i="1"/>
  <c r="BW2171" i="1"/>
  <c r="BW2167" i="1"/>
  <c r="BW2163" i="1"/>
  <c r="BW2221" i="1"/>
  <c r="BY2220" i="1"/>
  <c r="BW2213" i="1"/>
  <c r="BY2212" i="1"/>
  <c r="BW2205" i="1"/>
  <c r="BY2204" i="1"/>
  <c r="BU2204" i="1" s="1"/>
  <c r="BW2197" i="1"/>
  <c r="BY2196" i="1"/>
  <c r="BW2189" i="1"/>
  <c r="BY2188" i="1"/>
  <c r="BW2181" i="1"/>
  <c r="BY2180" i="1"/>
  <c r="BY2174" i="1"/>
  <c r="BU2174" i="1" s="1"/>
  <c r="BR2174" i="1" s="1"/>
  <c r="BY2170" i="1"/>
  <c r="BU2170" i="1" s="1"/>
  <c r="BR2170" i="1" s="1"/>
  <c r="BY2166" i="1"/>
  <c r="BY2162" i="1"/>
  <c r="BY2158" i="1"/>
  <c r="BW2231" i="1"/>
  <c r="BW2230" i="1"/>
  <c r="BW2229" i="1"/>
  <c r="BW2228" i="1"/>
  <c r="BY2227" i="1"/>
  <c r="BU2227" i="1" s="1"/>
  <c r="BW2220" i="1"/>
  <c r="BY2219" i="1"/>
  <c r="BW2212" i="1"/>
  <c r="BY2211" i="1"/>
  <c r="BW2204" i="1"/>
  <c r="BY2203" i="1"/>
  <c r="BW2196" i="1"/>
  <c r="BY2195" i="1"/>
  <c r="BU2195" i="1" s="1"/>
  <c r="BW2188" i="1"/>
  <c r="BY2187" i="1"/>
  <c r="BW2180" i="1"/>
  <c r="BY2179" i="1"/>
  <c r="BW2174" i="1"/>
  <c r="BW2170" i="1"/>
  <c r="BW2166" i="1"/>
  <c r="BW2162" i="1"/>
  <c r="BW2158" i="1"/>
  <c r="BW2154" i="1"/>
  <c r="BW2150" i="1"/>
  <c r="BW2146" i="1"/>
  <c r="BW2142" i="1"/>
  <c r="BW2138" i="1"/>
  <c r="BW2227" i="1"/>
  <c r="BY2226" i="1"/>
  <c r="BW2219" i="1"/>
  <c r="BY2218" i="1"/>
  <c r="BW2211" i="1"/>
  <c r="BY2210" i="1"/>
  <c r="BW2203" i="1"/>
  <c r="BY2202" i="1"/>
  <c r="BW2195" i="1"/>
  <c r="BY2194" i="1"/>
  <c r="BW2187" i="1"/>
  <c r="BY2186" i="1"/>
  <c r="BW2179" i="1"/>
  <c r="BY2178" i="1"/>
  <c r="BY2173" i="1"/>
  <c r="BY2169" i="1"/>
  <c r="BY2165" i="1"/>
  <c r="BW2226" i="1"/>
  <c r="BY2225" i="1"/>
  <c r="BW2218" i="1"/>
  <c r="BY2217" i="1"/>
  <c r="BW2210" i="1"/>
  <c r="BY2209" i="1"/>
  <c r="BW2202" i="1"/>
  <c r="BY2201" i="1"/>
  <c r="BW2194" i="1"/>
  <c r="BY2193" i="1"/>
  <c r="BW2186" i="1"/>
  <c r="BY2185" i="1"/>
  <c r="BW2178" i="1"/>
  <c r="BY2177" i="1"/>
  <c r="BW2173" i="1"/>
  <c r="BW2169" i="1"/>
  <c r="BW2165" i="1"/>
  <c r="BW2168" i="1"/>
  <c r="BY2164" i="1"/>
  <c r="BY2159" i="1"/>
  <c r="BW2157" i="1"/>
  <c r="BY2151" i="1"/>
  <c r="BY2144" i="1"/>
  <c r="BW2139" i="1"/>
  <c r="BY2138" i="1"/>
  <c r="BU2138" i="1" s="1"/>
  <c r="BR2138" i="1" s="1"/>
  <c r="BW2134" i="1"/>
  <c r="BW2130" i="1"/>
  <c r="BW2126" i="1"/>
  <c r="BW2122" i="1"/>
  <c r="BW2118" i="1"/>
  <c r="BW2114" i="1"/>
  <c r="BW2110" i="1"/>
  <c r="BW2106" i="1"/>
  <c r="BW2102" i="1"/>
  <c r="BW2098" i="1"/>
  <c r="BW2094" i="1"/>
  <c r="BW2090" i="1"/>
  <c r="BW2086" i="1"/>
  <c r="BW2082" i="1"/>
  <c r="BW2078" i="1"/>
  <c r="BW2074" i="1"/>
  <c r="BW2070" i="1"/>
  <c r="BW2066" i="1"/>
  <c r="BW2062" i="1"/>
  <c r="BW2058" i="1"/>
  <c r="BW2054" i="1"/>
  <c r="BW2050" i="1"/>
  <c r="BW2156" i="1"/>
  <c r="BW2149" i="1"/>
  <c r="BY2143" i="1"/>
  <c r="BW2137" i="1"/>
  <c r="BY2155" i="1"/>
  <c r="BU2155" i="1" s="1"/>
  <c r="BR2155" i="1" s="1"/>
  <c r="BY2161" i="1"/>
  <c r="BW2155" i="1"/>
  <c r="BY2154" i="1"/>
  <c r="BU2154" i="1" s="1"/>
  <c r="BR2154" i="1" s="1"/>
  <c r="BY2153" i="1"/>
  <c r="BW2148" i="1"/>
  <c r="BW2141" i="1"/>
  <c r="BW2136" i="1"/>
  <c r="BW2132" i="1"/>
  <c r="BW2128" i="1"/>
  <c r="BW2124" i="1"/>
  <c r="BW2120" i="1"/>
  <c r="BW2116" i="1"/>
  <c r="BW2112" i="1"/>
  <c r="BW2108" i="1"/>
  <c r="BW2104" i="1"/>
  <c r="BW2100" i="1"/>
  <c r="BW2096" i="1"/>
  <c r="BW2092" i="1"/>
  <c r="BW2088" i="1"/>
  <c r="BW2084" i="1"/>
  <c r="BW2080" i="1"/>
  <c r="BW2076" i="1"/>
  <c r="BW2072" i="1"/>
  <c r="BW2068" i="1"/>
  <c r="BW2064" i="1"/>
  <c r="BW2060" i="1"/>
  <c r="BY2224" i="1"/>
  <c r="BY2223" i="1"/>
  <c r="BU2223" i="1" s="1"/>
  <c r="BY2216" i="1"/>
  <c r="BU2216" i="1" s="1"/>
  <c r="BY2215" i="1"/>
  <c r="BU2215" i="1" s="1"/>
  <c r="BY2208" i="1"/>
  <c r="BY2207" i="1"/>
  <c r="BU2207" i="1" s="1"/>
  <c r="BY2200" i="1"/>
  <c r="BY2199" i="1"/>
  <c r="BU2199" i="1" s="1"/>
  <c r="BY2192" i="1"/>
  <c r="BY2191" i="1"/>
  <c r="BU2191" i="1" s="1"/>
  <c r="BY2184" i="1"/>
  <c r="BU2184" i="1" s="1"/>
  <c r="BY2183" i="1"/>
  <c r="BU2183" i="1" s="1"/>
  <c r="BY2176" i="1"/>
  <c r="BW2161" i="1"/>
  <c r="BW2153" i="1"/>
  <c r="BY2147" i="1"/>
  <c r="BY2140" i="1"/>
  <c r="BY2135" i="1"/>
  <c r="BY2131" i="1"/>
  <c r="BU2131" i="1" s="1"/>
  <c r="BR2131" i="1" s="1"/>
  <c r="BY2127" i="1"/>
  <c r="BW2172" i="1"/>
  <c r="BY2168" i="1"/>
  <c r="BU2168" i="1" s="1"/>
  <c r="BR2168" i="1" s="1"/>
  <c r="BW2160" i="1"/>
  <c r="BY2157" i="1"/>
  <c r="BU2157" i="1" s="1"/>
  <c r="BR2157" i="1" s="1"/>
  <c r="BW2152" i="1"/>
  <c r="BW2145" i="1"/>
  <c r="BY2139" i="1"/>
  <c r="BU2139" i="1" s="1"/>
  <c r="BR2139" i="1" s="1"/>
  <c r="BY2134" i="1"/>
  <c r="BU2134" i="1" s="1"/>
  <c r="BR2134" i="1" s="1"/>
  <c r="BY2130" i="1"/>
  <c r="BU2130" i="1" s="1"/>
  <c r="BR2130" i="1" s="1"/>
  <c r="BY2126" i="1"/>
  <c r="BU2126" i="1" s="1"/>
  <c r="BR2126" i="1" s="1"/>
  <c r="BW2164" i="1"/>
  <c r="BY2156" i="1"/>
  <c r="BU2156" i="1" s="1"/>
  <c r="BR2156" i="1" s="1"/>
  <c r="BY2141" i="1"/>
  <c r="BU2141" i="1" s="1"/>
  <c r="BR2141" i="1" s="1"/>
  <c r="BW2135" i="1"/>
  <c r="BW2113" i="1"/>
  <c r="BY2112" i="1"/>
  <c r="BY2111" i="1"/>
  <c r="BW2097" i="1"/>
  <c r="BY2096" i="1"/>
  <c r="BU2096" i="1" s="1"/>
  <c r="BR2096" i="1" s="1"/>
  <c r="BY2095" i="1"/>
  <c r="BW2081" i="1"/>
  <c r="BY2080" i="1"/>
  <c r="BY2079" i="1"/>
  <c r="BW2065" i="1"/>
  <c r="BY2064" i="1"/>
  <c r="BU2064" i="1" s="1"/>
  <c r="BR2064" i="1" s="1"/>
  <c r="BY2063" i="1"/>
  <c r="BW2209" i="1"/>
  <c r="BW2200" i="1"/>
  <c r="BW2177" i="1"/>
  <c r="BW2147" i="1"/>
  <c r="BY2136" i="1"/>
  <c r="BU2136" i="1" s="1"/>
  <c r="BR2136" i="1" s="1"/>
  <c r="BY2125" i="1"/>
  <c r="BW2111" i="1"/>
  <c r="BY2110" i="1"/>
  <c r="BU2110" i="1" s="1"/>
  <c r="BR2110" i="1" s="1"/>
  <c r="BY2109" i="1"/>
  <c r="BW2095" i="1"/>
  <c r="BY2094" i="1"/>
  <c r="BU2094" i="1" s="1"/>
  <c r="BR2094" i="1" s="1"/>
  <c r="BY2093" i="1"/>
  <c r="BW2079" i="1"/>
  <c r="BY2078" i="1"/>
  <c r="BU2078" i="1" s="1"/>
  <c r="BR2078" i="1" s="1"/>
  <c r="BY2077" i="1"/>
  <c r="BW2063" i="1"/>
  <c r="BY2062" i="1"/>
  <c r="BU2062" i="1" s="1"/>
  <c r="BR2062" i="1" s="1"/>
  <c r="BY2061" i="1"/>
  <c r="BY2148" i="1"/>
  <c r="BY2142" i="1"/>
  <c r="BU2142" i="1" s="1"/>
  <c r="BR2142" i="1" s="1"/>
  <c r="BY2137" i="1"/>
  <c r="BU2137" i="1" s="1"/>
  <c r="BR2137" i="1" s="1"/>
  <c r="BW2125" i="1"/>
  <c r="BY2124" i="1"/>
  <c r="BU2124" i="1" s="1"/>
  <c r="BR2124" i="1" s="1"/>
  <c r="BY2123" i="1"/>
  <c r="BW2109" i="1"/>
  <c r="BY2108" i="1"/>
  <c r="BU2108" i="1" s="1"/>
  <c r="BR2108" i="1" s="1"/>
  <c r="BY2107" i="1"/>
  <c r="BW2093" i="1"/>
  <c r="BY2092" i="1"/>
  <c r="BU2092" i="1" s="1"/>
  <c r="BR2092" i="1" s="1"/>
  <c r="BY2091" i="1"/>
  <c r="BW2077" i="1"/>
  <c r="BY2076" i="1"/>
  <c r="BU2076" i="1" s="1"/>
  <c r="BR2076" i="1" s="1"/>
  <c r="BY2075" i="1"/>
  <c r="BW2061" i="1"/>
  <c r="BY2060" i="1"/>
  <c r="BU2060" i="1" s="1"/>
  <c r="BR2060" i="1" s="1"/>
  <c r="BY2059" i="1"/>
  <c r="BY2052" i="1"/>
  <c r="BY2047" i="1"/>
  <c r="BY2043" i="1"/>
  <c r="BY2039" i="1"/>
  <c r="BY2035" i="1"/>
  <c r="BW2224" i="1"/>
  <c r="BW2201" i="1"/>
  <c r="BW2192" i="1"/>
  <c r="BY2149" i="1"/>
  <c r="BU2149" i="1" s="1"/>
  <c r="BR2149" i="1" s="1"/>
  <c r="BY2129" i="1"/>
  <c r="BW2127" i="1"/>
  <c r="BW2123" i="1"/>
  <c r="BY2122" i="1"/>
  <c r="BU2122" i="1" s="1"/>
  <c r="BR2122" i="1" s="1"/>
  <c r="BY2121" i="1"/>
  <c r="BW2107" i="1"/>
  <c r="BY2106" i="1"/>
  <c r="BU2106" i="1" s="1"/>
  <c r="BR2106" i="1" s="1"/>
  <c r="BY2105" i="1"/>
  <c r="BW2091" i="1"/>
  <c r="BY2090" i="1"/>
  <c r="BU2090" i="1" s="1"/>
  <c r="BR2090" i="1" s="1"/>
  <c r="BY2089" i="1"/>
  <c r="BW2075" i="1"/>
  <c r="BY2074" i="1"/>
  <c r="BU2074" i="1" s="1"/>
  <c r="BR2074" i="1" s="1"/>
  <c r="BY2073" i="1"/>
  <c r="BY2172" i="1"/>
  <c r="BU2172" i="1" s="1"/>
  <c r="BR2172" i="1" s="1"/>
  <c r="BY2150" i="1"/>
  <c r="BU2150" i="1" s="1"/>
  <c r="BR2150" i="1" s="1"/>
  <c r="BW2144" i="1"/>
  <c r="BW2143" i="1"/>
  <c r="BW2129" i="1"/>
  <c r="BY2128" i="1"/>
  <c r="BU2128" i="1" s="1"/>
  <c r="BR2128" i="1" s="1"/>
  <c r="BW2121" i="1"/>
  <c r="BY2120" i="1"/>
  <c r="BU2120" i="1" s="1"/>
  <c r="BR2120" i="1" s="1"/>
  <c r="BY2119" i="1"/>
  <c r="BU2119" i="1" s="1"/>
  <c r="BR2119" i="1" s="1"/>
  <c r="BW2105" i="1"/>
  <c r="BY2104" i="1"/>
  <c r="BU2104" i="1" s="1"/>
  <c r="BR2104" i="1" s="1"/>
  <c r="BY2103" i="1"/>
  <c r="BW2089" i="1"/>
  <c r="BY2088" i="1"/>
  <c r="BU2088" i="1" s="1"/>
  <c r="BR2088" i="1" s="1"/>
  <c r="BY2087" i="1"/>
  <c r="BW2073" i="1"/>
  <c r="BY2072" i="1"/>
  <c r="BU2072" i="1" s="1"/>
  <c r="BR2072" i="1" s="1"/>
  <c r="BY2071" i="1"/>
  <c r="BU2071" i="1" s="1"/>
  <c r="BR2071" i="1" s="1"/>
  <c r="BW2057" i="1"/>
  <c r="BY2051" i="1"/>
  <c r="BW2225" i="1"/>
  <c r="BW2216" i="1"/>
  <c r="BW2193" i="1"/>
  <c r="BW2184" i="1"/>
  <c r="BY2145" i="1"/>
  <c r="BU2145" i="1" s="1"/>
  <c r="BR2145" i="1" s="1"/>
  <c r="BY2133" i="1"/>
  <c r="BU2133" i="1" s="1"/>
  <c r="BR2133" i="1" s="1"/>
  <c r="BW2131" i="1"/>
  <c r="BW2119" i="1"/>
  <c r="BY2118" i="1"/>
  <c r="BU2118" i="1" s="1"/>
  <c r="BR2118" i="1" s="1"/>
  <c r="BY2117" i="1"/>
  <c r="BW2103" i="1"/>
  <c r="BY2102" i="1"/>
  <c r="BU2102" i="1" s="1"/>
  <c r="BR2102" i="1" s="1"/>
  <c r="BY2101" i="1"/>
  <c r="BW2087" i="1"/>
  <c r="BY2086" i="1"/>
  <c r="BU2086" i="1" s="1"/>
  <c r="BR2086" i="1" s="1"/>
  <c r="BY2085" i="1"/>
  <c r="BW2071" i="1"/>
  <c r="BY2070" i="1"/>
  <c r="BU2070" i="1" s="1"/>
  <c r="BR2070" i="1" s="1"/>
  <c r="BY2069" i="1"/>
  <c r="BY2056" i="1"/>
  <c r="BW2051" i="1"/>
  <c r="BY2050" i="1"/>
  <c r="BU2050" i="1" s="1"/>
  <c r="BR2050" i="1" s="1"/>
  <c r="BW2046" i="1"/>
  <c r="BW2042" i="1"/>
  <c r="BW2038" i="1"/>
  <c r="BW2034" i="1"/>
  <c r="BW2030" i="1"/>
  <c r="BW2026" i="1"/>
  <c r="BW2022" i="1"/>
  <c r="BW2159" i="1"/>
  <c r="BW2151" i="1"/>
  <c r="BW2133" i="1"/>
  <c r="BY2132" i="1"/>
  <c r="BU2132" i="1" s="1"/>
  <c r="BR2132" i="1" s="1"/>
  <c r="BW2117" i="1"/>
  <c r="BY2116" i="1"/>
  <c r="BU2116" i="1" s="1"/>
  <c r="BR2116" i="1" s="1"/>
  <c r="BY2115" i="1"/>
  <c r="BW2101" i="1"/>
  <c r="BY2100" i="1"/>
  <c r="BU2100" i="1" s="1"/>
  <c r="BR2100" i="1" s="1"/>
  <c r="BY2099" i="1"/>
  <c r="BW2085" i="1"/>
  <c r="BY2084" i="1"/>
  <c r="BU2084" i="1" s="1"/>
  <c r="BR2084" i="1" s="1"/>
  <c r="BY2083" i="1"/>
  <c r="BW2069" i="1"/>
  <c r="BY2068" i="1"/>
  <c r="BU2068" i="1" s="1"/>
  <c r="BR2068" i="1" s="1"/>
  <c r="BY2067" i="1"/>
  <c r="BU2067" i="1" s="1"/>
  <c r="BR2067" i="1" s="1"/>
  <c r="BW2056" i="1"/>
  <c r="BY2049" i="1"/>
  <c r="BW2217" i="1"/>
  <c r="BW2208" i="1"/>
  <c r="BW2185" i="1"/>
  <c r="BW2176" i="1"/>
  <c r="BY2160" i="1"/>
  <c r="BU2160" i="1" s="1"/>
  <c r="BR2160" i="1" s="1"/>
  <c r="BY2152" i="1"/>
  <c r="BU2152" i="1" s="1"/>
  <c r="BR2152" i="1" s="1"/>
  <c r="BY2146" i="1"/>
  <c r="BU2146" i="1" s="1"/>
  <c r="BR2146" i="1" s="1"/>
  <c r="BW2140" i="1"/>
  <c r="BW2115" i="1"/>
  <c r="BY2114" i="1"/>
  <c r="BU2114" i="1" s="1"/>
  <c r="BR2114" i="1" s="1"/>
  <c r="BY2113" i="1"/>
  <c r="BU2113" i="1" s="1"/>
  <c r="BR2113" i="1" s="1"/>
  <c r="BW2099" i="1"/>
  <c r="BY2098" i="1"/>
  <c r="BU2098" i="1" s="1"/>
  <c r="BR2098" i="1" s="1"/>
  <c r="BY2097" i="1"/>
  <c r="BU2097" i="1" s="1"/>
  <c r="BR2097" i="1" s="1"/>
  <c r="BW2083" i="1"/>
  <c r="BY2082" i="1"/>
  <c r="BU2082" i="1" s="1"/>
  <c r="BR2082" i="1" s="1"/>
  <c r="BY2081" i="1"/>
  <c r="BU2081" i="1" s="1"/>
  <c r="BR2081" i="1" s="1"/>
  <c r="BW2067" i="1"/>
  <c r="BY2066" i="1"/>
  <c r="BU2066" i="1" s="1"/>
  <c r="BR2066" i="1" s="1"/>
  <c r="BY2065" i="1"/>
  <c r="BU2065" i="1" s="1"/>
  <c r="BR2065" i="1" s="1"/>
  <c r="BY2055" i="1"/>
  <c r="BW2049" i="1"/>
  <c r="BW2045" i="1"/>
  <c r="BW2041" i="1"/>
  <c r="BW2037" i="1"/>
  <c r="BW2033" i="1"/>
  <c r="BW2029" i="1"/>
  <c r="BW2025" i="1"/>
  <c r="BW2021" i="1"/>
  <c r="BW2017" i="1"/>
  <c r="BW2013" i="1"/>
  <c r="BW2009" i="1"/>
  <c r="BW2005" i="1"/>
  <c r="BW2001" i="1"/>
  <c r="BW1997" i="1"/>
  <c r="BY2031" i="1"/>
  <c r="BY2029" i="1"/>
  <c r="BU2029" i="1" s="1"/>
  <c r="BR2029" i="1" s="1"/>
  <c r="BY2028" i="1"/>
  <c r="BY2018" i="1"/>
  <c r="BY2011" i="1"/>
  <c r="BW2006" i="1"/>
  <c r="BY2005" i="1"/>
  <c r="BU2005" i="1" s="1"/>
  <c r="BR2005" i="1" s="1"/>
  <c r="BY2004" i="1"/>
  <c r="BW1999" i="1"/>
  <c r="BW1994" i="1"/>
  <c r="BW1990" i="1"/>
  <c r="BW1986" i="1"/>
  <c r="BW1982" i="1"/>
  <c r="BW1978" i="1"/>
  <c r="BW1974" i="1"/>
  <c r="BW1970" i="1"/>
  <c r="BW1966" i="1"/>
  <c r="BW1962" i="1"/>
  <c r="BW1958" i="1"/>
  <c r="BW1954" i="1"/>
  <c r="BW1950" i="1"/>
  <c r="BW1946" i="1"/>
  <c r="BW1942" i="1"/>
  <c r="BW1938" i="1"/>
  <c r="BW1934" i="1"/>
  <c r="BY1930" i="1"/>
  <c r="BW1925" i="1"/>
  <c r="BY1922" i="1"/>
  <c r="BW1917" i="1"/>
  <c r="BY2027" i="1"/>
  <c r="BY2025" i="1"/>
  <c r="BU2025" i="1" s="1"/>
  <c r="BR2025" i="1" s="1"/>
  <c r="BY2024" i="1"/>
  <c r="BW2016" i="1"/>
  <c r="BY2010" i="1"/>
  <c r="BY2003" i="1"/>
  <c r="BW1998" i="1"/>
  <c r="BY1997" i="1"/>
  <c r="BU1997" i="1" s="1"/>
  <c r="BR1997" i="1" s="1"/>
  <c r="BW1993" i="1"/>
  <c r="BW1989" i="1"/>
  <c r="BW1985" i="1"/>
  <c r="BW1981" i="1"/>
  <c r="BW1977" i="1"/>
  <c r="BW1973" i="1"/>
  <c r="BW1969" i="1"/>
  <c r="BW1965" i="1"/>
  <c r="BW1961" i="1"/>
  <c r="BW1957" i="1"/>
  <c r="BW1953" i="1"/>
  <c r="BW1949" i="1"/>
  <c r="BW1945" i="1"/>
  <c r="BW1941" i="1"/>
  <c r="BW1937" i="1"/>
  <c r="BW1933" i="1"/>
  <c r="BW1927" i="1"/>
  <c r="BY1924" i="1"/>
  <c r="BW1919" i="1"/>
  <c r="BY1916" i="1"/>
  <c r="BW1911" i="1"/>
  <c r="BY2057" i="1"/>
  <c r="BU2057" i="1" s="1"/>
  <c r="BR2057" i="1" s="1"/>
  <c r="BW2027" i="1"/>
  <c r="BY2026" i="1"/>
  <c r="BU2026" i="1" s="1"/>
  <c r="BR2026" i="1" s="1"/>
  <c r="BW2024" i="1"/>
  <c r="BY2015" i="1"/>
  <c r="BW2010" i="1"/>
  <c r="BY2009" i="1"/>
  <c r="BU2009" i="1" s="1"/>
  <c r="BR2009" i="1" s="1"/>
  <c r="BY2008" i="1"/>
  <c r="BW2003" i="1"/>
  <c r="BY1996" i="1"/>
  <c r="BU1996" i="1" s="1"/>
  <c r="BR1996" i="1" s="1"/>
  <c r="BY1992" i="1"/>
  <c r="BU1992" i="1" s="1"/>
  <c r="BR1992" i="1" s="1"/>
  <c r="BY1988" i="1"/>
  <c r="BY2023" i="1"/>
  <c r="BY2021" i="1"/>
  <c r="BU2021" i="1" s="1"/>
  <c r="BR2021" i="1" s="1"/>
  <c r="BY2020" i="1"/>
  <c r="BW2015" i="1"/>
  <c r="BW2008" i="1"/>
  <c r="BY2002" i="1"/>
  <c r="BU2002" i="1" s="1"/>
  <c r="BR2002" i="1" s="1"/>
  <c r="BW1996" i="1"/>
  <c r="BW1992" i="1"/>
  <c r="BW1988" i="1"/>
  <c r="BW1984" i="1"/>
  <c r="BW1980" i="1"/>
  <c r="BW1976" i="1"/>
  <c r="BW1972" i="1"/>
  <c r="BW1968" i="1"/>
  <c r="BW1964" i="1"/>
  <c r="BW1960" i="1"/>
  <c r="BW1956" i="1"/>
  <c r="BW1952" i="1"/>
  <c r="BW1948" i="1"/>
  <c r="BW1944" i="1"/>
  <c r="BW1940" i="1"/>
  <c r="BW1936" i="1"/>
  <c r="BW1932" i="1"/>
  <c r="BW1929" i="1"/>
  <c r="BY1926" i="1"/>
  <c r="BY2058" i="1"/>
  <c r="BU2058" i="1" s="1"/>
  <c r="BR2058" i="1" s="1"/>
  <c r="BY2053" i="1"/>
  <c r="BW2023" i="1"/>
  <c r="BY2022" i="1"/>
  <c r="BU2022" i="1" s="1"/>
  <c r="BR2022" i="1" s="1"/>
  <c r="BW2020" i="1"/>
  <c r="BY2014" i="1"/>
  <c r="BY2007" i="1"/>
  <c r="BW2002" i="1"/>
  <c r="BY2001" i="1"/>
  <c r="BU2001" i="1" s="1"/>
  <c r="BR2001" i="1" s="1"/>
  <c r="BY2000" i="1"/>
  <c r="BY1995" i="1"/>
  <c r="BY1991" i="1"/>
  <c r="BY1987" i="1"/>
  <c r="BY1983" i="1"/>
  <c r="BY1979" i="1"/>
  <c r="BY1975" i="1"/>
  <c r="BY2054" i="1"/>
  <c r="BU2054" i="1" s="1"/>
  <c r="BR2054" i="1" s="1"/>
  <c r="BW2053" i="1"/>
  <c r="BW2052" i="1"/>
  <c r="BY2048" i="1"/>
  <c r="BY2045" i="1"/>
  <c r="BU2045" i="1" s="1"/>
  <c r="BR2045" i="1" s="1"/>
  <c r="BY2044" i="1"/>
  <c r="BY2041" i="1"/>
  <c r="BU2041" i="1" s="1"/>
  <c r="BR2041" i="1" s="1"/>
  <c r="BY2040" i="1"/>
  <c r="BY2037" i="1"/>
  <c r="BU2037" i="1" s="1"/>
  <c r="BR2037" i="1" s="1"/>
  <c r="BY2036" i="1"/>
  <c r="BY2033" i="1"/>
  <c r="BU2033" i="1" s="1"/>
  <c r="BR2033" i="1" s="1"/>
  <c r="BY2032" i="1"/>
  <c r="BY2019" i="1"/>
  <c r="BU2019" i="1" s="1"/>
  <c r="BR2019" i="1" s="1"/>
  <c r="BW2014" i="1"/>
  <c r="BY2013" i="1"/>
  <c r="BY2012" i="1"/>
  <c r="BW2007" i="1"/>
  <c r="BW2000" i="1"/>
  <c r="BW1995" i="1"/>
  <c r="BW1991" i="1"/>
  <c r="BW1987" i="1"/>
  <c r="BW1983" i="1"/>
  <c r="BW1979" i="1"/>
  <c r="BW1975" i="1"/>
  <c r="BW1971" i="1"/>
  <c r="BW1967" i="1"/>
  <c r="BW1963" i="1"/>
  <c r="BW1959" i="1"/>
  <c r="BW1955" i="1"/>
  <c r="BW1951" i="1"/>
  <c r="BW1947" i="1"/>
  <c r="BW1943" i="1"/>
  <c r="BW1939" i="1"/>
  <c r="BW1935" i="1"/>
  <c r="BW1931" i="1"/>
  <c r="BY1928" i="1"/>
  <c r="BW1923" i="1"/>
  <c r="BY1920" i="1"/>
  <c r="BW1915" i="1"/>
  <c r="BY1912" i="1"/>
  <c r="BW1907" i="1"/>
  <c r="BY1904" i="1"/>
  <c r="BW2059" i="1"/>
  <c r="BW2055" i="1"/>
  <c r="BW2048" i="1"/>
  <c r="BW2047" i="1"/>
  <c r="BY2046" i="1"/>
  <c r="BU2046" i="1" s="1"/>
  <c r="BR2046" i="1" s="1"/>
  <c r="BW2044" i="1"/>
  <c r="BW2043" i="1"/>
  <c r="BY2042" i="1"/>
  <c r="BU2042" i="1" s="1"/>
  <c r="BR2042" i="1" s="1"/>
  <c r="BW2040" i="1"/>
  <c r="BW2039" i="1"/>
  <c r="BY2038" i="1"/>
  <c r="BU2038" i="1" s="1"/>
  <c r="BR2038" i="1" s="1"/>
  <c r="BW2036" i="1"/>
  <c r="BW2035" i="1"/>
  <c r="BY2034" i="1"/>
  <c r="BU2034" i="1" s="1"/>
  <c r="BR2034" i="1" s="1"/>
  <c r="BW2032" i="1"/>
  <c r="BW2019" i="1"/>
  <c r="BW2012" i="1"/>
  <c r="BY2006" i="1"/>
  <c r="BU2006" i="1" s="1"/>
  <c r="BR2006" i="1" s="1"/>
  <c r="BY1999" i="1"/>
  <c r="BU1999" i="1" s="1"/>
  <c r="BR1999" i="1" s="1"/>
  <c r="BY1994" i="1"/>
  <c r="BU1994" i="1" s="1"/>
  <c r="BR1994" i="1" s="1"/>
  <c r="BY1990" i="1"/>
  <c r="BU1990" i="1" s="1"/>
  <c r="BR1990" i="1" s="1"/>
  <c r="BY1986" i="1"/>
  <c r="BU1986" i="1" s="1"/>
  <c r="BR1986" i="1" s="1"/>
  <c r="BY1982" i="1"/>
  <c r="BU1982" i="1" s="1"/>
  <c r="BR1982" i="1" s="1"/>
  <c r="BY1978" i="1"/>
  <c r="BU1978" i="1" s="1"/>
  <c r="BR1978" i="1" s="1"/>
  <c r="BY1974" i="1"/>
  <c r="BU1974" i="1" s="1"/>
  <c r="BR1974" i="1" s="1"/>
  <c r="BY1970" i="1"/>
  <c r="BU1970" i="1" s="1"/>
  <c r="BR1970" i="1" s="1"/>
  <c r="BW2031" i="1"/>
  <c r="BY1989" i="1"/>
  <c r="BU1989" i="1" s="1"/>
  <c r="BR1989" i="1" s="1"/>
  <c r="BY1969" i="1"/>
  <c r="BY1961" i="1"/>
  <c r="BU1961" i="1" s="1"/>
  <c r="BR1961" i="1" s="1"/>
  <c r="BY1953" i="1"/>
  <c r="BU1953" i="1" s="1"/>
  <c r="BR1953" i="1" s="1"/>
  <c r="BY1945" i="1"/>
  <c r="BU1945" i="1" s="1"/>
  <c r="BR1945" i="1" s="1"/>
  <c r="BY1937" i="1"/>
  <c r="BU1937" i="1" s="1"/>
  <c r="BR1937" i="1" s="1"/>
  <c r="BY1915" i="1"/>
  <c r="BU1915" i="1" s="1"/>
  <c r="BY1910" i="1"/>
  <c r="BU1910" i="1" s="1"/>
  <c r="BY1906" i="1"/>
  <c r="BW1903" i="1"/>
  <c r="BW1897" i="1"/>
  <c r="BY1894" i="1"/>
  <c r="BW1889" i="1"/>
  <c r="BY1886" i="1"/>
  <c r="BW1881" i="1"/>
  <c r="BY1878" i="1"/>
  <c r="BU1878" i="1" s="1"/>
  <c r="BW1873" i="1"/>
  <c r="BY1870" i="1"/>
  <c r="BW1865" i="1"/>
  <c r="BY1862" i="1"/>
  <c r="BW1857" i="1"/>
  <c r="BY1854" i="1"/>
  <c r="BW1849" i="1"/>
  <c r="BY1846" i="1"/>
  <c r="BU1846" i="1" s="1"/>
  <c r="BY1962" i="1"/>
  <c r="BU1962" i="1" s="1"/>
  <c r="BR1962" i="1" s="1"/>
  <c r="BY1954" i="1"/>
  <c r="BU1954" i="1" s="1"/>
  <c r="BR1954" i="1" s="1"/>
  <c r="BY1946" i="1"/>
  <c r="BU1946" i="1" s="1"/>
  <c r="BR1946" i="1" s="1"/>
  <c r="BY1938" i="1"/>
  <c r="BU1938" i="1" s="1"/>
  <c r="BR1938" i="1" s="1"/>
  <c r="BY1914" i="1"/>
  <c r="BW1910" i="1"/>
  <c r="BY1909" i="1"/>
  <c r="BW1906" i="1"/>
  <c r="BY1899" i="1"/>
  <c r="BW1894" i="1"/>
  <c r="BY1891" i="1"/>
  <c r="BW1886" i="1"/>
  <c r="BY1883" i="1"/>
  <c r="BW1878" i="1"/>
  <c r="BY1875" i="1"/>
  <c r="BW1870" i="1"/>
  <c r="BY1867" i="1"/>
  <c r="BW1862" i="1"/>
  <c r="BY1859" i="1"/>
  <c r="BW1854" i="1"/>
  <c r="BY1851" i="1"/>
  <c r="BW1846" i="1"/>
  <c r="BY1843" i="1"/>
  <c r="BW1838" i="1"/>
  <c r="BY1835" i="1"/>
  <c r="BW1830" i="1"/>
  <c r="BW2028" i="1"/>
  <c r="BY1993" i="1"/>
  <c r="BU1993" i="1" s="1"/>
  <c r="BR1993" i="1" s="1"/>
  <c r="BY1963" i="1"/>
  <c r="BU1963" i="1" s="1"/>
  <c r="BR1963" i="1" s="1"/>
  <c r="BY1955" i="1"/>
  <c r="BY1947" i="1"/>
  <c r="BU1947" i="1" s="1"/>
  <c r="BR1947" i="1" s="1"/>
  <c r="BY1939" i="1"/>
  <c r="BU1939" i="1" s="1"/>
  <c r="BR1939" i="1" s="1"/>
  <c r="BY1931" i="1"/>
  <c r="BU1931" i="1" s="1"/>
  <c r="BR1931" i="1" s="1"/>
  <c r="BW1930" i="1"/>
  <c r="BY1929" i="1"/>
  <c r="BU1929" i="1" s="1"/>
  <c r="BW1928" i="1"/>
  <c r="BY1927" i="1"/>
  <c r="BU1927" i="1" s="1"/>
  <c r="BW1926" i="1"/>
  <c r="BY1925" i="1"/>
  <c r="BU1925" i="1" s="1"/>
  <c r="BW1924" i="1"/>
  <c r="BY1923" i="1"/>
  <c r="BW1922" i="1"/>
  <c r="BY1921" i="1"/>
  <c r="BW1914" i="1"/>
  <c r="BY1913" i="1"/>
  <c r="BW1909" i="1"/>
  <c r="BY1902" i="1"/>
  <c r="BW1899" i="1"/>
  <c r="BY1896" i="1"/>
  <c r="BW1891" i="1"/>
  <c r="BY1888" i="1"/>
  <c r="BW1883" i="1"/>
  <c r="BY1880" i="1"/>
  <c r="BW1875" i="1"/>
  <c r="BY1872" i="1"/>
  <c r="BW1867" i="1"/>
  <c r="BY1864" i="1"/>
  <c r="BW1859" i="1"/>
  <c r="BY1856" i="1"/>
  <c r="BW1851" i="1"/>
  <c r="BY1848" i="1"/>
  <c r="BW1843" i="1"/>
  <c r="BY1840" i="1"/>
  <c r="BW1835" i="1"/>
  <c r="BY1832" i="1"/>
  <c r="BW1827" i="1"/>
  <c r="BY1824" i="1"/>
  <c r="BW1819" i="1"/>
  <c r="BY1816" i="1"/>
  <c r="BW1811" i="1"/>
  <c r="BY1808" i="1"/>
  <c r="BY2016" i="1"/>
  <c r="BU2016" i="1" s="1"/>
  <c r="BR2016" i="1" s="1"/>
  <c r="BY1964" i="1"/>
  <c r="BU1964" i="1" s="1"/>
  <c r="BR1964" i="1" s="1"/>
  <c r="BY1956" i="1"/>
  <c r="BU1956" i="1" s="1"/>
  <c r="BR1956" i="1" s="1"/>
  <c r="BY1948" i="1"/>
  <c r="BU1948" i="1" s="1"/>
  <c r="BR1948" i="1" s="1"/>
  <c r="BY1940" i="1"/>
  <c r="BU1940" i="1" s="1"/>
  <c r="BR1940" i="1" s="1"/>
  <c r="BY1932" i="1"/>
  <c r="BU1932" i="1" s="1"/>
  <c r="BR1932" i="1" s="1"/>
  <c r="BW1921" i="1"/>
  <c r="BW1913" i="1"/>
  <c r="BY1905" i="1"/>
  <c r="BU1905" i="1" s="1"/>
  <c r="BW1902" i="1"/>
  <c r="BY1901" i="1"/>
  <c r="BW1896" i="1"/>
  <c r="BY1893" i="1"/>
  <c r="BW1888" i="1"/>
  <c r="BY1885" i="1"/>
  <c r="BY1971" i="1"/>
  <c r="BU1971" i="1" s="1"/>
  <c r="BR1971" i="1" s="1"/>
  <c r="BY1965" i="1"/>
  <c r="BU1965" i="1" s="1"/>
  <c r="BR1965" i="1" s="1"/>
  <c r="BY1957" i="1"/>
  <c r="BU1957" i="1" s="1"/>
  <c r="BR1957" i="1" s="1"/>
  <c r="BY1949" i="1"/>
  <c r="BU1949" i="1" s="1"/>
  <c r="BR1949" i="1" s="1"/>
  <c r="BY1941" i="1"/>
  <c r="BU1941" i="1" s="1"/>
  <c r="BR1941" i="1" s="1"/>
  <c r="BY1933" i="1"/>
  <c r="BU1933" i="1" s="1"/>
  <c r="BR1933" i="1" s="1"/>
  <c r="BW1920" i="1"/>
  <c r="BY1919" i="1"/>
  <c r="BU1919" i="1" s="1"/>
  <c r="BW1912" i="1"/>
  <c r="BY1908" i="1"/>
  <c r="BU1908" i="1" s="1"/>
  <c r="BW1905" i="1"/>
  <c r="BW1901" i="1"/>
  <c r="BY1898" i="1"/>
  <c r="BW1893" i="1"/>
  <c r="BY1890" i="1"/>
  <c r="BW1885" i="1"/>
  <c r="BY1882" i="1"/>
  <c r="BU1882" i="1" s="1"/>
  <c r="BW1877" i="1"/>
  <c r="BY1874" i="1"/>
  <c r="BW1869" i="1"/>
  <c r="BY1866" i="1"/>
  <c r="BW1861" i="1"/>
  <c r="BY1858" i="1"/>
  <c r="BW1853" i="1"/>
  <c r="BY1850" i="1"/>
  <c r="BU1850" i="1" s="1"/>
  <c r="BY2017" i="1"/>
  <c r="BU2017" i="1" s="1"/>
  <c r="BR2017" i="1" s="1"/>
  <c r="BW2004" i="1"/>
  <c r="BY1984" i="1"/>
  <c r="BU1984" i="1" s="1"/>
  <c r="BR1984" i="1" s="1"/>
  <c r="BY1980" i="1"/>
  <c r="BU1980" i="1" s="1"/>
  <c r="BR1980" i="1" s="1"/>
  <c r="BY1976" i="1"/>
  <c r="BU1976" i="1" s="1"/>
  <c r="BR1976" i="1" s="1"/>
  <c r="BY1972" i="1"/>
  <c r="BU1972" i="1" s="1"/>
  <c r="BR1972" i="1" s="1"/>
  <c r="BY1966" i="1"/>
  <c r="BU1966" i="1" s="1"/>
  <c r="BR1966" i="1" s="1"/>
  <c r="BY1958" i="1"/>
  <c r="BU1958" i="1" s="1"/>
  <c r="BR1958" i="1" s="1"/>
  <c r="BY1950" i="1"/>
  <c r="BU1950" i="1" s="1"/>
  <c r="BR1950" i="1" s="1"/>
  <c r="BY1942" i="1"/>
  <c r="BU1942" i="1" s="1"/>
  <c r="BR1942" i="1" s="1"/>
  <c r="BY1934" i="1"/>
  <c r="BU1934" i="1" s="1"/>
  <c r="BR1934" i="1" s="1"/>
  <c r="BY1918" i="1"/>
  <c r="BW1908" i="1"/>
  <c r="BW1904" i="1"/>
  <c r="BW1898" i="1"/>
  <c r="BY1895" i="1"/>
  <c r="BW1890" i="1"/>
  <c r="BY1887" i="1"/>
  <c r="BW1882" i="1"/>
  <c r="BY1879" i="1"/>
  <c r="BW1874" i="1"/>
  <c r="BY1871" i="1"/>
  <c r="BW1866" i="1"/>
  <c r="BY1863" i="1"/>
  <c r="BW1858" i="1"/>
  <c r="BY1855" i="1"/>
  <c r="BW1850" i="1"/>
  <c r="BY1847" i="1"/>
  <c r="BY2030" i="1"/>
  <c r="BU2030" i="1" s="1"/>
  <c r="BR2030" i="1" s="1"/>
  <c r="BW2011" i="1"/>
  <c r="BY1998" i="1"/>
  <c r="BU1998" i="1" s="1"/>
  <c r="BR1998" i="1" s="1"/>
  <c r="BY1985" i="1"/>
  <c r="BU1985" i="1" s="1"/>
  <c r="BR1985" i="1" s="1"/>
  <c r="BY1981" i="1"/>
  <c r="BU1981" i="1" s="1"/>
  <c r="BR1981" i="1" s="1"/>
  <c r="BY1977" i="1"/>
  <c r="BU1977" i="1" s="1"/>
  <c r="BR1977" i="1" s="1"/>
  <c r="BY1973" i="1"/>
  <c r="BU1973" i="1" s="1"/>
  <c r="BR1973" i="1" s="1"/>
  <c r="BY1967" i="1"/>
  <c r="BU1967" i="1" s="1"/>
  <c r="BR1967" i="1" s="1"/>
  <c r="BY1959" i="1"/>
  <c r="BU1959" i="1" s="1"/>
  <c r="BR1959" i="1" s="1"/>
  <c r="BY1951" i="1"/>
  <c r="BU1951" i="1" s="1"/>
  <c r="BR1951" i="1" s="1"/>
  <c r="BY1943" i="1"/>
  <c r="BU1943" i="1" s="1"/>
  <c r="BR1943" i="1" s="1"/>
  <c r="BW2018" i="1"/>
  <c r="BY1968" i="1"/>
  <c r="BU1968" i="1" s="1"/>
  <c r="BR1968" i="1" s="1"/>
  <c r="BY1960" i="1"/>
  <c r="BU1960" i="1" s="1"/>
  <c r="BR1960" i="1" s="1"/>
  <c r="BY1952" i="1"/>
  <c r="BU1952" i="1" s="1"/>
  <c r="BR1952" i="1" s="1"/>
  <c r="BY1944" i="1"/>
  <c r="BU1944" i="1" s="1"/>
  <c r="BR1944" i="1" s="1"/>
  <c r="BY1936" i="1"/>
  <c r="BU1936" i="1" s="1"/>
  <c r="BR1936" i="1" s="1"/>
  <c r="BY1907" i="1"/>
  <c r="BU1907" i="1" s="1"/>
  <c r="BY1903" i="1"/>
  <c r="BU1903" i="1" s="1"/>
  <c r="BW1900" i="1"/>
  <c r="BY1897" i="1"/>
  <c r="BU1897" i="1" s="1"/>
  <c r="BW1892" i="1"/>
  <c r="BY1889" i="1"/>
  <c r="BU1889" i="1" s="1"/>
  <c r="BW1884" i="1"/>
  <c r="BY1881" i="1"/>
  <c r="BU1881" i="1" s="1"/>
  <c r="BW1876" i="1"/>
  <c r="BY1873" i="1"/>
  <c r="BU1873" i="1" s="1"/>
  <c r="BW1868" i="1"/>
  <c r="BY1865" i="1"/>
  <c r="BU1865" i="1" s="1"/>
  <c r="BW1860" i="1"/>
  <c r="BY1857" i="1"/>
  <c r="BU1857" i="1" s="1"/>
  <c r="BW1852" i="1"/>
  <c r="BY1849" i="1"/>
  <c r="BU1849" i="1" s="1"/>
  <c r="BW1844" i="1"/>
  <c r="BY1841" i="1"/>
  <c r="BW1836" i="1"/>
  <c r="BY1833" i="1"/>
  <c r="BU1833" i="1" s="1"/>
  <c r="BW1828" i="1"/>
  <c r="BY1825" i="1"/>
  <c r="BW1880" i="1"/>
  <c r="BY1869" i="1"/>
  <c r="BU1869" i="1" s="1"/>
  <c r="BW1864" i="1"/>
  <c r="BY1853" i="1"/>
  <c r="BU1853" i="1" s="1"/>
  <c r="BW1848" i="1"/>
  <c r="BY1827" i="1"/>
  <c r="BU1827" i="1" s="1"/>
  <c r="BW1822" i="1"/>
  <c r="BY1821" i="1"/>
  <c r="BW1818" i="1"/>
  <c r="BY1811" i="1"/>
  <c r="BU1811" i="1" s="1"/>
  <c r="BY1807" i="1"/>
  <c r="BW1804" i="1"/>
  <c r="BY1801" i="1"/>
  <c r="BU1801" i="1" s="1"/>
  <c r="BW1796" i="1"/>
  <c r="BY1793" i="1"/>
  <c r="BW1788" i="1"/>
  <c r="BY1785" i="1"/>
  <c r="BW1780" i="1"/>
  <c r="BY1777" i="1"/>
  <c r="BW1772" i="1"/>
  <c r="BY1769" i="1"/>
  <c r="BU1769" i="1" s="1"/>
  <c r="BW1764" i="1"/>
  <c r="BY1761" i="1"/>
  <c r="BW1756" i="1"/>
  <c r="BY1753" i="1"/>
  <c r="BW1748" i="1"/>
  <c r="BY1745" i="1"/>
  <c r="BW1740" i="1"/>
  <c r="BY1737" i="1"/>
  <c r="BW1732" i="1"/>
  <c r="BW1895" i="1"/>
  <c r="BY1884" i="1"/>
  <c r="BU1884" i="1" s="1"/>
  <c r="BY1836" i="1"/>
  <c r="BU1836" i="1" s="1"/>
  <c r="BY1834" i="1"/>
  <c r="BY1826" i="1"/>
  <c r="BW1821" i="1"/>
  <c r="BY1814" i="1"/>
  <c r="BY1810" i="1"/>
  <c r="BU1810" i="1" s="1"/>
  <c r="BW1807" i="1"/>
  <c r="BW1801" i="1"/>
  <c r="BY1798" i="1"/>
  <c r="BW1793" i="1"/>
  <c r="BY1790" i="1"/>
  <c r="BW1785" i="1"/>
  <c r="BY1782" i="1"/>
  <c r="BW1777" i="1"/>
  <c r="BY1774" i="1"/>
  <c r="BW1769" i="1"/>
  <c r="BY1766" i="1"/>
  <c r="BW1834" i="1"/>
  <c r="BW1832" i="1"/>
  <c r="BW1826" i="1"/>
  <c r="BY1817" i="1"/>
  <c r="BW1814" i="1"/>
  <c r="BY1813" i="1"/>
  <c r="BW1810" i="1"/>
  <c r="BY1803" i="1"/>
  <c r="BW1798" i="1"/>
  <c r="BY1795" i="1"/>
  <c r="BW1790" i="1"/>
  <c r="BY1787" i="1"/>
  <c r="BW1782" i="1"/>
  <c r="BY1779" i="1"/>
  <c r="BW1774" i="1"/>
  <c r="BY1771" i="1"/>
  <c r="BW1766" i="1"/>
  <c r="BY1763" i="1"/>
  <c r="BW1758" i="1"/>
  <c r="BY1755" i="1"/>
  <c r="BW1750" i="1"/>
  <c r="BY1747" i="1"/>
  <c r="BW1742" i="1"/>
  <c r="BY1739" i="1"/>
  <c r="BW1734" i="1"/>
  <c r="BY1731" i="1"/>
  <c r="BY1729" i="1"/>
  <c r="BW1916" i="1"/>
  <c r="BY1892" i="1"/>
  <c r="BU1892" i="1" s="1"/>
  <c r="BY1876" i="1"/>
  <c r="BU1876" i="1" s="1"/>
  <c r="BW1871" i="1"/>
  <c r="BY1860" i="1"/>
  <c r="BU1860" i="1" s="1"/>
  <c r="BW1855" i="1"/>
  <c r="BY1842" i="1"/>
  <c r="BW1833" i="1"/>
  <c r="BW1825" i="1"/>
  <c r="BY1820" i="1"/>
  <c r="BU1820" i="1" s="1"/>
  <c r="BW1817" i="1"/>
  <c r="BW1813" i="1"/>
  <c r="BY1806" i="1"/>
  <c r="BW1803" i="1"/>
  <c r="BY1800" i="1"/>
  <c r="BW1795" i="1"/>
  <c r="BY1792" i="1"/>
  <c r="BU1792" i="1" s="1"/>
  <c r="BW1787" i="1"/>
  <c r="BY1784" i="1"/>
  <c r="BW1779" i="1"/>
  <c r="BY1776" i="1"/>
  <c r="BW1771" i="1"/>
  <c r="BY1768" i="1"/>
  <c r="BW1763" i="1"/>
  <c r="BY1760" i="1"/>
  <c r="BU1760" i="1" s="1"/>
  <c r="BW1755" i="1"/>
  <c r="BY1752" i="1"/>
  <c r="BW1747" i="1"/>
  <c r="BY1744" i="1"/>
  <c r="BY1877" i="1"/>
  <c r="BU1877" i="1" s="1"/>
  <c r="BW1872" i="1"/>
  <c r="BY1861" i="1"/>
  <c r="BU1861" i="1" s="1"/>
  <c r="BW1856" i="1"/>
  <c r="BY1845" i="1"/>
  <c r="BU1845" i="1" s="1"/>
  <c r="BW1842" i="1"/>
  <c r="BW1840" i="1"/>
  <c r="BY1831" i="1"/>
  <c r="BY1829" i="1"/>
  <c r="BW1824" i="1"/>
  <c r="BW1820" i="1"/>
  <c r="BW1816" i="1"/>
  <c r="BY1809" i="1"/>
  <c r="BU1809" i="1" s="1"/>
  <c r="BW1806" i="1"/>
  <c r="BY1805" i="1"/>
  <c r="BW1800" i="1"/>
  <c r="BY1797" i="1"/>
  <c r="BW1792" i="1"/>
  <c r="BY1789" i="1"/>
  <c r="BW1784" i="1"/>
  <c r="BY1781" i="1"/>
  <c r="BU1781" i="1" s="1"/>
  <c r="BW1776" i="1"/>
  <c r="BY1773" i="1"/>
  <c r="BW1768" i="1"/>
  <c r="BY1765" i="1"/>
  <c r="BW1760" i="1"/>
  <c r="BY1757" i="1"/>
  <c r="BW1752" i="1"/>
  <c r="BY1749" i="1"/>
  <c r="BU1749" i="1" s="1"/>
  <c r="BW1744" i="1"/>
  <c r="BY1917" i="1"/>
  <c r="BU1917" i="1" s="1"/>
  <c r="BY1900" i="1"/>
  <c r="BU1900" i="1" s="1"/>
  <c r="BW1845" i="1"/>
  <c r="BY1844" i="1"/>
  <c r="BU1844" i="1" s="1"/>
  <c r="BW1841" i="1"/>
  <c r="BW1831" i="1"/>
  <c r="BY1830" i="1"/>
  <c r="BU1830" i="1" s="1"/>
  <c r="BW1829" i="1"/>
  <c r="BY1812" i="1"/>
  <c r="BW1809" i="1"/>
  <c r="BW1805" i="1"/>
  <c r="BY1802" i="1"/>
  <c r="BW1797" i="1"/>
  <c r="BY1794" i="1"/>
  <c r="BU1794" i="1" s="1"/>
  <c r="BW1789" i="1"/>
  <c r="BY1786" i="1"/>
  <c r="BW1781" i="1"/>
  <c r="BY1778" i="1"/>
  <c r="BW1773" i="1"/>
  <c r="BY1770" i="1"/>
  <c r="BW1765" i="1"/>
  <c r="BY1762" i="1"/>
  <c r="BU1762" i="1" s="1"/>
  <c r="BW1757" i="1"/>
  <c r="BY1754" i="1"/>
  <c r="BW1749" i="1"/>
  <c r="BY1746" i="1"/>
  <c r="BY1839" i="1"/>
  <c r="BY1837" i="1"/>
  <c r="BY1823" i="1"/>
  <c r="BY1819" i="1"/>
  <c r="BU1819" i="1" s="1"/>
  <c r="BY1815" i="1"/>
  <c r="BU1815" i="1" s="1"/>
  <c r="BW1812" i="1"/>
  <c r="BW1808" i="1"/>
  <c r="BW1802" i="1"/>
  <c r="BY1799" i="1"/>
  <c r="BW1794" i="1"/>
  <c r="BY1791" i="1"/>
  <c r="BW1786" i="1"/>
  <c r="BY1783" i="1"/>
  <c r="BU1783" i="1" s="1"/>
  <c r="BW1778" i="1"/>
  <c r="BY1775" i="1"/>
  <c r="BW1770" i="1"/>
  <c r="BY1767" i="1"/>
  <c r="BW1762" i="1"/>
  <c r="BY1759" i="1"/>
  <c r="BW1754" i="1"/>
  <c r="BY1751" i="1"/>
  <c r="BU1751" i="1" s="1"/>
  <c r="BW1746" i="1"/>
  <c r="BY1743" i="1"/>
  <c r="BY1935" i="1"/>
  <c r="BU1935" i="1" s="1"/>
  <c r="BR1935" i="1" s="1"/>
  <c r="BW1918" i="1"/>
  <c r="BY1911" i="1"/>
  <c r="BU1911" i="1" s="1"/>
  <c r="BW1887" i="1"/>
  <c r="BW1879" i="1"/>
  <c r="BY1868" i="1"/>
  <c r="BU1868" i="1" s="1"/>
  <c r="BW1863" i="1"/>
  <c r="BY1852" i="1"/>
  <c r="BU1852" i="1" s="1"/>
  <c r="BW1847" i="1"/>
  <c r="BW1839" i="1"/>
  <c r="BY1838" i="1"/>
  <c r="BU1838" i="1" s="1"/>
  <c r="BW1837" i="1"/>
  <c r="BY1828" i="1"/>
  <c r="BU1828" i="1" s="1"/>
  <c r="BW1823" i="1"/>
  <c r="BY1822" i="1"/>
  <c r="BU1822" i="1" s="1"/>
  <c r="BY1818" i="1"/>
  <c r="BU1818" i="1" s="1"/>
  <c r="BW1815" i="1"/>
  <c r="BY1804" i="1"/>
  <c r="BU1804" i="1" s="1"/>
  <c r="BW1799" i="1"/>
  <c r="BY1796" i="1"/>
  <c r="BU1796" i="1" s="1"/>
  <c r="BW1736" i="1"/>
  <c r="BW1728" i="1"/>
  <c r="BW1725" i="1"/>
  <c r="BW1720" i="1"/>
  <c r="BW1717" i="1"/>
  <c r="BW1712" i="1"/>
  <c r="BW1709" i="1"/>
  <c r="BW1704" i="1"/>
  <c r="BW1701" i="1"/>
  <c r="BW1696" i="1"/>
  <c r="BW1693" i="1"/>
  <c r="BW1688" i="1"/>
  <c r="BW1685" i="1"/>
  <c r="BW1680" i="1"/>
  <c r="BW1677" i="1"/>
  <c r="BW1672" i="1"/>
  <c r="BW1669" i="1"/>
  <c r="BW1664" i="1"/>
  <c r="BY1788" i="1"/>
  <c r="BU1788" i="1" s="1"/>
  <c r="BW1767" i="1"/>
  <c r="BY1727" i="1"/>
  <c r="BU1727" i="1" s="1"/>
  <c r="BY1722" i="1"/>
  <c r="BU1722" i="1" s="1"/>
  <c r="BY1719" i="1"/>
  <c r="BY1741" i="1"/>
  <c r="BY1735" i="1"/>
  <c r="BY1730" i="1"/>
  <c r="BU1730" i="1" s="1"/>
  <c r="BW1727" i="1"/>
  <c r="BW1722" i="1"/>
  <c r="BW1719" i="1"/>
  <c r="BW1714" i="1"/>
  <c r="BW1711" i="1"/>
  <c r="BW1706" i="1"/>
  <c r="BW1703" i="1"/>
  <c r="BW1698" i="1"/>
  <c r="BW1695" i="1"/>
  <c r="BW1690" i="1"/>
  <c r="BW1687" i="1"/>
  <c r="BW1682" i="1"/>
  <c r="BW1679" i="1"/>
  <c r="BW1674" i="1"/>
  <c r="BW1671" i="1"/>
  <c r="BW1666" i="1"/>
  <c r="BW1663" i="1"/>
  <c r="BW1658" i="1"/>
  <c r="BW1655" i="1"/>
  <c r="BW1650" i="1"/>
  <c r="BW1775" i="1"/>
  <c r="BY1764" i="1"/>
  <c r="BU1764" i="1" s="1"/>
  <c r="BW1759" i="1"/>
  <c r="BY1758" i="1"/>
  <c r="BU1758" i="1" s="1"/>
  <c r="BW1753" i="1"/>
  <c r="BY1748" i="1"/>
  <c r="BU1748" i="1" s="1"/>
  <c r="BW1743" i="1"/>
  <c r="BY1742" i="1"/>
  <c r="BU1742" i="1" s="1"/>
  <c r="BW1741" i="1"/>
  <c r="BY1740" i="1"/>
  <c r="BU1740" i="1" s="1"/>
  <c r="BW1739" i="1"/>
  <c r="BW1735" i="1"/>
  <c r="BY1734" i="1"/>
  <c r="BU1734" i="1" s="1"/>
  <c r="BW1730" i="1"/>
  <c r="BY1724" i="1"/>
  <c r="BY1721" i="1"/>
  <c r="BY1716" i="1"/>
  <c r="BY1713" i="1"/>
  <c r="BY1708" i="1"/>
  <c r="BY1705" i="1"/>
  <c r="BU1705" i="1" s="1"/>
  <c r="BY1700" i="1"/>
  <c r="BY1697" i="1"/>
  <c r="BY1692" i="1"/>
  <c r="BY1689" i="1"/>
  <c r="BY1684" i="1"/>
  <c r="BY1681" i="1"/>
  <c r="BY1676" i="1"/>
  <c r="BY1673" i="1"/>
  <c r="BU1673" i="1" s="1"/>
  <c r="BY1668" i="1"/>
  <c r="BY1665" i="1"/>
  <c r="BY1660" i="1"/>
  <c r="BY1657" i="1"/>
  <c r="BY1652" i="1"/>
  <c r="BY1733" i="1"/>
  <c r="BW1729" i="1"/>
  <c r="BW1724" i="1"/>
  <c r="BW1721" i="1"/>
  <c r="BW1716" i="1"/>
  <c r="BW1713" i="1"/>
  <c r="BW1708" i="1"/>
  <c r="BW1705" i="1"/>
  <c r="BW1700" i="1"/>
  <c r="BW1697" i="1"/>
  <c r="BW1692" i="1"/>
  <c r="BW1689" i="1"/>
  <c r="BW1684" i="1"/>
  <c r="BW1681" i="1"/>
  <c r="BW1676" i="1"/>
  <c r="BW1673" i="1"/>
  <c r="BW1668" i="1"/>
  <c r="BW1665" i="1"/>
  <c r="BW1660" i="1"/>
  <c r="BW1783" i="1"/>
  <c r="BY1772" i="1"/>
  <c r="BU1772" i="1" s="1"/>
  <c r="BY1738" i="1"/>
  <c r="BW1733" i="1"/>
  <c r="BY1726" i="1"/>
  <c r="BY1723" i="1"/>
  <c r="BY1718" i="1"/>
  <c r="BY1715" i="1"/>
  <c r="BU1715" i="1" s="1"/>
  <c r="BY1710" i="1"/>
  <c r="BY1707" i="1"/>
  <c r="BY1702" i="1"/>
  <c r="BY1699" i="1"/>
  <c r="BY1694" i="1"/>
  <c r="BY1691" i="1"/>
  <c r="BY1686" i="1"/>
  <c r="BY1683" i="1"/>
  <c r="BU1683" i="1" s="1"/>
  <c r="BY1678" i="1"/>
  <c r="BY1675" i="1"/>
  <c r="BY1670" i="1"/>
  <c r="BY1667" i="1"/>
  <c r="BY1662" i="1"/>
  <c r="BY1659" i="1"/>
  <c r="BY1654" i="1"/>
  <c r="BY1651" i="1"/>
  <c r="BU1651" i="1" s="1"/>
  <c r="BW1791" i="1"/>
  <c r="BY1780" i="1"/>
  <c r="BU1780" i="1" s="1"/>
  <c r="BW1761" i="1"/>
  <c r="BY1756" i="1"/>
  <c r="BU1756" i="1" s="1"/>
  <c r="BW1751" i="1"/>
  <c r="BY1750" i="1"/>
  <c r="BU1750" i="1" s="1"/>
  <c r="BW1745" i="1"/>
  <c r="BW1737" i="1"/>
  <c r="BY1736" i="1"/>
  <c r="BU1736" i="1" s="1"/>
  <c r="BY1732" i="1"/>
  <c r="BU1732" i="1" s="1"/>
  <c r="BW1731" i="1"/>
  <c r="BY1728" i="1"/>
  <c r="BY1725" i="1"/>
  <c r="BU1725" i="1" s="1"/>
  <c r="BY1720" i="1"/>
  <c r="BU1720" i="1" s="1"/>
  <c r="BY1717" i="1"/>
  <c r="BU1717" i="1" s="1"/>
  <c r="BY1712" i="1"/>
  <c r="BU1712" i="1" s="1"/>
  <c r="BY1709" i="1"/>
  <c r="BU1709" i="1" s="1"/>
  <c r="BY1704" i="1"/>
  <c r="BU1704" i="1" s="1"/>
  <c r="BY1701" i="1"/>
  <c r="BU1701" i="1" s="1"/>
  <c r="BY1696" i="1"/>
  <c r="BY1693" i="1"/>
  <c r="BU1693" i="1" s="1"/>
  <c r="BY1688" i="1"/>
  <c r="BU1688" i="1" s="1"/>
  <c r="BY1685" i="1"/>
  <c r="BU1685" i="1" s="1"/>
  <c r="BY1680" i="1"/>
  <c r="BU1680" i="1" s="1"/>
  <c r="BY1677" i="1"/>
  <c r="BU1677" i="1" s="1"/>
  <c r="BY1672" i="1"/>
  <c r="BU1672" i="1" s="1"/>
  <c r="BY1669" i="1"/>
  <c r="BU1669" i="1" s="1"/>
  <c r="BY1664" i="1"/>
  <c r="BY1661" i="1"/>
  <c r="BW1726" i="1"/>
  <c r="BW1710" i="1"/>
  <c r="BW1694" i="1"/>
  <c r="BW1678" i="1"/>
  <c r="BW1723" i="1"/>
  <c r="BW1653" i="1"/>
  <c r="BW1651" i="1"/>
  <c r="BY1647" i="1"/>
  <c r="BY1644" i="1"/>
  <c r="BY1639" i="1"/>
  <c r="BU1639" i="1" s="1"/>
  <c r="BY1711" i="1"/>
  <c r="BU1711" i="1" s="1"/>
  <c r="BY1706" i="1"/>
  <c r="BU1706" i="1" s="1"/>
  <c r="BY1695" i="1"/>
  <c r="BU1695" i="1" s="1"/>
  <c r="BY1690" i="1"/>
  <c r="BU1690" i="1" s="1"/>
  <c r="BY1679" i="1"/>
  <c r="BU1679" i="1" s="1"/>
  <c r="BY1674" i="1"/>
  <c r="BU1674" i="1" s="1"/>
  <c r="BY1663" i="1"/>
  <c r="BU1663" i="1" s="1"/>
  <c r="BW1652" i="1"/>
  <c r="BW1647" i="1"/>
  <c r="BW1644" i="1"/>
  <c r="BW1639" i="1"/>
  <c r="BW1707" i="1"/>
  <c r="BW1691" i="1"/>
  <c r="BW1675" i="1"/>
  <c r="BY1646" i="1"/>
  <c r="BY1641" i="1"/>
  <c r="BW1738" i="1"/>
  <c r="BW1702" i="1"/>
  <c r="BW1659" i="1"/>
  <c r="BW1657" i="1"/>
  <c r="BW1649" i="1"/>
  <c r="BY1643" i="1"/>
  <c r="BY1640" i="1"/>
  <c r="BW1715" i="1"/>
  <c r="BW1699" i="1"/>
  <c r="BW1683" i="1"/>
  <c r="BW1667" i="1"/>
  <c r="BW1661" i="1"/>
  <c r="BW1656" i="1"/>
  <c r="BW1648" i="1"/>
  <c r="BY1645" i="1"/>
  <c r="BY1642" i="1"/>
  <c r="BY1637" i="1"/>
  <c r="BY1635" i="1"/>
  <c r="BY1633" i="1"/>
  <c r="BY1687" i="1"/>
  <c r="BU1687" i="1" s="1"/>
  <c r="BW1662" i="1"/>
  <c r="BY1656" i="1"/>
  <c r="BY1655" i="1"/>
  <c r="BU1655" i="1" s="1"/>
  <c r="BW1642" i="1"/>
  <c r="BW1637" i="1"/>
  <c r="BW1636" i="1"/>
  <c r="BY1634" i="1"/>
  <c r="BW1627" i="1"/>
  <c r="BW1626" i="1"/>
  <c r="BW1619" i="1"/>
  <c r="BW1618" i="1"/>
  <c r="BW1611" i="1"/>
  <c r="BW1610" i="1"/>
  <c r="BW1604" i="1"/>
  <c r="BW1600" i="1"/>
  <c r="BW1596" i="1"/>
  <c r="BW1592" i="1"/>
  <c r="BW1588" i="1"/>
  <c r="BW1584" i="1"/>
  <c r="BW1580" i="1"/>
  <c r="BW1576" i="1"/>
  <c r="BW1572" i="1"/>
  <c r="BW1568" i="1"/>
  <c r="BW1564" i="1"/>
  <c r="BY1666" i="1"/>
  <c r="BU1666" i="1" s="1"/>
  <c r="BW1643" i="1"/>
  <c r="BW1635" i="1"/>
  <c r="BW1634" i="1"/>
  <c r="BY1632" i="1"/>
  <c r="BU1632" i="1" s="1"/>
  <c r="BY1625" i="1"/>
  <c r="BY1624" i="1"/>
  <c r="BY1617" i="1"/>
  <c r="BY1616" i="1"/>
  <c r="BY1609" i="1"/>
  <c r="BY1608" i="1"/>
  <c r="BY1603" i="1"/>
  <c r="BY1599" i="1"/>
  <c r="BU1599" i="1" s="1"/>
  <c r="BY1595" i="1"/>
  <c r="BY1591" i="1"/>
  <c r="BY1587" i="1"/>
  <c r="BY1583" i="1"/>
  <c r="BY1579" i="1"/>
  <c r="BY1575" i="1"/>
  <c r="BY1571" i="1"/>
  <c r="BY1567" i="1"/>
  <c r="BY1563" i="1"/>
  <c r="BY1559" i="1"/>
  <c r="BY1555" i="1"/>
  <c r="BY1551" i="1"/>
  <c r="BY1547" i="1"/>
  <c r="BY1543" i="1"/>
  <c r="BY1539" i="1"/>
  <c r="BY1535" i="1"/>
  <c r="BY1531" i="1"/>
  <c r="BY1527" i="1"/>
  <c r="BY1523" i="1"/>
  <c r="BY1519" i="1"/>
  <c r="BY1515" i="1"/>
  <c r="BY1511" i="1"/>
  <c r="BY1507" i="1"/>
  <c r="BW1502" i="1"/>
  <c r="BW1499" i="1"/>
  <c r="BY1658" i="1"/>
  <c r="BU1658" i="1" s="1"/>
  <c r="BW1646" i="1"/>
  <c r="BW1633" i="1"/>
  <c r="BW1632" i="1"/>
  <c r="BW1625" i="1"/>
  <c r="BW1624" i="1"/>
  <c r="BW1617" i="1"/>
  <c r="BW1616" i="1"/>
  <c r="BW1609" i="1"/>
  <c r="BW1608" i="1"/>
  <c r="BW1603" i="1"/>
  <c r="BW1599" i="1"/>
  <c r="BW1595" i="1"/>
  <c r="BW1591" i="1"/>
  <c r="BW1587" i="1"/>
  <c r="BW1583" i="1"/>
  <c r="BW1579" i="1"/>
  <c r="BW1575" i="1"/>
  <c r="BW1571" i="1"/>
  <c r="BY1682" i="1"/>
  <c r="BU1682" i="1" s="1"/>
  <c r="BW1645" i="1"/>
  <c r="BY1631" i="1"/>
  <c r="BY1630" i="1"/>
  <c r="BY1623" i="1"/>
  <c r="BY1622" i="1"/>
  <c r="BY1615" i="1"/>
  <c r="BY1614" i="1"/>
  <c r="BY1607" i="1"/>
  <c r="BY1606" i="1"/>
  <c r="BY1602" i="1"/>
  <c r="BY1598" i="1"/>
  <c r="BY1594" i="1"/>
  <c r="BY1590" i="1"/>
  <c r="BY1586" i="1"/>
  <c r="BY1582" i="1"/>
  <c r="BY1578" i="1"/>
  <c r="BY1574" i="1"/>
  <c r="BY1570" i="1"/>
  <c r="BY1566" i="1"/>
  <c r="BY1562" i="1"/>
  <c r="BY1558" i="1"/>
  <c r="BY1554" i="1"/>
  <c r="BY1550" i="1"/>
  <c r="BY1546" i="1"/>
  <c r="BY1542" i="1"/>
  <c r="BY1538" i="1"/>
  <c r="BY1534" i="1"/>
  <c r="BY1530" i="1"/>
  <c r="BY1526" i="1"/>
  <c r="BY1522" i="1"/>
  <c r="BY1518" i="1"/>
  <c r="BY1514" i="1"/>
  <c r="BY1510" i="1"/>
  <c r="BW1504" i="1"/>
  <c r="BW1501" i="1"/>
  <c r="BW1496" i="1"/>
  <c r="BY1714" i="1"/>
  <c r="BU1714" i="1" s="1"/>
  <c r="BW1670" i="1"/>
  <c r="BY1653" i="1"/>
  <c r="BU1653" i="1" s="1"/>
  <c r="BY1649" i="1"/>
  <c r="BU1649" i="1" s="1"/>
  <c r="BY1648" i="1"/>
  <c r="BU1648" i="1" s="1"/>
  <c r="BW1631" i="1"/>
  <c r="BW1630" i="1"/>
  <c r="BW1623" i="1"/>
  <c r="BW1622" i="1"/>
  <c r="BW1615" i="1"/>
  <c r="BW1614" i="1"/>
  <c r="BW1607" i="1"/>
  <c r="BW1606" i="1"/>
  <c r="BW1602" i="1"/>
  <c r="BW1598" i="1"/>
  <c r="BW1594" i="1"/>
  <c r="BW1590" i="1"/>
  <c r="BW1586" i="1"/>
  <c r="BW1582" i="1"/>
  <c r="BW1578" i="1"/>
  <c r="BW1574" i="1"/>
  <c r="BW1570" i="1"/>
  <c r="BW1566" i="1"/>
  <c r="BW1562" i="1"/>
  <c r="BY1703" i="1"/>
  <c r="BU1703" i="1" s="1"/>
  <c r="BY1629" i="1"/>
  <c r="BY1628" i="1"/>
  <c r="BY1621" i="1"/>
  <c r="BY1620" i="1"/>
  <c r="BY1613" i="1"/>
  <c r="BY1612" i="1"/>
  <c r="BY1605" i="1"/>
  <c r="BY1601" i="1"/>
  <c r="BY1597" i="1"/>
  <c r="BY1593" i="1"/>
  <c r="BY1589" i="1"/>
  <c r="BY1585" i="1"/>
  <c r="BY1581" i="1"/>
  <c r="BY1577" i="1"/>
  <c r="BY1573" i="1"/>
  <c r="BY1569" i="1"/>
  <c r="BY1565" i="1"/>
  <c r="BY1561" i="1"/>
  <c r="BY1557" i="1"/>
  <c r="BY1553" i="1"/>
  <c r="BY1549" i="1"/>
  <c r="BY1545" i="1"/>
  <c r="BY1541" i="1"/>
  <c r="BY1537" i="1"/>
  <c r="BY1533" i="1"/>
  <c r="BY1529" i="1"/>
  <c r="BY1525" i="1"/>
  <c r="BY1521" i="1"/>
  <c r="BY1517" i="1"/>
  <c r="BY1513" i="1"/>
  <c r="BY1509" i="1"/>
  <c r="BW1506" i="1"/>
  <c r="BW1503" i="1"/>
  <c r="BW1498" i="1"/>
  <c r="BY1495" i="1"/>
  <c r="BY1493" i="1"/>
  <c r="BY1491" i="1"/>
  <c r="BW1686" i="1"/>
  <c r="BY1671" i="1"/>
  <c r="BU1671" i="1" s="1"/>
  <c r="BW1654" i="1"/>
  <c r="BY1650" i="1"/>
  <c r="BU1650" i="1" s="1"/>
  <c r="BY1638" i="1"/>
  <c r="BW1629" i="1"/>
  <c r="BW1628" i="1"/>
  <c r="BW1718" i="1"/>
  <c r="BY1698" i="1"/>
  <c r="BU1698" i="1" s="1"/>
  <c r="BW1641" i="1"/>
  <c r="BW1640" i="1"/>
  <c r="BW1638" i="1"/>
  <c r="BY1636" i="1"/>
  <c r="BU1636" i="1" s="1"/>
  <c r="BY1627" i="1"/>
  <c r="BU1627" i="1" s="1"/>
  <c r="BY1626" i="1"/>
  <c r="BU1626" i="1" s="1"/>
  <c r="BY1619" i="1"/>
  <c r="BU1619" i="1" s="1"/>
  <c r="BY1618" i="1"/>
  <c r="BU1618" i="1" s="1"/>
  <c r="BY1611" i="1"/>
  <c r="BU1611" i="1" s="1"/>
  <c r="BY1610" i="1"/>
  <c r="BU1610" i="1" s="1"/>
  <c r="BY1604" i="1"/>
  <c r="BU1604" i="1" s="1"/>
  <c r="BY1600" i="1"/>
  <c r="BU1600" i="1" s="1"/>
  <c r="BY1596" i="1"/>
  <c r="BU1596" i="1" s="1"/>
  <c r="BY1592" i="1"/>
  <c r="BU1592" i="1" s="1"/>
  <c r="BY1588" i="1"/>
  <c r="BU1588" i="1" s="1"/>
  <c r="BY1584" i="1"/>
  <c r="BU1584" i="1" s="1"/>
  <c r="BY1580" i="1"/>
  <c r="BU1580" i="1" s="1"/>
  <c r="BY1576" i="1"/>
  <c r="BU1576" i="1" s="1"/>
  <c r="BY1572" i="1"/>
  <c r="BU1572" i="1" s="1"/>
  <c r="BY1568" i="1"/>
  <c r="BU1568" i="1" s="1"/>
  <c r="BY1564" i="1"/>
  <c r="BU1564" i="1" s="1"/>
  <c r="BY1560" i="1"/>
  <c r="BY1556" i="1"/>
  <c r="BY1552" i="1"/>
  <c r="BY1548" i="1"/>
  <c r="BY1544" i="1"/>
  <c r="BY1540" i="1"/>
  <c r="BY1536" i="1"/>
  <c r="BY1532" i="1"/>
  <c r="BY1528" i="1"/>
  <c r="BY1524" i="1"/>
  <c r="BY1520" i="1"/>
  <c r="BY1516" i="1"/>
  <c r="BY1512" i="1"/>
  <c r="BY1508" i="1"/>
  <c r="BW1505" i="1"/>
  <c r="BW1500" i="1"/>
  <c r="BW1497" i="1"/>
  <c r="BW1554" i="1"/>
  <c r="BW1546" i="1"/>
  <c r="BW1538" i="1"/>
  <c r="BW1530" i="1"/>
  <c r="BW1522" i="1"/>
  <c r="BW1514" i="1"/>
  <c r="BY1506" i="1"/>
  <c r="BU1506" i="1" s="1"/>
  <c r="BY1505" i="1"/>
  <c r="BY1504" i="1"/>
  <c r="BU1504" i="1" s="1"/>
  <c r="BY1503" i="1"/>
  <c r="BU1503" i="1" s="1"/>
  <c r="BY1502" i="1"/>
  <c r="BU1502" i="1" s="1"/>
  <c r="BY1501" i="1"/>
  <c r="BY1500" i="1"/>
  <c r="BU1500" i="1" s="1"/>
  <c r="BY1499" i="1"/>
  <c r="BU1499" i="1" s="1"/>
  <c r="BY1498" i="1"/>
  <c r="BU1498" i="1" s="1"/>
  <c r="BY1497" i="1"/>
  <c r="BU1497" i="1" s="1"/>
  <c r="BY1496" i="1"/>
  <c r="BU1496" i="1" s="1"/>
  <c r="BY1490" i="1"/>
  <c r="BU1490" i="1" s="1"/>
  <c r="BY1486" i="1"/>
  <c r="BY1482" i="1"/>
  <c r="BY1478" i="1"/>
  <c r="BY1474" i="1"/>
  <c r="BY1470" i="1"/>
  <c r="BY1466" i="1"/>
  <c r="BY1462" i="1"/>
  <c r="BY1458" i="1"/>
  <c r="BU1458" i="1" s="1"/>
  <c r="BY1454" i="1"/>
  <c r="BY1450" i="1"/>
  <c r="BY1446" i="1"/>
  <c r="BW1441" i="1"/>
  <c r="BY1438" i="1"/>
  <c r="BY1436" i="1"/>
  <c r="BY1434" i="1"/>
  <c r="BY1432" i="1"/>
  <c r="BU1432" i="1" s="1"/>
  <c r="BY1430" i="1"/>
  <c r="BY1428" i="1"/>
  <c r="BY1426" i="1"/>
  <c r="BY1424" i="1"/>
  <c r="BY1422" i="1"/>
  <c r="BY1420" i="1"/>
  <c r="BY1418" i="1"/>
  <c r="BY1416" i="1"/>
  <c r="BU1416" i="1" s="1"/>
  <c r="BW1621" i="1"/>
  <c r="BW1605" i="1"/>
  <c r="BW1589" i="1"/>
  <c r="BW1573" i="1"/>
  <c r="BW1555" i="1"/>
  <c r="BW1547" i="1"/>
  <c r="BW1539" i="1"/>
  <c r="BW1531" i="1"/>
  <c r="BW1523" i="1"/>
  <c r="BW1515" i="1"/>
  <c r="BW1507" i="1"/>
  <c r="BW1495" i="1"/>
  <c r="BW1490" i="1"/>
  <c r="BW1486" i="1"/>
  <c r="BW1482" i="1"/>
  <c r="BW1478" i="1"/>
  <c r="BW1474" i="1"/>
  <c r="BW1470" i="1"/>
  <c r="BW1466" i="1"/>
  <c r="BW1462" i="1"/>
  <c r="BW1458" i="1"/>
  <c r="BW1454" i="1"/>
  <c r="BW1450" i="1"/>
  <c r="BW1446" i="1"/>
  <c r="BY1443" i="1"/>
  <c r="BY1440" i="1"/>
  <c r="BW1438" i="1"/>
  <c r="BW1436" i="1"/>
  <c r="BW1434" i="1"/>
  <c r="BW1432" i="1"/>
  <c r="BW1430" i="1"/>
  <c r="BW1428" i="1"/>
  <c r="BW1426" i="1"/>
  <c r="BW1424" i="1"/>
  <c r="BW1422" i="1"/>
  <c r="BW1420" i="1"/>
  <c r="BW1418" i="1"/>
  <c r="BW1416" i="1"/>
  <c r="BW1414" i="1"/>
  <c r="BW1412" i="1"/>
  <c r="BW1556" i="1"/>
  <c r="BW1548" i="1"/>
  <c r="BW1540" i="1"/>
  <c r="BW1532" i="1"/>
  <c r="BW1524" i="1"/>
  <c r="BW1516" i="1"/>
  <c r="BW1508" i="1"/>
  <c r="BY1494" i="1"/>
  <c r="BU1494" i="1" s="1"/>
  <c r="BY1489" i="1"/>
  <c r="BY1485" i="1"/>
  <c r="BY1481" i="1"/>
  <c r="BY1477" i="1"/>
  <c r="BY1473" i="1"/>
  <c r="BY1469" i="1"/>
  <c r="BY1465" i="1"/>
  <c r="BU1465" i="1" s="1"/>
  <c r="BY1461" i="1"/>
  <c r="BU1461" i="1" s="1"/>
  <c r="BY1457" i="1"/>
  <c r="BY1453" i="1"/>
  <c r="BY1449" i="1"/>
  <c r="BW1443" i="1"/>
  <c r="BW1440" i="1"/>
  <c r="BW1612" i="1"/>
  <c r="BW1593" i="1"/>
  <c r="BW1577" i="1"/>
  <c r="BW1567" i="1"/>
  <c r="BW1563" i="1"/>
  <c r="BW1557" i="1"/>
  <c r="BW1549" i="1"/>
  <c r="BW1541" i="1"/>
  <c r="BW1533" i="1"/>
  <c r="BW1525" i="1"/>
  <c r="BW1517" i="1"/>
  <c r="BW1509" i="1"/>
  <c r="BW1494" i="1"/>
  <c r="BW1489" i="1"/>
  <c r="BW1485" i="1"/>
  <c r="BW1481" i="1"/>
  <c r="BW1477" i="1"/>
  <c r="BW1473" i="1"/>
  <c r="BW1469" i="1"/>
  <c r="BW1465" i="1"/>
  <c r="BW1461" i="1"/>
  <c r="BW1457" i="1"/>
  <c r="BW1453" i="1"/>
  <c r="BW1449" i="1"/>
  <c r="BY1445" i="1"/>
  <c r="BY1442" i="1"/>
  <c r="BW1558" i="1"/>
  <c r="BW1550" i="1"/>
  <c r="BW1542" i="1"/>
  <c r="BW1534" i="1"/>
  <c r="BW1526" i="1"/>
  <c r="BW1518" i="1"/>
  <c r="BW1510" i="1"/>
  <c r="BW1493" i="1"/>
  <c r="BY1488" i="1"/>
  <c r="BY1484" i="1"/>
  <c r="BY1480" i="1"/>
  <c r="BY1476" i="1"/>
  <c r="BY1472" i="1"/>
  <c r="BY1468" i="1"/>
  <c r="BY1464" i="1"/>
  <c r="BY1460" i="1"/>
  <c r="BY1456" i="1"/>
  <c r="BY1452" i="1"/>
  <c r="BY1448" i="1"/>
  <c r="BW1445" i="1"/>
  <c r="BW1442" i="1"/>
  <c r="BY1437" i="1"/>
  <c r="BY1435" i="1"/>
  <c r="BY1433" i="1"/>
  <c r="BY1431" i="1"/>
  <c r="BY1429" i="1"/>
  <c r="BY1427" i="1"/>
  <c r="BY1425" i="1"/>
  <c r="BY1423" i="1"/>
  <c r="BW1613" i="1"/>
  <c r="BW1597" i="1"/>
  <c r="BW1581" i="1"/>
  <c r="BW1559" i="1"/>
  <c r="BW1551" i="1"/>
  <c r="BW1543" i="1"/>
  <c r="BW1535" i="1"/>
  <c r="BW1527" i="1"/>
  <c r="BW1519" i="1"/>
  <c r="BW1511" i="1"/>
  <c r="BY1492" i="1"/>
  <c r="BW1488" i="1"/>
  <c r="BW1484" i="1"/>
  <c r="BW1480" i="1"/>
  <c r="BW1476" i="1"/>
  <c r="BW1472" i="1"/>
  <c r="BW1468" i="1"/>
  <c r="BW1464" i="1"/>
  <c r="BW1460" i="1"/>
  <c r="BW1456" i="1"/>
  <c r="BW1452" i="1"/>
  <c r="BW1448" i="1"/>
  <c r="BY1444" i="1"/>
  <c r="BY1439" i="1"/>
  <c r="BW1437" i="1"/>
  <c r="BW1435" i="1"/>
  <c r="BW1433" i="1"/>
  <c r="BW1431" i="1"/>
  <c r="BW1429" i="1"/>
  <c r="BW1427" i="1"/>
  <c r="BW1425" i="1"/>
  <c r="BW1423" i="1"/>
  <c r="BW1421" i="1"/>
  <c r="BW1419" i="1"/>
  <c r="BW1417" i="1"/>
  <c r="BW1415" i="1"/>
  <c r="BW1413" i="1"/>
  <c r="BW1411" i="1"/>
  <c r="BW1409" i="1"/>
  <c r="BW1407" i="1"/>
  <c r="BW1405" i="1"/>
  <c r="BW1403" i="1"/>
  <c r="BW1401" i="1"/>
  <c r="BW1399" i="1"/>
  <c r="BW1397" i="1"/>
  <c r="BW1395" i="1"/>
  <c r="BW1393" i="1"/>
  <c r="BW1391" i="1"/>
  <c r="BW1389" i="1"/>
  <c r="BW1387" i="1"/>
  <c r="BW1385" i="1"/>
  <c r="BW1383" i="1"/>
  <c r="BW1560" i="1"/>
  <c r="BW1552" i="1"/>
  <c r="BW1544" i="1"/>
  <c r="BW1536" i="1"/>
  <c r="BW1528" i="1"/>
  <c r="BW1520" i="1"/>
  <c r="BW1512" i="1"/>
  <c r="BW1492" i="1"/>
  <c r="BY1487" i="1"/>
  <c r="BY1483" i="1"/>
  <c r="BY1479" i="1"/>
  <c r="BY1475" i="1"/>
  <c r="BW1620" i="1"/>
  <c r="BW1601" i="1"/>
  <c r="BW1585" i="1"/>
  <c r="BW1569" i="1"/>
  <c r="BW1565" i="1"/>
  <c r="BW1561" i="1"/>
  <c r="BW1553" i="1"/>
  <c r="BW1545" i="1"/>
  <c r="BW1537" i="1"/>
  <c r="BW1529" i="1"/>
  <c r="BW1521" i="1"/>
  <c r="BW1513" i="1"/>
  <c r="BW1491" i="1"/>
  <c r="BW1487" i="1"/>
  <c r="BW1483" i="1"/>
  <c r="BW1479" i="1"/>
  <c r="BW1475" i="1"/>
  <c r="BW1471" i="1"/>
  <c r="BW1467" i="1"/>
  <c r="BW1463" i="1"/>
  <c r="BW1459" i="1"/>
  <c r="BW1455" i="1"/>
  <c r="BW1451" i="1"/>
  <c r="BW1447" i="1"/>
  <c r="BY1441" i="1"/>
  <c r="BU1441" i="1" s="1"/>
  <c r="BY1419" i="1"/>
  <c r="BU1419" i="1" s="1"/>
  <c r="BY1413" i="1"/>
  <c r="BU1413" i="1" s="1"/>
  <c r="BY1412" i="1"/>
  <c r="BU1412" i="1" s="1"/>
  <c r="BY1447" i="1"/>
  <c r="BW1380" i="1"/>
  <c r="BW1379" i="1"/>
  <c r="BW1372" i="1"/>
  <c r="BW1371" i="1"/>
  <c r="BW1364" i="1"/>
  <c r="BW1363" i="1"/>
  <c r="BW1356" i="1"/>
  <c r="BW1355" i="1"/>
  <c r="BW1348" i="1"/>
  <c r="BW1347" i="1"/>
  <c r="BY1451" i="1"/>
  <c r="BU1451" i="1" s="1"/>
  <c r="BW1444" i="1"/>
  <c r="BY1415" i="1"/>
  <c r="BY1414" i="1"/>
  <c r="BU1414" i="1" s="1"/>
  <c r="BY1378" i="1"/>
  <c r="BU1378" i="1" s="1"/>
  <c r="BY1377" i="1"/>
  <c r="BY1370" i="1"/>
  <c r="BY1369" i="1"/>
  <c r="BY1362" i="1"/>
  <c r="BY1361" i="1"/>
  <c r="BU1361" i="1" s="1"/>
  <c r="BY1354" i="1"/>
  <c r="BY1353" i="1"/>
  <c r="BY1346" i="1"/>
  <c r="BU1346" i="1" s="1"/>
  <c r="BY1345" i="1"/>
  <c r="BY1338" i="1"/>
  <c r="BY1337" i="1"/>
  <c r="BY1330" i="1"/>
  <c r="BY1329" i="1"/>
  <c r="BU1329" i="1" s="1"/>
  <c r="BY1323" i="1"/>
  <c r="BY1455" i="1"/>
  <c r="BU1455" i="1" s="1"/>
  <c r="BY1421" i="1"/>
  <c r="BU1421" i="1" s="1"/>
  <c r="BW1378" i="1"/>
  <c r="BW1377" i="1"/>
  <c r="BW1370" i="1"/>
  <c r="BW1369" i="1"/>
  <c r="BW1362" i="1"/>
  <c r="BW1361" i="1"/>
  <c r="BW1354" i="1"/>
  <c r="BW1353" i="1"/>
  <c r="BW1346" i="1"/>
  <c r="BW1345" i="1"/>
  <c r="BW1338" i="1"/>
  <c r="BW1337" i="1"/>
  <c r="BW1330" i="1"/>
  <c r="BW1329" i="1"/>
  <c r="BW1323" i="1"/>
  <c r="BY1320" i="1"/>
  <c r="BY1459" i="1"/>
  <c r="BU1459" i="1" s="1"/>
  <c r="BY1376" i="1"/>
  <c r="BY1375" i="1"/>
  <c r="BY1368" i="1"/>
  <c r="BY1367" i="1"/>
  <c r="BY1360" i="1"/>
  <c r="BY1359" i="1"/>
  <c r="BY1352" i="1"/>
  <c r="BY1351" i="1"/>
  <c r="BY1344" i="1"/>
  <c r="BY1343" i="1"/>
  <c r="BY1336" i="1"/>
  <c r="BY1335" i="1"/>
  <c r="BY1328" i="1"/>
  <c r="BY1327" i="1"/>
  <c r="BY1463" i="1"/>
  <c r="BU1463" i="1" s="1"/>
  <c r="BY1417" i="1"/>
  <c r="BU1417" i="1" s="1"/>
  <c r="BW1376" i="1"/>
  <c r="BW1375" i="1"/>
  <c r="BW1368" i="1"/>
  <c r="BW1367" i="1"/>
  <c r="BW1360" i="1"/>
  <c r="BW1359" i="1"/>
  <c r="BW1352" i="1"/>
  <c r="BW1351" i="1"/>
  <c r="BW1344" i="1"/>
  <c r="BW1343" i="1"/>
  <c r="BW1336" i="1"/>
  <c r="BW1335" i="1"/>
  <c r="BW1328" i="1"/>
  <c r="BW1327" i="1"/>
  <c r="BW1322" i="1"/>
  <c r="BY1467" i="1"/>
  <c r="BU1467" i="1" s="1"/>
  <c r="BY1411" i="1"/>
  <c r="BU1411" i="1" s="1"/>
  <c r="BY1410" i="1"/>
  <c r="BY1409" i="1"/>
  <c r="BU1409" i="1" s="1"/>
  <c r="BY1408" i="1"/>
  <c r="BY1407" i="1"/>
  <c r="BU1407" i="1" s="1"/>
  <c r="BY1406" i="1"/>
  <c r="BY1405" i="1"/>
  <c r="BU1405" i="1" s="1"/>
  <c r="BY1404" i="1"/>
  <c r="BY1403" i="1"/>
  <c r="BU1403" i="1" s="1"/>
  <c r="BY1402" i="1"/>
  <c r="BY1401" i="1"/>
  <c r="BU1401" i="1" s="1"/>
  <c r="BY1400" i="1"/>
  <c r="BY1399" i="1"/>
  <c r="BY1398" i="1"/>
  <c r="BY1397" i="1"/>
  <c r="BU1397" i="1" s="1"/>
  <c r="BY1396" i="1"/>
  <c r="BY1395" i="1"/>
  <c r="BU1395" i="1" s="1"/>
  <c r="BY1394" i="1"/>
  <c r="BY1393" i="1"/>
  <c r="BU1393" i="1" s="1"/>
  <c r="BY1392" i="1"/>
  <c r="BY1391" i="1"/>
  <c r="BU1391" i="1" s="1"/>
  <c r="BY1390" i="1"/>
  <c r="BY1389" i="1"/>
  <c r="BU1389" i="1" s="1"/>
  <c r="BY1388" i="1"/>
  <c r="BY1387" i="1"/>
  <c r="BU1387" i="1" s="1"/>
  <c r="BY1386" i="1"/>
  <c r="BY1385" i="1"/>
  <c r="BU1385" i="1" s="1"/>
  <c r="BY1384" i="1"/>
  <c r="BY1383" i="1"/>
  <c r="BY1382" i="1"/>
  <c r="BY1381" i="1"/>
  <c r="BY1374" i="1"/>
  <c r="BY1373" i="1"/>
  <c r="BY1366" i="1"/>
  <c r="BY1365" i="1"/>
  <c r="BY1358" i="1"/>
  <c r="BY1357" i="1"/>
  <c r="BY1350" i="1"/>
  <c r="BY1349" i="1"/>
  <c r="BU1349" i="1" s="1"/>
  <c r="BY1342" i="1"/>
  <c r="BY1341" i="1"/>
  <c r="BY1334" i="1"/>
  <c r="BY1333" i="1"/>
  <c r="BY1326" i="1"/>
  <c r="BY1325" i="1"/>
  <c r="BY1471" i="1"/>
  <c r="BU1471" i="1" s="1"/>
  <c r="BW1439" i="1"/>
  <c r="BW1410" i="1"/>
  <c r="BW1408" i="1"/>
  <c r="BW1406" i="1"/>
  <c r="BW1404" i="1"/>
  <c r="BW1402" i="1"/>
  <c r="BW1400" i="1"/>
  <c r="BW1398" i="1"/>
  <c r="BW1396" i="1"/>
  <c r="BW1394" i="1"/>
  <c r="BW1392" i="1"/>
  <c r="BW1390" i="1"/>
  <c r="BW1388" i="1"/>
  <c r="BW1386" i="1"/>
  <c r="BW1384" i="1"/>
  <c r="BW1382" i="1"/>
  <c r="BW1381" i="1"/>
  <c r="BW1374" i="1"/>
  <c r="BW1373" i="1"/>
  <c r="BW1366" i="1"/>
  <c r="BW1365" i="1"/>
  <c r="BW1358" i="1"/>
  <c r="BW1357" i="1"/>
  <c r="BW1334" i="1"/>
  <c r="BY1321" i="1"/>
  <c r="BU1321" i="1" s="1"/>
  <c r="BW1314" i="1"/>
  <c r="BW1313" i="1"/>
  <c r="BW1306" i="1"/>
  <c r="BW1305" i="1"/>
  <c r="BW1298" i="1"/>
  <c r="BW1297" i="1"/>
  <c r="BW1290" i="1"/>
  <c r="BW1289" i="1"/>
  <c r="BW1282" i="1"/>
  <c r="BW1281" i="1"/>
  <c r="BW1274" i="1"/>
  <c r="BW1273" i="1"/>
  <c r="BW1266" i="1"/>
  <c r="BW1265" i="1"/>
  <c r="BY1258" i="1"/>
  <c r="BY1254" i="1"/>
  <c r="BU1254" i="1" s="1"/>
  <c r="BY1250" i="1"/>
  <c r="BY1246" i="1"/>
  <c r="BY1242" i="1"/>
  <c r="BY1238" i="1"/>
  <c r="BY1234" i="1"/>
  <c r="BY1230" i="1"/>
  <c r="BY1226" i="1"/>
  <c r="BY1222" i="1"/>
  <c r="BY1218" i="1"/>
  <c r="BY1371" i="1"/>
  <c r="BU1371" i="1" s="1"/>
  <c r="BY1355" i="1"/>
  <c r="BU1355" i="1" s="1"/>
  <c r="BY1347" i="1"/>
  <c r="BU1347" i="1" s="1"/>
  <c r="BY1322" i="1"/>
  <c r="BW1321" i="1"/>
  <c r="BY1319" i="1"/>
  <c r="BY1312" i="1"/>
  <c r="BU1312" i="1" s="1"/>
  <c r="BY1311" i="1"/>
  <c r="BY1304" i="1"/>
  <c r="BY1303" i="1"/>
  <c r="BY1296" i="1"/>
  <c r="BY1295" i="1"/>
  <c r="BY1288" i="1"/>
  <c r="BY1287" i="1"/>
  <c r="BY1280" i="1"/>
  <c r="BU1280" i="1" s="1"/>
  <c r="BY1279" i="1"/>
  <c r="BY1272" i="1"/>
  <c r="BY1271" i="1"/>
  <c r="BY1264" i="1"/>
  <c r="BY1263" i="1"/>
  <c r="BW1258" i="1"/>
  <c r="BW1254" i="1"/>
  <c r="BW1250" i="1"/>
  <c r="BW1246" i="1"/>
  <c r="BW1242" i="1"/>
  <c r="BW1238" i="1"/>
  <c r="BW1234" i="1"/>
  <c r="BW1349" i="1"/>
  <c r="BY1348" i="1"/>
  <c r="BU1348" i="1" s="1"/>
  <c r="BW1341" i="1"/>
  <c r="BY1340" i="1"/>
  <c r="BU1340" i="1" s="1"/>
  <c r="BY1339" i="1"/>
  <c r="BW1325" i="1"/>
  <c r="BY1324" i="1"/>
  <c r="BW1320" i="1"/>
  <c r="BW1319" i="1"/>
  <c r="BW1312" i="1"/>
  <c r="BW1311" i="1"/>
  <c r="BW1304" i="1"/>
  <c r="BW1303" i="1"/>
  <c r="BW1296" i="1"/>
  <c r="BW1295" i="1"/>
  <c r="BW1288" i="1"/>
  <c r="BW1287" i="1"/>
  <c r="BW1280" i="1"/>
  <c r="BW1279" i="1"/>
  <c r="BW1272" i="1"/>
  <c r="BW1271" i="1"/>
  <c r="BW1264" i="1"/>
  <c r="BW1263" i="1"/>
  <c r="BY1257" i="1"/>
  <c r="BY1253" i="1"/>
  <c r="BY1249" i="1"/>
  <c r="BY1245" i="1"/>
  <c r="BY1241" i="1"/>
  <c r="BU1241" i="1" s="1"/>
  <c r="BY1237" i="1"/>
  <c r="BY1233" i="1"/>
  <c r="BY1229" i="1"/>
  <c r="BY1225" i="1"/>
  <c r="BY1221" i="1"/>
  <c r="BY1217" i="1"/>
  <c r="BY1215" i="1"/>
  <c r="BY1213" i="1"/>
  <c r="BY1211" i="1"/>
  <c r="BY1209" i="1"/>
  <c r="BY1207" i="1"/>
  <c r="BY1205" i="1"/>
  <c r="BY1372" i="1"/>
  <c r="BU1372" i="1" s="1"/>
  <c r="BY1356" i="1"/>
  <c r="BU1356" i="1" s="1"/>
  <c r="BW1340" i="1"/>
  <c r="BW1339" i="1"/>
  <c r="BW1324" i="1"/>
  <c r="BY1318" i="1"/>
  <c r="BY1317" i="1"/>
  <c r="BY1310" i="1"/>
  <c r="BY1309" i="1"/>
  <c r="BY1302" i="1"/>
  <c r="BY1301" i="1"/>
  <c r="BY1294" i="1"/>
  <c r="BY1293" i="1"/>
  <c r="BY1286" i="1"/>
  <c r="BY1285" i="1"/>
  <c r="BY1278" i="1"/>
  <c r="BY1277" i="1"/>
  <c r="BY1270" i="1"/>
  <c r="BY1269" i="1"/>
  <c r="BY1262" i="1"/>
  <c r="BY1261" i="1"/>
  <c r="BW1257" i="1"/>
  <c r="BW1253" i="1"/>
  <c r="BW1249" i="1"/>
  <c r="BW1245" i="1"/>
  <c r="BW1241" i="1"/>
  <c r="BW1350" i="1"/>
  <c r="BW1342" i="1"/>
  <c r="BW1326" i="1"/>
  <c r="BW1318" i="1"/>
  <c r="BW1317" i="1"/>
  <c r="BW1310" i="1"/>
  <c r="BW1309" i="1"/>
  <c r="BW1302" i="1"/>
  <c r="BW1301" i="1"/>
  <c r="BW1294" i="1"/>
  <c r="BW1293" i="1"/>
  <c r="BW1286" i="1"/>
  <c r="BW1285" i="1"/>
  <c r="BW1278" i="1"/>
  <c r="BW1277" i="1"/>
  <c r="BW1270" i="1"/>
  <c r="BW1269" i="1"/>
  <c r="BW1262" i="1"/>
  <c r="BW1261" i="1"/>
  <c r="BY1256" i="1"/>
  <c r="BY1252" i="1"/>
  <c r="BY1248" i="1"/>
  <c r="BY1244" i="1"/>
  <c r="BY1240" i="1"/>
  <c r="BY1236" i="1"/>
  <c r="BY1232" i="1"/>
  <c r="BY1228" i="1"/>
  <c r="BY1224" i="1"/>
  <c r="BY1220" i="1"/>
  <c r="BY1379" i="1"/>
  <c r="BU1379" i="1" s="1"/>
  <c r="BY1363" i="1"/>
  <c r="BU1363" i="1" s="1"/>
  <c r="BY1316" i="1"/>
  <c r="BY1315" i="1"/>
  <c r="BY1308" i="1"/>
  <c r="BU1308" i="1" s="1"/>
  <c r="BY1307" i="1"/>
  <c r="BY1300" i="1"/>
  <c r="BY1299" i="1"/>
  <c r="BY1292" i="1"/>
  <c r="BY1291" i="1"/>
  <c r="BU1291" i="1" s="1"/>
  <c r="BY1284" i="1"/>
  <c r="BY1283" i="1"/>
  <c r="BY1276" i="1"/>
  <c r="BY1275" i="1"/>
  <c r="BY1268" i="1"/>
  <c r="BY1267" i="1"/>
  <c r="BY1260" i="1"/>
  <c r="BW1256" i="1"/>
  <c r="BW1252" i="1"/>
  <c r="BW1248" i="1"/>
  <c r="BW1244" i="1"/>
  <c r="BW1240" i="1"/>
  <c r="BW1333" i="1"/>
  <c r="BY1332" i="1"/>
  <c r="BU1332" i="1" s="1"/>
  <c r="BY1331" i="1"/>
  <c r="BW1316" i="1"/>
  <c r="BW1315" i="1"/>
  <c r="BW1308" i="1"/>
  <c r="BW1307" i="1"/>
  <c r="BW1300" i="1"/>
  <c r="BW1299" i="1"/>
  <c r="BW1292" i="1"/>
  <c r="BW1291" i="1"/>
  <c r="BW1284" i="1"/>
  <c r="BW1283" i="1"/>
  <c r="BY1380" i="1"/>
  <c r="BU1380" i="1" s="1"/>
  <c r="BY1364" i="1"/>
  <c r="BU1364" i="1" s="1"/>
  <c r="BW1332" i="1"/>
  <c r="BW1331" i="1"/>
  <c r="BY1314" i="1"/>
  <c r="BU1314" i="1" s="1"/>
  <c r="BY1313" i="1"/>
  <c r="BU1313" i="1" s="1"/>
  <c r="BY1306" i="1"/>
  <c r="BU1306" i="1" s="1"/>
  <c r="BY1305" i="1"/>
  <c r="BU1305" i="1" s="1"/>
  <c r="BY1298" i="1"/>
  <c r="BU1298" i="1" s="1"/>
  <c r="BY1297" i="1"/>
  <c r="BU1297" i="1" s="1"/>
  <c r="BY1290" i="1"/>
  <c r="BU1290" i="1" s="1"/>
  <c r="BY1289" i="1"/>
  <c r="BU1289" i="1" s="1"/>
  <c r="BY1282" i="1"/>
  <c r="BU1282" i="1" s="1"/>
  <c r="BY1281" i="1"/>
  <c r="BU1281" i="1" s="1"/>
  <c r="BY1274" i="1"/>
  <c r="BU1274" i="1" s="1"/>
  <c r="BY1273" i="1"/>
  <c r="BU1273" i="1" s="1"/>
  <c r="BY1266" i="1"/>
  <c r="BU1266" i="1" s="1"/>
  <c r="BY1265" i="1"/>
  <c r="BU1265" i="1" s="1"/>
  <c r="BW1259" i="1"/>
  <c r="BW1255" i="1"/>
  <c r="BW1251" i="1"/>
  <c r="BW1247" i="1"/>
  <c r="BW1243" i="1"/>
  <c r="BW1239" i="1"/>
  <c r="BW1267" i="1"/>
  <c r="BY1243" i="1"/>
  <c r="BU1243" i="1" s="1"/>
  <c r="BW1233" i="1"/>
  <c r="BW1231" i="1"/>
  <c r="BW1230" i="1"/>
  <c r="BY1214" i="1"/>
  <c r="BW1209" i="1"/>
  <c r="BW1204" i="1"/>
  <c r="BW1200" i="1"/>
  <c r="BW1196" i="1"/>
  <c r="BW1192" i="1"/>
  <c r="BW1188" i="1"/>
  <c r="BW1184" i="1"/>
  <c r="BW1180" i="1"/>
  <c r="BW1176" i="1"/>
  <c r="BW1172" i="1"/>
  <c r="BW1168" i="1"/>
  <c r="BW1164" i="1"/>
  <c r="BY1247" i="1"/>
  <c r="BW1214" i="1"/>
  <c r="BY1208" i="1"/>
  <c r="BY1203" i="1"/>
  <c r="BY1199" i="1"/>
  <c r="BU1199" i="1" s="1"/>
  <c r="BY1195" i="1"/>
  <c r="BY1191" i="1"/>
  <c r="BY1187" i="1"/>
  <c r="BU1187" i="1" s="1"/>
  <c r="BY1183" i="1"/>
  <c r="BY1179" i="1"/>
  <c r="BY1175" i="1"/>
  <c r="BY1171" i="1"/>
  <c r="BY1167" i="1"/>
  <c r="BU1167" i="1" s="1"/>
  <c r="BY1163" i="1"/>
  <c r="BY1159" i="1"/>
  <c r="BY1155" i="1"/>
  <c r="BU1155" i="1" s="1"/>
  <c r="BY1151" i="1"/>
  <c r="BY1147" i="1"/>
  <c r="BY1143" i="1"/>
  <c r="BY1139" i="1"/>
  <c r="BY1135" i="1"/>
  <c r="BY1132" i="1"/>
  <c r="BY1127" i="1"/>
  <c r="BY1124" i="1"/>
  <c r="BY1119" i="1"/>
  <c r="BY1116" i="1"/>
  <c r="BW1268" i="1"/>
  <c r="BY1251" i="1"/>
  <c r="BU1251" i="1" s="1"/>
  <c r="BW1236" i="1"/>
  <c r="BY1235" i="1"/>
  <c r="BU1235" i="1" s="1"/>
  <c r="BW1213" i="1"/>
  <c r="BW1208" i="1"/>
  <c r="BW1203" i="1"/>
  <c r="BW1199" i="1"/>
  <c r="BW1195" i="1"/>
  <c r="BW1191" i="1"/>
  <c r="BW1187" i="1"/>
  <c r="BW1183" i="1"/>
  <c r="BW1179" i="1"/>
  <c r="BW1175" i="1"/>
  <c r="BW1171" i="1"/>
  <c r="BW1167" i="1"/>
  <c r="BW1163" i="1"/>
  <c r="BW1159" i="1"/>
  <c r="BW1155" i="1"/>
  <c r="BW1151" i="1"/>
  <c r="BY1255" i="1"/>
  <c r="BU1255" i="1" s="1"/>
  <c r="BW1237" i="1"/>
  <c r="BW1235" i="1"/>
  <c r="BY1212" i="1"/>
  <c r="BW1207" i="1"/>
  <c r="BY1202" i="1"/>
  <c r="BY1198" i="1"/>
  <c r="BU1198" i="1" s="1"/>
  <c r="BY1194" i="1"/>
  <c r="BY1190" i="1"/>
  <c r="BY1186" i="1"/>
  <c r="BU1186" i="1" s="1"/>
  <c r="BY1182" i="1"/>
  <c r="BY1178" i="1"/>
  <c r="BY1174" i="1"/>
  <c r="BY1170" i="1"/>
  <c r="BY1166" i="1"/>
  <c r="BU1166" i="1" s="1"/>
  <c r="BY1162" i="1"/>
  <c r="BY1158" i="1"/>
  <c r="BY1154" i="1"/>
  <c r="BU1154" i="1" s="1"/>
  <c r="BY1150" i="1"/>
  <c r="BY1146" i="1"/>
  <c r="BY1142" i="1"/>
  <c r="BY1138" i="1"/>
  <c r="BY1134" i="1"/>
  <c r="BY1129" i="1"/>
  <c r="BY1126" i="1"/>
  <c r="BY1121" i="1"/>
  <c r="BY1118" i="1"/>
  <c r="BW1275" i="1"/>
  <c r="BY1259" i="1"/>
  <c r="BU1259" i="1" s="1"/>
  <c r="BW1220" i="1"/>
  <c r="BY1219" i="1"/>
  <c r="BU1219" i="1" s="1"/>
  <c r="BW1217" i="1"/>
  <c r="BW1212" i="1"/>
  <c r="BY1206" i="1"/>
  <c r="BU1206" i="1" s="1"/>
  <c r="BW1202" i="1"/>
  <c r="BW1198" i="1"/>
  <c r="BW1194" i="1"/>
  <c r="BW1190" i="1"/>
  <c r="BW1186" i="1"/>
  <c r="BW1182" i="1"/>
  <c r="BW1178" i="1"/>
  <c r="BW1174" i="1"/>
  <c r="BW1170" i="1"/>
  <c r="BW1166" i="1"/>
  <c r="BW1162" i="1"/>
  <c r="BW1158" i="1"/>
  <c r="BW1154" i="1"/>
  <c r="BW1150" i="1"/>
  <c r="BW1224" i="1"/>
  <c r="BY1223" i="1"/>
  <c r="BU1223" i="1" s="1"/>
  <c r="BW1221" i="1"/>
  <c r="BW1219" i="1"/>
  <c r="BW1218" i="1"/>
  <c r="BY1216" i="1"/>
  <c r="BW1211" i="1"/>
  <c r="BW1206" i="1"/>
  <c r="BY1201" i="1"/>
  <c r="BY1197" i="1"/>
  <c r="BY1193" i="1"/>
  <c r="BY1189" i="1"/>
  <c r="BY1185" i="1"/>
  <c r="BY1181" i="1"/>
  <c r="BY1177" i="1"/>
  <c r="BY1173" i="1"/>
  <c r="BY1169" i="1"/>
  <c r="BY1165" i="1"/>
  <c r="BU1165" i="1" s="1"/>
  <c r="BY1161" i="1"/>
  <c r="BY1157" i="1"/>
  <c r="BY1153" i="1"/>
  <c r="BY1149" i="1"/>
  <c r="BY1145" i="1"/>
  <c r="BY1141" i="1"/>
  <c r="BY1137" i="1"/>
  <c r="BY1131" i="1"/>
  <c r="BU1131" i="1" s="1"/>
  <c r="BY1128" i="1"/>
  <c r="BY1123" i="1"/>
  <c r="BY1120" i="1"/>
  <c r="BY1115" i="1"/>
  <c r="BW1276" i="1"/>
  <c r="BW1260" i="1"/>
  <c r="BW1228" i="1"/>
  <c r="BY1227" i="1"/>
  <c r="BU1227" i="1" s="1"/>
  <c r="BW1225" i="1"/>
  <c r="BW1223" i="1"/>
  <c r="BW1222" i="1"/>
  <c r="BW1216" i="1"/>
  <c r="BY1239" i="1"/>
  <c r="BU1239" i="1" s="1"/>
  <c r="BW1232" i="1"/>
  <c r="BY1231" i="1"/>
  <c r="BU1231" i="1" s="1"/>
  <c r="BW1229" i="1"/>
  <c r="BW1227" i="1"/>
  <c r="BW1226" i="1"/>
  <c r="BW1215" i="1"/>
  <c r="BW1210" i="1"/>
  <c r="BY1204" i="1"/>
  <c r="BU1204" i="1" s="1"/>
  <c r="BY1200" i="1"/>
  <c r="BU1200" i="1" s="1"/>
  <c r="BY1196" i="1"/>
  <c r="BY1192" i="1"/>
  <c r="BU1192" i="1" s="1"/>
  <c r="BY1188" i="1"/>
  <c r="BU1188" i="1" s="1"/>
  <c r="BY1184" i="1"/>
  <c r="BU1184" i="1" s="1"/>
  <c r="BY1180" i="1"/>
  <c r="BU1180" i="1" s="1"/>
  <c r="BY1176" i="1"/>
  <c r="BU1176" i="1" s="1"/>
  <c r="BY1172" i="1"/>
  <c r="BU1172" i="1" s="1"/>
  <c r="BY1168" i="1"/>
  <c r="BU1168" i="1" s="1"/>
  <c r="BY1164" i="1"/>
  <c r="BY1160" i="1"/>
  <c r="BY1156" i="1"/>
  <c r="BY1152" i="1"/>
  <c r="BY1148" i="1"/>
  <c r="BY1144" i="1"/>
  <c r="BY1140" i="1"/>
  <c r="BY1136" i="1"/>
  <c r="BY1133" i="1"/>
  <c r="BY1130" i="1"/>
  <c r="BU1130" i="1" s="1"/>
  <c r="BW1142" i="1"/>
  <c r="BW1134" i="1"/>
  <c r="BW1132" i="1"/>
  <c r="BW1130" i="1"/>
  <c r="BW1128" i="1"/>
  <c r="BW1126" i="1"/>
  <c r="BW1117" i="1"/>
  <c r="BW1116" i="1"/>
  <c r="BW1111" i="1"/>
  <c r="BW1107" i="1"/>
  <c r="BW1103" i="1"/>
  <c r="BW1099" i="1"/>
  <c r="BW1095" i="1"/>
  <c r="BW1091" i="1"/>
  <c r="BW1087" i="1"/>
  <c r="BW1083" i="1"/>
  <c r="BW1079" i="1"/>
  <c r="BW1075" i="1"/>
  <c r="BW1071" i="1"/>
  <c r="BW1067" i="1"/>
  <c r="BW1063" i="1"/>
  <c r="BW1059" i="1"/>
  <c r="BY1210" i="1"/>
  <c r="BU1210" i="1" s="1"/>
  <c r="BW1197" i="1"/>
  <c r="BW1181" i="1"/>
  <c r="BW1165" i="1"/>
  <c r="BW1143" i="1"/>
  <c r="BW1135" i="1"/>
  <c r="BW1133" i="1"/>
  <c r="BW1131" i="1"/>
  <c r="BW1129" i="1"/>
  <c r="BW1127" i="1"/>
  <c r="BY1125" i="1"/>
  <c r="BW1115" i="1"/>
  <c r="BY1114" i="1"/>
  <c r="BY1110" i="1"/>
  <c r="BY1106" i="1"/>
  <c r="BY1102" i="1"/>
  <c r="BU1102" i="1" s="1"/>
  <c r="BY1098" i="1"/>
  <c r="BU1098" i="1" s="1"/>
  <c r="BY1094" i="1"/>
  <c r="BU1094" i="1" s="1"/>
  <c r="BY1090" i="1"/>
  <c r="BY1086" i="1"/>
  <c r="BY1082" i="1"/>
  <c r="BY1078" i="1"/>
  <c r="BY1074" i="1"/>
  <c r="BY1070" i="1"/>
  <c r="BU1070" i="1" s="1"/>
  <c r="BY1066" i="1"/>
  <c r="BU1066" i="1" s="1"/>
  <c r="BY1062" i="1"/>
  <c r="BU1062" i="1" s="1"/>
  <c r="BY1058" i="1"/>
  <c r="BY1054" i="1"/>
  <c r="BY1050" i="1"/>
  <c r="BY1046" i="1"/>
  <c r="BY1042" i="1"/>
  <c r="BY1038" i="1"/>
  <c r="BY1034" i="1"/>
  <c r="BY1030" i="1"/>
  <c r="BY1026" i="1"/>
  <c r="BW1144" i="1"/>
  <c r="BW1136" i="1"/>
  <c r="BW1125" i="1"/>
  <c r="BW1124" i="1"/>
  <c r="BW1114" i="1"/>
  <c r="BW1110" i="1"/>
  <c r="BW1106" i="1"/>
  <c r="BW1102" i="1"/>
  <c r="BW1098" i="1"/>
  <c r="BW1094" i="1"/>
  <c r="BW1090" i="1"/>
  <c r="BW1086" i="1"/>
  <c r="BW1082" i="1"/>
  <c r="BW1078" i="1"/>
  <c r="BW1074" i="1"/>
  <c r="BW1070" i="1"/>
  <c r="BW1066" i="1"/>
  <c r="BW1062" i="1"/>
  <c r="BW1201" i="1"/>
  <c r="BW1185" i="1"/>
  <c r="BW1169" i="1"/>
  <c r="BW1145" i="1"/>
  <c r="BW1137" i="1"/>
  <c r="BW1123" i="1"/>
  <c r="BY1122" i="1"/>
  <c r="BY1113" i="1"/>
  <c r="BY1109" i="1"/>
  <c r="BY1105" i="1"/>
  <c r="BY1101" i="1"/>
  <c r="BY1097" i="1"/>
  <c r="BY1093" i="1"/>
  <c r="BU1093" i="1" s="1"/>
  <c r="BY1089" i="1"/>
  <c r="BY1085" i="1"/>
  <c r="BY1081" i="1"/>
  <c r="BY1077" i="1"/>
  <c r="BY1073" i="1"/>
  <c r="BY1069" i="1"/>
  <c r="BY1065" i="1"/>
  <c r="BY1061" i="1"/>
  <c r="BU1061" i="1" s="1"/>
  <c r="BY1057" i="1"/>
  <c r="BY1053" i="1"/>
  <c r="BY1049" i="1"/>
  <c r="BY1045" i="1"/>
  <c r="BY1041" i="1"/>
  <c r="BY1037" i="1"/>
  <c r="BY1033" i="1"/>
  <c r="BY1029" i="1"/>
  <c r="BY1025" i="1"/>
  <c r="BW1023" i="1"/>
  <c r="BW1021" i="1"/>
  <c r="BW1019" i="1"/>
  <c r="BW1017" i="1"/>
  <c r="BW1015" i="1"/>
  <c r="BW1013" i="1"/>
  <c r="BW1011" i="1"/>
  <c r="BW1009" i="1"/>
  <c r="BW1007" i="1"/>
  <c r="BW1005" i="1"/>
  <c r="BW1003" i="1"/>
  <c r="BW1001" i="1"/>
  <c r="BW999" i="1"/>
  <c r="BW997" i="1"/>
  <c r="BW995" i="1"/>
  <c r="BW993" i="1"/>
  <c r="BW991" i="1"/>
  <c r="BW989" i="1"/>
  <c r="BW987" i="1"/>
  <c r="BW985" i="1"/>
  <c r="BW983" i="1"/>
  <c r="BW981" i="1"/>
  <c r="BW979" i="1"/>
  <c r="BW977" i="1"/>
  <c r="BW975" i="1"/>
  <c r="BW973" i="1"/>
  <c r="BW971" i="1"/>
  <c r="BW969" i="1"/>
  <c r="BW967" i="1"/>
  <c r="BW965" i="1"/>
  <c r="BW963" i="1"/>
  <c r="BW961" i="1"/>
  <c r="BW959" i="1"/>
  <c r="BW957" i="1"/>
  <c r="BW955" i="1"/>
  <c r="BW953" i="1"/>
  <c r="BW951" i="1"/>
  <c r="BW949" i="1"/>
  <c r="BW947" i="1"/>
  <c r="BW945" i="1"/>
  <c r="BW943" i="1"/>
  <c r="BW941" i="1"/>
  <c r="BW939" i="1"/>
  <c r="BW1146" i="1"/>
  <c r="BW1138" i="1"/>
  <c r="BW1122" i="1"/>
  <c r="BW1120" i="1"/>
  <c r="BW1113" i="1"/>
  <c r="BW1109" i="1"/>
  <c r="BW1105" i="1"/>
  <c r="BW1101" i="1"/>
  <c r="BW1097" i="1"/>
  <c r="BW1093" i="1"/>
  <c r="BW1089" i="1"/>
  <c r="BW1085" i="1"/>
  <c r="BW1081" i="1"/>
  <c r="BW1077" i="1"/>
  <c r="BW1073" i="1"/>
  <c r="BW1069" i="1"/>
  <c r="BW1065" i="1"/>
  <c r="BW1061" i="1"/>
  <c r="BW1057" i="1"/>
  <c r="BW1053" i="1"/>
  <c r="BW1049" i="1"/>
  <c r="BW1045" i="1"/>
  <c r="BW1041" i="1"/>
  <c r="BW1205" i="1"/>
  <c r="BW1189" i="1"/>
  <c r="BW1173" i="1"/>
  <c r="BW1147" i="1"/>
  <c r="BW1139" i="1"/>
  <c r="BW1121" i="1"/>
  <c r="BY1112" i="1"/>
  <c r="BY1108" i="1"/>
  <c r="BY1104" i="1"/>
  <c r="BY1100" i="1"/>
  <c r="BU1100" i="1" s="1"/>
  <c r="BY1096" i="1"/>
  <c r="BY1092" i="1"/>
  <c r="BY1088" i="1"/>
  <c r="BY1084" i="1"/>
  <c r="BY1080" i="1"/>
  <c r="BY1076" i="1"/>
  <c r="BY1072" i="1"/>
  <c r="BY1068" i="1"/>
  <c r="BY1064" i="1"/>
  <c r="BY1060" i="1"/>
  <c r="BY1056" i="1"/>
  <c r="BY1052" i="1"/>
  <c r="BY1048" i="1"/>
  <c r="BY1044" i="1"/>
  <c r="BY1040" i="1"/>
  <c r="BY1036" i="1"/>
  <c r="BY1032" i="1"/>
  <c r="BY1028" i="1"/>
  <c r="BW1160" i="1"/>
  <c r="BW1156" i="1"/>
  <c r="BW1152" i="1"/>
  <c r="BW1148" i="1"/>
  <c r="BW1140" i="1"/>
  <c r="BW1118" i="1"/>
  <c r="BW1112" i="1"/>
  <c r="BW1108" i="1"/>
  <c r="BW1104" i="1"/>
  <c r="BW1100" i="1"/>
  <c r="BW1096" i="1"/>
  <c r="BW1092" i="1"/>
  <c r="BW1193" i="1"/>
  <c r="BW1177" i="1"/>
  <c r="BW1161" i="1"/>
  <c r="BW1157" i="1"/>
  <c r="BW1153" i="1"/>
  <c r="BW1149" i="1"/>
  <c r="BW1141" i="1"/>
  <c r="BW1119" i="1"/>
  <c r="BY1117" i="1"/>
  <c r="BU1117" i="1" s="1"/>
  <c r="BY1111" i="1"/>
  <c r="BU1111" i="1" s="1"/>
  <c r="BY1107" i="1"/>
  <c r="BU1107" i="1" s="1"/>
  <c r="BY1103" i="1"/>
  <c r="BU1103" i="1" s="1"/>
  <c r="BY1099" i="1"/>
  <c r="BU1099" i="1" s="1"/>
  <c r="BY1095" i="1"/>
  <c r="BU1095" i="1" s="1"/>
  <c r="BY1091" i="1"/>
  <c r="BU1091" i="1" s="1"/>
  <c r="BY1087" i="1"/>
  <c r="BU1087" i="1" s="1"/>
  <c r="BY1083" i="1"/>
  <c r="BU1083" i="1" s="1"/>
  <c r="BY1079" i="1"/>
  <c r="BU1079" i="1" s="1"/>
  <c r="BY1075" i="1"/>
  <c r="BU1075" i="1" s="1"/>
  <c r="BY1071" i="1"/>
  <c r="BU1071" i="1" s="1"/>
  <c r="BY1067" i="1"/>
  <c r="BU1067" i="1" s="1"/>
  <c r="BY1063" i="1"/>
  <c r="BU1063" i="1" s="1"/>
  <c r="BY1059" i="1"/>
  <c r="BU1059" i="1" s="1"/>
  <c r="BY1055" i="1"/>
  <c r="BY1051" i="1"/>
  <c r="BY1047" i="1"/>
  <c r="BY1043" i="1"/>
  <c r="BY1039" i="1"/>
  <c r="BY1035" i="1"/>
  <c r="BY1031" i="1"/>
  <c r="BY1027" i="1"/>
  <c r="BW1024" i="1"/>
  <c r="BW1022" i="1"/>
  <c r="BW1020" i="1"/>
  <c r="BW1018" i="1"/>
  <c r="BW1016" i="1"/>
  <c r="BW1014" i="1"/>
  <c r="BW1012" i="1"/>
  <c r="BW1010" i="1"/>
  <c r="BW1008" i="1"/>
  <c r="BW1006" i="1"/>
  <c r="BW1004" i="1"/>
  <c r="BW1002" i="1"/>
  <c r="BW1000" i="1"/>
  <c r="BW998" i="1"/>
  <c r="BW996" i="1"/>
  <c r="BW994" i="1"/>
  <c r="BW992" i="1"/>
  <c r="BW990" i="1"/>
  <c r="BW988" i="1"/>
  <c r="BW986" i="1"/>
  <c r="BW984" i="1"/>
  <c r="BW982" i="1"/>
  <c r="BW980" i="1"/>
  <c r="BW978" i="1"/>
  <c r="BW976" i="1"/>
  <c r="BW974" i="1"/>
  <c r="BW972" i="1"/>
  <c r="BW970" i="1"/>
  <c r="BW968" i="1"/>
  <c r="BW966" i="1"/>
  <c r="BW964" i="1"/>
  <c r="BW962" i="1"/>
  <c r="BW960" i="1"/>
  <c r="BW958" i="1"/>
  <c r="BW956" i="1"/>
  <c r="BW954" i="1"/>
  <c r="BW952" i="1"/>
  <c r="BW950" i="1"/>
  <c r="BW948" i="1"/>
  <c r="BW946" i="1"/>
  <c r="BW944" i="1"/>
  <c r="BW942" i="1"/>
  <c r="BW940" i="1"/>
  <c r="BW938" i="1"/>
  <c r="BW936" i="1"/>
  <c r="BW934" i="1"/>
  <c r="BW932" i="1"/>
  <c r="BW930" i="1"/>
  <c r="BW928" i="1"/>
  <c r="BW926" i="1"/>
  <c r="BW924" i="1"/>
  <c r="BW922" i="1"/>
  <c r="BW920" i="1"/>
  <c r="BW918" i="1"/>
  <c r="BW916" i="1"/>
  <c r="BW914" i="1"/>
  <c r="BW912" i="1"/>
  <c r="BW910" i="1"/>
  <c r="BW908" i="1"/>
  <c r="BW906" i="1"/>
  <c r="BW904" i="1"/>
  <c r="BW902" i="1"/>
  <c r="BW900" i="1"/>
  <c r="BW898" i="1"/>
  <c r="BW896" i="1"/>
  <c r="BW894" i="1"/>
  <c r="BW892" i="1"/>
  <c r="BW890" i="1"/>
  <c r="BW888" i="1"/>
  <c r="BW886" i="1"/>
  <c r="BW1084" i="1"/>
  <c r="BW1068" i="1"/>
  <c r="BW1058" i="1"/>
  <c r="BW1048" i="1"/>
  <c r="BW1042" i="1"/>
  <c r="BW1036" i="1"/>
  <c r="BW1028" i="1"/>
  <c r="BW935" i="1"/>
  <c r="BW927" i="1"/>
  <c r="BW919" i="1"/>
  <c r="BW911" i="1"/>
  <c r="BW903" i="1"/>
  <c r="BW895" i="1"/>
  <c r="BW887" i="1"/>
  <c r="BY882" i="1"/>
  <c r="BU882" i="1" s="1"/>
  <c r="BY878" i="1"/>
  <c r="BU878" i="1" s="1"/>
  <c r="BY874" i="1"/>
  <c r="BY870" i="1"/>
  <c r="BW867" i="1"/>
  <c r="BY862" i="1"/>
  <c r="BY860" i="1"/>
  <c r="BY858" i="1"/>
  <c r="BY856" i="1"/>
  <c r="BU856" i="1" s="1"/>
  <c r="BY854" i="1"/>
  <c r="BU854" i="1" s="1"/>
  <c r="BY852" i="1"/>
  <c r="BY850" i="1"/>
  <c r="BY848" i="1"/>
  <c r="BY846" i="1"/>
  <c r="BY844" i="1"/>
  <c r="BY842" i="1"/>
  <c r="BY840" i="1"/>
  <c r="BU840" i="1" s="1"/>
  <c r="BY838" i="1"/>
  <c r="BU838" i="1" s="1"/>
  <c r="BW1043" i="1"/>
  <c r="BW1037" i="1"/>
  <c r="BW1029" i="1"/>
  <c r="BY934" i="1"/>
  <c r="BY933" i="1"/>
  <c r="BY926" i="1"/>
  <c r="BU926" i="1" s="1"/>
  <c r="BY925" i="1"/>
  <c r="BY918" i="1"/>
  <c r="BU918" i="1" s="1"/>
  <c r="BY917" i="1"/>
  <c r="BY910" i="1"/>
  <c r="BU910" i="1" s="1"/>
  <c r="BY909" i="1"/>
  <c r="BY902" i="1"/>
  <c r="BY901" i="1"/>
  <c r="BY894" i="1"/>
  <c r="BU894" i="1" s="1"/>
  <c r="BY893" i="1"/>
  <c r="BY886" i="1"/>
  <c r="BU886" i="1" s="1"/>
  <c r="BW882" i="1"/>
  <c r="BW878" i="1"/>
  <c r="BW874" i="1"/>
  <c r="BW870" i="1"/>
  <c r="BY864" i="1"/>
  <c r="BW862" i="1"/>
  <c r="BW860" i="1"/>
  <c r="BW858" i="1"/>
  <c r="BW856" i="1"/>
  <c r="BW854" i="1"/>
  <c r="BW852" i="1"/>
  <c r="BW850" i="1"/>
  <c r="BW848" i="1"/>
  <c r="BW846" i="1"/>
  <c r="BW844" i="1"/>
  <c r="BW842" i="1"/>
  <c r="BW840" i="1"/>
  <c r="BW838" i="1"/>
  <c r="BW836" i="1"/>
  <c r="BW834" i="1"/>
  <c r="BW832" i="1"/>
  <c r="BW830" i="1"/>
  <c r="BW828" i="1"/>
  <c r="BW826" i="1"/>
  <c r="BW824" i="1"/>
  <c r="BW822" i="1"/>
  <c r="BW820" i="1"/>
  <c r="BW818" i="1"/>
  <c r="BW816" i="1"/>
  <c r="BW814" i="1"/>
  <c r="BW812" i="1"/>
  <c r="BW810" i="1"/>
  <c r="BW808" i="1"/>
  <c r="BW806" i="1"/>
  <c r="BW804" i="1"/>
  <c r="BW802" i="1"/>
  <c r="BW800" i="1"/>
  <c r="BW798" i="1"/>
  <c r="BW796" i="1"/>
  <c r="BW794" i="1"/>
  <c r="BW792" i="1"/>
  <c r="BW790" i="1"/>
  <c r="BW788" i="1"/>
  <c r="BW786" i="1"/>
  <c r="BW784" i="1"/>
  <c r="BW782" i="1"/>
  <c r="BW780" i="1"/>
  <c r="BW778" i="1"/>
  <c r="BW776" i="1"/>
  <c r="BW774" i="1"/>
  <c r="BW772" i="1"/>
  <c r="BW770" i="1"/>
  <c r="BW768" i="1"/>
  <c r="BW766" i="1"/>
  <c r="BW764" i="1"/>
  <c r="BW762" i="1"/>
  <c r="BW760" i="1"/>
  <c r="BW1088" i="1"/>
  <c r="BW1072" i="1"/>
  <c r="BW1054" i="1"/>
  <c r="BW1044" i="1"/>
  <c r="BW1038" i="1"/>
  <c r="BW1030" i="1"/>
  <c r="BW933" i="1"/>
  <c r="BW925" i="1"/>
  <c r="BW917" i="1"/>
  <c r="BW909" i="1"/>
  <c r="BW901" i="1"/>
  <c r="BW893" i="1"/>
  <c r="BY885" i="1"/>
  <c r="BY881" i="1"/>
  <c r="BY877" i="1"/>
  <c r="BU877" i="1" s="1"/>
  <c r="BY873" i="1"/>
  <c r="BY869" i="1"/>
  <c r="BW864" i="1"/>
  <c r="BW1055" i="1"/>
  <c r="BW1039" i="1"/>
  <c r="BW1031" i="1"/>
  <c r="BY932" i="1"/>
  <c r="BU932" i="1" s="1"/>
  <c r="BY931" i="1"/>
  <c r="BU931" i="1" s="1"/>
  <c r="BY924" i="1"/>
  <c r="BU924" i="1" s="1"/>
  <c r="BY923" i="1"/>
  <c r="BY916" i="1"/>
  <c r="BU916" i="1" s="1"/>
  <c r="BY915" i="1"/>
  <c r="BY908" i="1"/>
  <c r="BU908" i="1" s="1"/>
  <c r="BY907" i="1"/>
  <c r="BY900" i="1"/>
  <c r="BU900" i="1" s="1"/>
  <c r="BY899" i="1"/>
  <c r="BU899" i="1" s="1"/>
  <c r="BY892" i="1"/>
  <c r="BU892" i="1" s="1"/>
  <c r="BY891" i="1"/>
  <c r="BW885" i="1"/>
  <c r="BW881" i="1"/>
  <c r="BW877" i="1"/>
  <c r="BW873" i="1"/>
  <c r="BW869" i="1"/>
  <c r="BY866" i="1"/>
  <c r="BU866" i="1" s="1"/>
  <c r="BW1076" i="1"/>
  <c r="BW1060" i="1"/>
  <c r="BW1056" i="1"/>
  <c r="BW1050" i="1"/>
  <c r="BW1040" i="1"/>
  <c r="BW1032" i="1"/>
  <c r="BY1024" i="1"/>
  <c r="BU1024" i="1" s="1"/>
  <c r="BY1023" i="1"/>
  <c r="BU1023" i="1" s="1"/>
  <c r="BY1022" i="1"/>
  <c r="BU1022" i="1" s="1"/>
  <c r="BY1021" i="1"/>
  <c r="BU1021" i="1" s="1"/>
  <c r="BY1020" i="1"/>
  <c r="BU1020" i="1" s="1"/>
  <c r="BY1019" i="1"/>
  <c r="BU1019" i="1" s="1"/>
  <c r="BY1018" i="1"/>
  <c r="BU1018" i="1" s="1"/>
  <c r="BY1017" i="1"/>
  <c r="BU1017" i="1" s="1"/>
  <c r="BY1016" i="1"/>
  <c r="BU1016" i="1" s="1"/>
  <c r="BY1015" i="1"/>
  <c r="BU1015" i="1" s="1"/>
  <c r="BY1014" i="1"/>
  <c r="BU1014" i="1" s="1"/>
  <c r="BY1013" i="1"/>
  <c r="BU1013" i="1" s="1"/>
  <c r="BY1012" i="1"/>
  <c r="BU1012" i="1" s="1"/>
  <c r="BY1011" i="1"/>
  <c r="BU1011" i="1" s="1"/>
  <c r="BY1010" i="1"/>
  <c r="BU1010" i="1" s="1"/>
  <c r="BY1009" i="1"/>
  <c r="BU1009" i="1" s="1"/>
  <c r="BY1008" i="1"/>
  <c r="BU1008" i="1" s="1"/>
  <c r="BY1007" i="1"/>
  <c r="BU1007" i="1" s="1"/>
  <c r="BY1006" i="1"/>
  <c r="BU1006" i="1" s="1"/>
  <c r="BY1005" i="1"/>
  <c r="BU1005" i="1" s="1"/>
  <c r="BY1004" i="1"/>
  <c r="BU1004" i="1" s="1"/>
  <c r="BY1003" i="1"/>
  <c r="BU1003" i="1" s="1"/>
  <c r="BY1002" i="1"/>
  <c r="BU1002" i="1" s="1"/>
  <c r="BY1001" i="1"/>
  <c r="BU1001" i="1" s="1"/>
  <c r="BY1000" i="1"/>
  <c r="BU1000" i="1" s="1"/>
  <c r="BY999" i="1"/>
  <c r="BU999" i="1" s="1"/>
  <c r="BY998" i="1"/>
  <c r="BU998" i="1" s="1"/>
  <c r="BY997" i="1"/>
  <c r="BU997" i="1" s="1"/>
  <c r="BY996" i="1"/>
  <c r="BU996" i="1" s="1"/>
  <c r="BY995" i="1"/>
  <c r="BU995" i="1" s="1"/>
  <c r="BY994" i="1"/>
  <c r="BU994" i="1" s="1"/>
  <c r="BY993" i="1"/>
  <c r="BU993" i="1" s="1"/>
  <c r="BY992" i="1"/>
  <c r="BU992" i="1" s="1"/>
  <c r="BY991" i="1"/>
  <c r="BU991" i="1" s="1"/>
  <c r="BY990" i="1"/>
  <c r="BU990" i="1" s="1"/>
  <c r="BY989" i="1"/>
  <c r="BU989" i="1" s="1"/>
  <c r="BY988" i="1"/>
  <c r="BU988" i="1" s="1"/>
  <c r="BY987" i="1"/>
  <c r="BU987" i="1" s="1"/>
  <c r="BY986" i="1"/>
  <c r="BU986" i="1" s="1"/>
  <c r="BY985" i="1"/>
  <c r="BU985" i="1" s="1"/>
  <c r="BY984" i="1"/>
  <c r="BU984" i="1" s="1"/>
  <c r="BY983" i="1"/>
  <c r="BU983" i="1" s="1"/>
  <c r="BY982" i="1"/>
  <c r="BU982" i="1" s="1"/>
  <c r="BY981" i="1"/>
  <c r="BU981" i="1" s="1"/>
  <c r="BY980" i="1"/>
  <c r="BU980" i="1" s="1"/>
  <c r="BY979" i="1"/>
  <c r="BU979" i="1" s="1"/>
  <c r="BY978" i="1"/>
  <c r="BU978" i="1" s="1"/>
  <c r="BY977" i="1"/>
  <c r="BU977" i="1" s="1"/>
  <c r="BY976" i="1"/>
  <c r="BU976" i="1" s="1"/>
  <c r="BY975" i="1"/>
  <c r="BU975" i="1" s="1"/>
  <c r="BY974" i="1"/>
  <c r="BU974" i="1" s="1"/>
  <c r="BY973" i="1"/>
  <c r="BU973" i="1" s="1"/>
  <c r="BY972" i="1"/>
  <c r="BU972" i="1" s="1"/>
  <c r="BY971" i="1"/>
  <c r="BU971" i="1" s="1"/>
  <c r="BY970" i="1"/>
  <c r="BU970" i="1" s="1"/>
  <c r="BY969" i="1"/>
  <c r="BU969" i="1" s="1"/>
  <c r="BY968" i="1"/>
  <c r="BU968" i="1" s="1"/>
  <c r="BY967" i="1"/>
  <c r="BU967" i="1" s="1"/>
  <c r="BY966" i="1"/>
  <c r="BU966" i="1" s="1"/>
  <c r="BY965" i="1"/>
  <c r="BU965" i="1" s="1"/>
  <c r="BY964" i="1"/>
  <c r="BU964" i="1" s="1"/>
  <c r="BY963" i="1"/>
  <c r="BU963" i="1" s="1"/>
  <c r="BY962" i="1"/>
  <c r="BU962" i="1" s="1"/>
  <c r="BY961" i="1"/>
  <c r="BU961" i="1" s="1"/>
  <c r="BY960" i="1"/>
  <c r="BU960" i="1" s="1"/>
  <c r="BY959" i="1"/>
  <c r="BU959" i="1" s="1"/>
  <c r="BY958" i="1"/>
  <c r="BU958" i="1" s="1"/>
  <c r="BY957" i="1"/>
  <c r="BU957" i="1" s="1"/>
  <c r="BY956" i="1"/>
  <c r="BU956" i="1" s="1"/>
  <c r="BY955" i="1"/>
  <c r="BU955" i="1" s="1"/>
  <c r="BY954" i="1"/>
  <c r="BU954" i="1" s="1"/>
  <c r="BY953" i="1"/>
  <c r="BU953" i="1" s="1"/>
  <c r="BY952" i="1"/>
  <c r="BU952" i="1" s="1"/>
  <c r="BY951" i="1"/>
  <c r="BU951" i="1" s="1"/>
  <c r="BY950" i="1"/>
  <c r="BU950" i="1" s="1"/>
  <c r="BY949" i="1"/>
  <c r="BU949" i="1" s="1"/>
  <c r="BY948" i="1"/>
  <c r="BU948" i="1" s="1"/>
  <c r="BY947" i="1"/>
  <c r="BU947" i="1" s="1"/>
  <c r="BY946" i="1"/>
  <c r="BU946" i="1" s="1"/>
  <c r="BY945" i="1"/>
  <c r="BU945" i="1" s="1"/>
  <c r="BY944" i="1"/>
  <c r="BU944" i="1" s="1"/>
  <c r="BY943" i="1"/>
  <c r="BU943" i="1" s="1"/>
  <c r="BY942" i="1"/>
  <c r="BU942" i="1" s="1"/>
  <c r="BY941" i="1"/>
  <c r="BU941" i="1" s="1"/>
  <c r="BY940" i="1"/>
  <c r="BU940" i="1" s="1"/>
  <c r="BY939" i="1"/>
  <c r="BU939" i="1" s="1"/>
  <c r="BW931" i="1"/>
  <c r="BW923" i="1"/>
  <c r="BW915" i="1"/>
  <c r="BW907" i="1"/>
  <c r="BW899" i="1"/>
  <c r="BW891" i="1"/>
  <c r="BY884" i="1"/>
  <c r="BY880" i="1"/>
  <c r="BY876" i="1"/>
  <c r="BY872" i="1"/>
  <c r="BW866" i="1"/>
  <c r="BY863" i="1"/>
  <c r="BU863" i="1" s="1"/>
  <c r="BY861" i="1"/>
  <c r="BY859" i="1"/>
  <c r="BY857" i="1"/>
  <c r="BY855" i="1"/>
  <c r="BY853" i="1"/>
  <c r="BY851" i="1"/>
  <c r="BY849" i="1"/>
  <c r="BU849" i="1" s="1"/>
  <c r="BY847" i="1"/>
  <c r="BU847" i="1" s="1"/>
  <c r="BY845" i="1"/>
  <c r="BY843" i="1"/>
  <c r="BY841" i="1"/>
  <c r="BY839" i="1"/>
  <c r="BY837" i="1"/>
  <c r="BY835" i="1"/>
  <c r="BY833" i="1"/>
  <c r="BU833" i="1" s="1"/>
  <c r="BY831" i="1"/>
  <c r="BU831" i="1" s="1"/>
  <c r="BY829" i="1"/>
  <c r="BY827" i="1"/>
  <c r="BW1051" i="1"/>
  <c r="BW1033" i="1"/>
  <c r="BW1025" i="1"/>
  <c r="BY938" i="1"/>
  <c r="BU938" i="1" s="1"/>
  <c r="BY937" i="1"/>
  <c r="BY930" i="1"/>
  <c r="BU930" i="1" s="1"/>
  <c r="BY929" i="1"/>
  <c r="BY922" i="1"/>
  <c r="BU922" i="1" s="1"/>
  <c r="BY921" i="1"/>
  <c r="BY914" i="1"/>
  <c r="BU914" i="1" s="1"/>
  <c r="BY913" i="1"/>
  <c r="BY906" i="1"/>
  <c r="BU906" i="1" s="1"/>
  <c r="BY905" i="1"/>
  <c r="BY898" i="1"/>
  <c r="BU898" i="1" s="1"/>
  <c r="BY897" i="1"/>
  <c r="BY890" i="1"/>
  <c r="BU890" i="1" s="1"/>
  <c r="BY889" i="1"/>
  <c r="BW884" i="1"/>
  <c r="BW880" i="1"/>
  <c r="BW876" i="1"/>
  <c r="BW872" i="1"/>
  <c r="BY868" i="1"/>
  <c r="BY865" i="1"/>
  <c r="BW863" i="1"/>
  <c r="BW861" i="1"/>
  <c r="BW859" i="1"/>
  <c r="BW857" i="1"/>
  <c r="BW855" i="1"/>
  <c r="BW853" i="1"/>
  <c r="BW851" i="1"/>
  <c r="BW849" i="1"/>
  <c r="BW847" i="1"/>
  <c r="BW845" i="1"/>
  <c r="BW843" i="1"/>
  <c r="BW841" i="1"/>
  <c r="BW839" i="1"/>
  <c r="BW837" i="1"/>
  <c r="BW835" i="1"/>
  <c r="BW833" i="1"/>
  <c r="BW831" i="1"/>
  <c r="BW829" i="1"/>
  <c r="BW827" i="1"/>
  <c r="BW825" i="1"/>
  <c r="BW823" i="1"/>
  <c r="BW821" i="1"/>
  <c r="BW819" i="1"/>
  <c r="BW817" i="1"/>
  <c r="BW815" i="1"/>
  <c r="BW813" i="1"/>
  <c r="BW811" i="1"/>
  <c r="BW809" i="1"/>
  <c r="BW807" i="1"/>
  <c r="BW805" i="1"/>
  <c r="BW803" i="1"/>
  <c r="BW801" i="1"/>
  <c r="BW799" i="1"/>
  <c r="BW797" i="1"/>
  <c r="BW795" i="1"/>
  <c r="BW793" i="1"/>
  <c r="BW791" i="1"/>
  <c r="BW789" i="1"/>
  <c r="BW787" i="1"/>
  <c r="BW785" i="1"/>
  <c r="BW783" i="1"/>
  <c r="BW781" i="1"/>
  <c r="BW779" i="1"/>
  <c r="BW777" i="1"/>
  <c r="BW775" i="1"/>
  <c r="BW773" i="1"/>
  <c r="BW771" i="1"/>
  <c r="BW769" i="1"/>
  <c r="BW767" i="1"/>
  <c r="BW765" i="1"/>
  <c r="BW763" i="1"/>
  <c r="BW761" i="1"/>
  <c r="BW759" i="1"/>
  <c r="BW757" i="1"/>
  <c r="BW755" i="1"/>
  <c r="BW753" i="1"/>
  <c r="BW751" i="1"/>
  <c r="BW749" i="1"/>
  <c r="BW747" i="1"/>
  <c r="BW745" i="1"/>
  <c r="BW743" i="1"/>
  <c r="BW741" i="1"/>
  <c r="BW739" i="1"/>
  <c r="BW737" i="1"/>
  <c r="BW735" i="1"/>
  <c r="BW733" i="1"/>
  <c r="BW731" i="1"/>
  <c r="BW729" i="1"/>
  <c r="BW727" i="1"/>
  <c r="BW725" i="1"/>
  <c r="BW723" i="1"/>
  <c r="BW721" i="1"/>
  <c r="BW719" i="1"/>
  <c r="BW717" i="1"/>
  <c r="BW715" i="1"/>
  <c r="BW1080" i="1"/>
  <c r="BW1064" i="1"/>
  <c r="BW1052" i="1"/>
  <c r="BW1046" i="1"/>
  <c r="BW1034" i="1"/>
  <c r="BW1026" i="1"/>
  <c r="BW1047" i="1"/>
  <c r="BW1035" i="1"/>
  <c r="BW1027" i="1"/>
  <c r="BY936" i="1"/>
  <c r="BU936" i="1" s="1"/>
  <c r="BY935" i="1"/>
  <c r="BU935" i="1" s="1"/>
  <c r="BY928" i="1"/>
  <c r="BU928" i="1" s="1"/>
  <c r="BY927" i="1"/>
  <c r="BU927" i="1" s="1"/>
  <c r="BY920" i="1"/>
  <c r="BU920" i="1" s="1"/>
  <c r="BY919" i="1"/>
  <c r="BU919" i="1" s="1"/>
  <c r="BY912" i="1"/>
  <c r="BU912" i="1" s="1"/>
  <c r="BY911" i="1"/>
  <c r="BU911" i="1" s="1"/>
  <c r="BY904" i="1"/>
  <c r="BU904" i="1" s="1"/>
  <c r="BY903" i="1"/>
  <c r="BU903" i="1" s="1"/>
  <c r="BY896" i="1"/>
  <c r="BU896" i="1" s="1"/>
  <c r="BY895" i="1"/>
  <c r="BU895" i="1" s="1"/>
  <c r="BY888" i="1"/>
  <c r="BU888" i="1" s="1"/>
  <c r="BY887" i="1"/>
  <c r="BU887" i="1" s="1"/>
  <c r="BW883" i="1"/>
  <c r="BW879" i="1"/>
  <c r="BW875" i="1"/>
  <c r="BW871" i="1"/>
  <c r="BY867" i="1"/>
  <c r="BU867" i="1" s="1"/>
  <c r="BY883" i="1"/>
  <c r="BY832" i="1"/>
  <c r="BU832" i="1" s="1"/>
  <c r="BW752" i="1"/>
  <c r="BW744" i="1"/>
  <c r="BW736" i="1"/>
  <c r="BW728" i="1"/>
  <c r="BW720" i="1"/>
  <c r="BY697" i="1"/>
  <c r="BU697" i="1" s="1"/>
  <c r="BY692" i="1"/>
  <c r="BY689" i="1"/>
  <c r="BY684" i="1"/>
  <c r="BY681" i="1"/>
  <c r="BY676" i="1"/>
  <c r="BY673" i="1"/>
  <c r="BY668" i="1"/>
  <c r="BY665" i="1"/>
  <c r="BU665" i="1" s="1"/>
  <c r="BY660" i="1"/>
  <c r="BY657" i="1"/>
  <c r="BY652" i="1"/>
  <c r="BY649" i="1"/>
  <c r="BY644" i="1"/>
  <c r="BY641" i="1"/>
  <c r="BY636" i="1"/>
  <c r="BY633" i="1"/>
  <c r="BU633" i="1" s="1"/>
  <c r="BY628" i="1"/>
  <c r="BY625" i="1"/>
  <c r="BY620" i="1"/>
  <c r="BY617" i="1"/>
  <c r="BY612" i="1"/>
  <c r="BY609" i="1"/>
  <c r="BY604" i="1"/>
  <c r="BY601" i="1"/>
  <c r="BU601" i="1" s="1"/>
  <c r="BY596" i="1"/>
  <c r="BY593" i="1"/>
  <c r="BY588" i="1"/>
  <c r="BY585" i="1"/>
  <c r="BY580" i="1"/>
  <c r="BY577" i="1"/>
  <c r="BY575" i="1"/>
  <c r="BY573" i="1"/>
  <c r="BU573" i="1" s="1"/>
  <c r="BY571" i="1"/>
  <c r="BY569" i="1"/>
  <c r="BY567" i="1"/>
  <c r="BY565" i="1"/>
  <c r="BY563" i="1"/>
  <c r="BY561" i="1"/>
  <c r="BY559" i="1"/>
  <c r="BY557" i="1"/>
  <c r="BU557" i="1" s="1"/>
  <c r="BY555" i="1"/>
  <c r="BY553" i="1"/>
  <c r="BY551" i="1"/>
  <c r="BY549" i="1"/>
  <c r="BY547" i="1"/>
  <c r="BY545" i="1"/>
  <c r="BY543" i="1"/>
  <c r="BY541" i="1"/>
  <c r="BU541" i="1" s="1"/>
  <c r="BY539" i="1"/>
  <c r="BY537" i="1"/>
  <c r="BY535" i="1"/>
  <c r="BY533" i="1"/>
  <c r="BY821" i="1"/>
  <c r="BU821" i="1" s="1"/>
  <c r="BY820" i="1"/>
  <c r="BU820" i="1" s="1"/>
  <c r="BY813" i="1"/>
  <c r="BU813" i="1" s="1"/>
  <c r="BY812" i="1"/>
  <c r="BU812" i="1" s="1"/>
  <c r="BY805" i="1"/>
  <c r="BU805" i="1" s="1"/>
  <c r="BY804" i="1"/>
  <c r="BU804" i="1" s="1"/>
  <c r="BY797" i="1"/>
  <c r="BU797" i="1" s="1"/>
  <c r="BY796" i="1"/>
  <c r="BU796" i="1" s="1"/>
  <c r="BY789" i="1"/>
  <c r="BU789" i="1" s="1"/>
  <c r="BY788" i="1"/>
  <c r="BU788" i="1" s="1"/>
  <c r="BY781" i="1"/>
  <c r="BU781" i="1" s="1"/>
  <c r="BY780" i="1"/>
  <c r="BU780" i="1" s="1"/>
  <c r="BY773" i="1"/>
  <c r="BU773" i="1" s="1"/>
  <c r="BY772" i="1"/>
  <c r="BU772" i="1" s="1"/>
  <c r="BY770" i="1"/>
  <c r="BU770" i="1" s="1"/>
  <c r="BY768" i="1"/>
  <c r="BU768" i="1" s="1"/>
  <c r="BY766" i="1"/>
  <c r="BU766" i="1" s="1"/>
  <c r="BY764" i="1"/>
  <c r="BU764" i="1" s="1"/>
  <c r="BY762" i="1"/>
  <c r="BU762" i="1" s="1"/>
  <c r="BY760" i="1"/>
  <c r="BU760" i="1" s="1"/>
  <c r="BY758" i="1"/>
  <c r="BY757" i="1"/>
  <c r="BU757" i="1" s="1"/>
  <c r="BY750" i="1"/>
  <c r="BY749" i="1"/>
  <c r="BU749" i="1" s="1"/>
  <c r="BY742" i="1"/>
  <c r="BY741" i="1"/>
  <c r="BU741" i="1" s="1"/>
  <c r="BY734" i="1"/>
  <c r="BY733" i="1"/>
  <c r="BU733" i="1" s="1"/>
  <c r="BY726" i="1"/>
  <c r="BY725" i="1"/>
  <c r="BU725" i="1" s="1"/>
  <c r="BY718" i="1"/>
  <c r="BY717" i="1"/>
  <c r="BU717" i="1" s="1"/>
  <c r="BY712" i="1"/>
  <c r="BY711" i="1"/>
  <c r="BY708" i="1"/>
  <c r="BY707" i="1"/>
  <c r="BU707" i="1" s="1"/>
  <c r="BY704" i="1"/>
  <c r="BY703" i="1"/>
  <c r="BY700" i="1"/>
  <c r="BW697" i="1"/>
  <c r="BW692" i="1"/>
  <c r="BW689" i="1"/>
  <c r="BW684" i="1"/>
  <c r="BW681" i="1"/>
  <c r="BW676" i="1"/>
  <c r="BW673" i="1"/>
  <c r="BW668" i="1"/>
  <c r="BW665" i="1"/>
  <c r="BW660" i="1"/>
  <c r="BW657" i="1"/>
  <c r="BW652" i="1"/>
  <c r="BW649" i="1"/>
  <c r="BW644" i="1"/>
  <c r="BW641" i="1"/>
  <c r="BW636" i="1"/>
  <c r="BW633" i="1"/>
  <c r="BW628" i="1"/>
  <c r="BW625" i="1"/>
  <c r="BW620" i="1"/>
  <c r="BW617" i="1"/>
  <c r="BW612" i="1"/>
  <c r="BW609" i="1"/>
  <c r="BW604" i="1"/>
  <c r="BW601" i="1"/>
  <c r="BW596" i="1"/>
  <c r="BW593" i="1"/>
  <c r="BW588" i="1"/>
  <c r="BW585" i="1"/>
  <c r="BW580" i="1"/>
  <c r="BW577" i="1"/>
  <c r="BW575" i="1"/>
  <c r="BW573" i="1"/>
  <c r="BW571" i="1"/>
  <c r="BW569" i="1"/>
  <c r="BW567" i="1"/>
  <c r="BW565" i="1"/>
  <c r="BW563" i="1"/>
  <c r="BW561" i="1"/>
  <c r="BW559" i="1"/>
  <c r="BW557" i="1"/>
  <c r="BW555" i="1"/>
  <c r="BW553" i="1"/>
  <c r="BW551" i="1"/>
  <c r="BW549" i="1"/>
  <c r="BW547" i="1"/>
  <c r="BW545" i="1"/>
  <c r="BW543" i="1"/>
  <c r="BW541" i="1"/>
  <c r="BW539" i="1"/>
  <c r="BW537" i="1"/>
  <c r="BW535" i="1"/>
  <c r="BW533" i="1"/>
  <c r="BW531" i="1"/>
  <c r="BW529" i="1"/>
  <c r="BW527" i="1"/>
  <c r="BW525" i="1"/>
  <c r="BW523" i="1"/>
  <c r="BW521" i="1"/>
  <c r="BW519" i="1"/>
  <c r="BW517" i="1"/>
  <c r="BW515" i="1"/>
  <c r="BW513" i="1"/>
  <c r="BW511" i="1"/>
  <c r="BW509" i="1"/>
  <c r="BW507" i="1"/>
  <c r="BW505" i="1"/>
  <c r="BW503" i="1"/>
  <c r="BW501" i="1"/>
  <c r="BW499" i="1"/>
  <c r="BW497" i="1"/>
  <c r="BW495" i="1"/>
  <c r="BW493" i="1"/>
  <c r="BW491" i="1"/>
  <c r="BW489" i="1"/>
  <c r="BW487" i="1"/>
  <c r="BW485" i="1"/>
  <c r="BW483" i="1"/>
  <c r="BW481" i="1"/>
  <c r="BW479" i="1"/>
  <c r="BW477" i="1"/>
  <c r="BW475" i="1"/>
  <c r="BW473" i="1"/>
  <c r="BW471" i="1"/>
  <c r="BW469" i="1"/>
  <c r="BW467" i="1"/>
  <c r="BW465" i="1"/>
  <c r="BW463" i="1"/>
  <c r="BW461" i="1"/>
  <c r="BW459" i="1"/>
  <c r="BW457" i="1"/>
  <c r="BW455" i="1"/>
  <c r="BW453" i="1"/>
  <c r="BW451" i="1"/>
  <c r="BW449" i="1"/>
  <c r="BW447" i="1"/>
  <c r="BW445" i="1"/>
  <c r="BW443" i="1"/>
  <c r="BW441" i="1"/>
  <c r="BW439" i="1"/>
  <c r="BW437" i="1"/>
  <c r="BW435" i="1"/>
  <c r="BW433" i="1"/>
  <c r="BW431" i="1"/>
  <c r="BW429" i="1"/>
  <c r="BW929" i="1"/>
  <c r="BW913" i="1"/>
  <c r="BW897" i="1"/>
  <c r="BY828" i="1"/>
  <c r="BU828" i="1" s="1"/>
  <c r="BW758" i="1"/>
  <c r="BW750" i="1"/>
  <c r="BW742" i="1"/>
  <c r="BW734" i="1"/>
  <c r="BW726" i="1"/>
  <c r="BW718" i="1"/>
  <c r="BW712" i="1"/>
  <c r="BW711" i="1"/>
  <c r="BW708" i="1"/>
  <c r="BW707" i="1"/>
  <c r="BW704" i="1"/>
  <c r="BW703" i="1"/>
  <c r="BW700" i="1"/>
  <c r="BY699" i="1"/>
  <c r="BY694" i="1"/>
  <c r="BY691" i="1"/>
  <c r="BU691" i="1" s="1"/>
  <c r="BY686" i="1"/>
  <c r="BY683" i="1"/>
  <c r="BY678" i="1"/>
  <c r="BY675" i="1"/>
  <c r="BY670" i="1"/>
  <c r="BY667" i="1"/>
  <c r="BY662" i="1"/>
  <c r="BY659" i="1"/>
  <c r="BU659" i="1" s="1"/>
  <c r="BY654" i="1"/>
  <c r="BY651" i="1"/>
  <c r="BY646" i="1"/>
  <c r="BY643" i="1"/>
  <c r="BY638" i="1"/>
  <c r="BY635" i="1"/>
  <c r="BY630" i="1"/>
  <c r="BY627" i="1"/>
  <c r="BU627" i="1" s="1"/>
  <c r="BY622" i="1"/>
  <c r="BY619" i="1"/>
  <c r="BY614" i="1"/>
  <c r="BY611" i="1"/>
  <c r="BY606" i="1"/>
  <c r="BY603" i="1"/>
  <c r="BY598" i="1"/>
  <c r="BY595" i="1"/>
  <c r="BU595" i="1" s="1"/>
  <c r="BY590" i="1"/>
  <c r="BY587" i="1"/>
  <c r="BY582" i="1"/>
  <c r="BY579" i="1"/>
  <c r="BY834" i="1"/>
  <c r="BU834" i="1" s="1"/>
  <c r="BY823" i="1"/>
  <c r="BU823" i="1" s="1"/>
  <c r="BY822" i="1"/>
  <c r="BU822" i="1" s="1"/>
  <c r="BY815" i="1"/>
  <c r="BU815" i="1" s="1"/>
  <c r="BY814" i="1"/>
  <c r="BU814" i="1" s="1"/>
  <c r="BY807" i="1"/>
  <c r="BU807" i="1" s="1"/>
  <c r="BY806" i="1"/>
  <c r="BU806" i="1" s="1"/>
  <c r="BY799" i="1"/>
  <c r="BU799" i="1" s="1"/>
  <c r="BY798" i="1"/>
  <c r="BU798" i="1" s="1"/>
  <c r="BY791" i="1"/>
  <c r="BU791" i="1" s="1"/>
  <c r="BY790" i="1"/>
  <c r="BU790" i="1" s="1"/>
  <c r="BY783" i="1"/>
  <c r="BU783" i="1" s="1"/>
  <c r="BY782" i="1"/>
  <c r="BU782" i="1" s="1"/>
  <c r="BY775" i="1"/>
  <c r="BU775" i="1" s="1"/>
  <c r="BY774" i="1"/>
  <c r="BU774" i="1" s="1"/>
  <c r="BY756" i="1"/>
  <c r="BY755" i="1"/>
  <c r="BU755" i="1" s="1"/>
  <c r="BY748" i="1"/>
  <c r="BY747" i="1"/>
  <c r="BU747" i="1" s="1"/>
  <c r="BY740" i="1"/>
  <c r="BU740" i="1" s="1"/>
  <c r="BY739" i="1"/>
  <c r="BU739" i="1" s="1"/>
  <c r="BY732" i="1"/>
  <c r="BY731" i="1"/>
  <c r="BU731" i="1" s="1"/>
  <c r="BY724" i="1"/>
  <c r="BY723" i="1"/>
  <c r="BU723" i="1" s="1"/>
  <c r="BY716" i="1"/>
  <c r="BU716" i="1" s="1"/>
  <c r="BY715" i="1"/>
  <c r="BU715" i="1" s="1"/>
  <c r="BW699" i="1"/>
  <c r="BW694" i="1"/>
  <c r="BW691" i="1"/>
  <c r="BW686" i="1"/>
  <c r="BW683" i="1"/>
  <c r="BW678" i="1"/>
  <c r="BW675" i="1"/>
  <c r="BW670" i="1"/>
  <c r="BW667" i="1"/>
  <c r="BW662" i="1"/>
  <c r="BW659" i="1"/>
  <c r="BW654" i="1"/>
  <c r="BW651" i="1"/>
  <c r="BW646" i="1"/>
  <c r="BW643" i="1"/>
  <c r="BW638" i="1"/>
  <c r="BW635" i="1"/>
  <c r="BW630" i="1"/>
  <c r="BW627" i="1"/>
  <c r="BW622" i="1"/>
  <c r="BW619" i="1"/>
  <c r="BW614" i="1"/>
  <c r="BW611" i="1"/>
  <c r="BW606" i="1"/>
  <c r="BW603" i="1"/>
  <c r="BW598" i="1"/>
  <c r="BW595" i="1"/>
  <c r="BW590" i="1"/>
  <c r="BW587" i="1"/>
  <c r="BW582" i="1"/>
  <c r="BW579" i="1"/>
  <c r="BW756" i="1"/>
  <c r="BW748" i="1"/>
  <c r="BW740" i="1"/>
  <c r="BW732" i="1"/>
  <c r="BW724" i="1"/>
  <c r="BW716" i="1"/>
  <c r="BY696" i="1"/>
  <c r="BY693" i="1"/>
  <c r="BY688" i="1"/>
  <c r="BY685" i="1"/>
  <c r="BU685" i="1" s="1"/>
  <c r="BY680" i="1"/>
  <c r="BY677" i="1"/>
  <c r="BY672" i="1"/>
  <c r="BY669" i="1"/>
  <c r="BY664" i="1"/>
  <c r="BY661" i="1"/>
  <c r="BY656" i="1"/>
  <c r="BY653" i="1"/>
  <c r="BU653" i="1" s="1"/>
  <c r="BY648" i="1"/>
  <c r="BY645" i="1"/>
  <c r="BY640" i="1"/>
  <c r="BY637" i="1"/>
  <c r="BY632" i="1"/>
  <c r="BY629" i="1"/>
  <c r="BY624" i="1"/>
  <c r="BY621" i="1"/>
  <c r="BU621" i="1" s="1"/>
  <c r="BY616" i="1"/>
  <c r="BY613" i="1"/>
  <c r="BY608" i="1"/>
  <c r="BY605" i="1"/>
  <c r="BY600" i="1"/>
  <c r="BY597" i="1"/>
  <c r="BY592" i="1"/>
  <c r="BY589" i="1"/>
  <c r="BU589" i="1" s="1"/>
  <c r="BY584" i="1"/>
  <c r="BY581" i="1"/>
  <c r="BY576" i="1"/>
  <c r="BY574" i="1"/>
  <c r="BY572" i="1"/>
  <c r="BY570" i="1"/>
  <c r="BY568" i="1"/>
  <c r="BY566" i="1"/>
  <c r="BU566" i="1" s="1"/>
  <c r="BY564" i="1"/>
  <c r="BY562" i="1"/>
  <c r="BY560" i="1"/>
  <c r="BY558" i="1"/>
  <c r="BY556" i="1"/>
  <c r="BY554" i="1"/>
  <c r="BY552" i="1"/>
  <c r="BY550" i="1"/>
  <c r="BU550" i="1" s="1"/>
  <c r="BY548" i="1"/>
  <c r="BY546" i="1"/>
  <c r="BY544" i="1"/>
  <c r="BY542" i="1"/>
  <c r="BY540" i="1"/>
  <c r="BY538" i="1"/>
  <c r="BY871" i="1"/>
  <c r="BU871" i="1" s="1"/>
  <c r="BY830" i="1"/>
  <c r="BU830" i="1" s="1"/>
  <c r="BY825" i="1"/>
  <c r="BU825" i="1" s="1"/>
  <c r="BY824" i="1"/>
  <c r="BU824" i="1" s="1"/>
  <c r="BY817" i="1"/>
  <c r="BU817" i="1" s="1"/>
  <c r="BY816" i="1"/>
  <c r="BU816" i="1" s="1"/>
  <c r="BY809" i="1"/>
  <c r="BU809" i="1" s="1"/>
  <c r="BY808" i="1"/>
  <c r="BU808" i="1" s="1"/>
  <c r="BY801" i="1"/>
  <c r="BU801" i="1" s="1"/>
  <c r="BY800" i="1"/>
  <c r="BU800" i="1" s="1"/>
  <c r="BY793" i="1"/>
  <c r="BU793" i="1" s="1"/>
  <c r="BY792" i="1"/>
  <c r="BU792" i="1" s="1"/>
  <c r="BY785" i="1"/>
  <c r="BU785" i="1" s="1"/>
  <c r="BY784" i="1"/>
  <c r="BU784" i="1" s="1"/>
  <c r="BY777" i="1"/>
  <c r="BU777" i="1" s="1"/>
  <c r="BY776" i="1"/>
  <c r="BU776" i="1" s="1"/>
  <c r="BY754" i="1"/>
  <c r="BY753" i="1"/>
  <c r="BU753" i="1" s="1"/>
  <c r="BY746" i="1"/>
  <c r="BY745" i="1"/>
  <c r="BU745" i="1" s="1"/>
  <c r="BY738" i="1"/>
  <c r="BY737" i="1"/>
  <c r="BU737" i="1" s="1"/>
  <c r="BY730" i="1"/>
  <c r="BY729" i="1"/>
  <c r="BU729" i="1" s="1"/>
  <c r="BY722" i="1"/>
  <c r="BY721" i="1"/>
  <c r="BU721" i="1" s="1"/>
  <c r="BY714" i="1"/>
  <c r="BY713" i="1"/>
  <c r="BY710" i="1"/>
  <c r="BY709" i="1"/>
  <c r="BY706" i="1"/>
  <c r="BY705" i="1"/>
  <c r="BY702" i="1"/>
  <c r="BY701" i="1"/>
  <c r="BU701" i="1" s="1"/>
  <c r="BW696" i="1"/>
  <c r="BW693" i="1"/>
  <c r="BW688" i="1"/>
  <c r="BW685" i="1"/>
  <c r="BW680" i="1"/>
  <c r="BW677" i="1"/>
  <c r="BW672" i="1"/>
  <c r="BW669" i="1"/>
  <c r="BW664" i="1"/>
  <c r="BW661" i="1"/>
  <c r="BW656" i="1"/>
  <c r="BW653" i="1"/>
  <c r="BW648" i="1"/>
  <c r="BW645" i="1"/>
  <c r="BW640" i="1"/>
  <c r="BW637" i="1"/>
  <c r="BW632" i="1"/>
  <c r="BW629" i="1"/>
  <c r="BW624" i="1"/>
  <c r="BW621" i="1"/>
  <c r="BW616" i="1"/>
  <c r="BW613" i="1"/>
  <c r="BW608" i="1"/>
  <c r="BW605" i="1"/>
  <c r="BW600" i="1"/>
  <c r="BW597" i="1"/>
  <c r="BW592" i="1"/>
  <c r="BW589" i="1"/>
  <c r="BW584" i="1"/>
  <c r="BW581" i="1"/>
  <c r="BW576" i="1"/>
  <c r="BW574" i="1"/>
  <c r="BW572" i="1"/>
  <c r="BW570" i="1"/>
  <c r="BW568" i="1"/>
  <c r="BW566" i="1"/>
  <c r="BW564" i="1"/>
  <c r="BW562" i="1"/>
  <c r="BW560" i="1"/>
  <c r="BW558" i="1"/>
  <c r="BW556" i="1"/>
  <c r="BW554" i="1"/>
  <c r="BW552" i="1"/>
  <c r="BW550" i="1"/>
  <c r="BW548" i="1"/>
  <c r="BW546" i="1"/>
  <c r="BW544" i="1"/>
  <c r="BW542" i="1"/>
  <c r="BW540" i="1"/>
  <c r="BW538" i="1"/>
  <c r="BW536" i="1"/>
  <c r="BW534" i="1"/>
  <c r="BW532" i="1"/>
  <c r="BW530" i="1"/>
  <c r="BW528" i="1"/>
  <c r="BW526" i="1"/>
  <c r="BW524" i="1"/>
  <c r="BW522" i="1"/>
  <c r="BW520" i="1"/>
  <c r="BW518" i="1"/>
  <c r="BW516" i="1"/>
  <c r="BW514" i="1"/>
  <c r="BW512" i="1"/>
  <c r="BW510" i="1"/>
  <c r="BW508" i="1"/>
  <c r="BW506" i="1"/>
  <c r="BW504" i="1"/>
  <c r="BW502" i="1"/>
  <c r="BW500" i="1"/>
  <c r="BW498" i="1"/>
  <c r="BW496" i="1"/>
  <c r="BW494" i="1"/>
  <c r="BW492" i="1"/>
  <c r="BW490" i="1"/>
  <c r="BW488" i="1"/>
  <c r="BW486" i="1"/>
  <c r="BW484" i="1"/>
  <c r="BW482" i="1"/>
  <c r="BW480" i="1"/>
  <c r="BW478" i="1"/>
  <c r="BW476" i="1"/>
  <c r="BW474" i="1"/>
  <c r="BW472" i="1"/>
  <c r="BW470" i="1"/>
  <c r="BW468" i="1"/>
  <c r="BW466" i="1"/>
  <c r="BW464" i="1"/>
  <c r="BW462" i="1"/>
  <c r="BW460" i="1"/>
  <c r="BW458" i="1"/>
  <c r="BW456" i="1"/>
  <c r="BW454" i="1"/>
  <c r="BW452" i="1"/>
  <c r="BW450" i="1"/>
  <c r="BW448" i="1"/>
  <c r="BW446" i="1"/>
  <c r="BW444" i="1"/>
  <c r="BW442" i="1"/>
  <c r="BW440" i="1"/>
  <c r="BW438" i="1"/>
  <c r="BW436" i="1"/>
  <c r="BW434" i="1"/>
  <c r="BW432" i="1"/>
  <c r="BW430" i="1"/>
  <c r="BW428" i="1"/>
  <c r="BW937" i="1"/>
  <c r="BW921" i="1"/>
  <c r="BW905" i="1"/>
  <c r="BW889" i="1"/>
  <c r="BY875" i="1"/>
  <c r="BU875" i="1" s="1"/>
  <c r="BW868" i="1"/>
  <c r="BY836" i="1"/>
  <c r="BU836" i="1" s="1"/>
  <c r="BW754" i="1"/>
  <c r="BW746" i="1"/>
  <c r="BW738" i="1"/>
  <c r="BW730" i="1"/>
  <c r="BW722" i="1"/>
  <c r="BW714" i="1"/>
  <c r="BW713" i="1"/>
  <c r="BW710" i="1"/>
  <c r="BW709" i="1"/>
  <c r="BW706" i="1"/>
  <c r="BW705" i="1"/>
  <c r="BW702" i="1"/>
  <c r="BW701" i="1"/>
  <c r="BY698" i="1"/>
  <c r="BY695" i="1"/>
  <c r="BY690" i="1"/>
  <c r="BU690" i="1" s="1"/>
  <c r="BY687" i="1"/>
  <c r="BY682" i="1"/>
  <c r="BY679" i="1"/>
  <c r="BY674" i="1"/>
  <c r="BY671" i="1"/>
  <c r="BY666" i="1"/>
  <c r="BY663" i="1"/>
  <c r="BY658" i="1"/>
  <c r="BU658" i="1" s="1"/>
  <c r="BY655" i="1"/>
  <c r="BY650" i="1"/>
  <c r="BY647" i="1"/>
  <c r="BY642" i="1"/>
  <c r="BY639" i="1"/>
  <c r="BY634" i="1"/>
  <c r="BY631" i="1"/>
  <c r="BY626" i="1"/>
  <c r="BU626" i="1" s="1"/>
  <c r="BY623" i="1"/>
  <c r="BY618" i="1"/>
  <c r="BY615" i="1"/>
  <c r="BY610" i="1"/>
  <c r="BY607" i="1"/>
  <c r="BY602" i="1"/>
  <c r="BY599" i="1"/>
  <c r="BY594" i="1"/>
  <c r="BU594" i="1" s="1"/>
  <c r="BY591" i="1"/>
  <c r="BY586" i="1"/>
  <c r="BY583" i="1"/>
  <c r="BY578" i="1"/>
  <c r="BY879" i="1"/>
  <c r="BU879" i="1" s="1"/>
  <c r="BW865" i="1"/>
  <c r="BY826" i="1"/>
  <c r="BU826" i="1" s="1"/>
  <c r="BY819" i="1"/>
  <c r="BU819" i="1" s="1"/>
  <c r="BY818" i="1"/>
  <c r="BU818" i="1" s="1"/>
  <c r="BY811" i="1"/>
  <c r="BU811" i="1" s="1"/>
  <c r="BY810" i="1"/>
  <c r="BU810" i="1" s="1"/>
  <c r="BY803" i="1"/>
  <c r="BU803" i="1" s="1"/>
  <c r="BY802" i="1"/>
  <c r="BU802" i="1" s="1"/>
  <c r="BY795" i="1"/>
  <c r="BU795" i="1" s="1"/>
  <c r="BY794" i="1"/>
  <c r="BU794" i="1" s="1"/>
  <c r="BY787" i="1"/>
  <c r="BU787" i="1" s="1"/>
  <c r="BY786" i="1"/>
  <c r="BU786" i="1" s="1"/>
  <c r="BY779" i="1"/>
  <c r="BU779" i="1" s="1"/>
  <c r="BY778" i="1"/>
  <c r="BU778" i="1" s="1"/>
  <c r="BY771" i="1"/>
  <c r="BU771" i="1" s="1"/>
  <c r="BY769" i="1"/>
  <c r="BU769" i="1" s="1"/>
  <c r="BY767" i="1"/>
  <c r="BU767" i="1" s="1"/>
  <c r="BY765" i="1"/>
  <c r="BU765" i="1" s="1"/>
  <c r="BY763" i="1"/>
  <c r="BU763" i="1" s="1"/>
  <c r="BY761" i="1"/>
  <c r="BU761" i="1" s="1"/>
  <c r="BY759" i="1"/>
  <c r="BU759" i="1" s="1"/>
  <c r="BY752" i="1"/>
  <c r="BU752" i="1" s="1"/>
  <c r="BY751" i="1"/>
  <c r="BU751" i="1" s="1"/>
  <c r="BY744" i="1"/>
  <c r="BU744" i="1" s="1"/>
  <c r="BY743" i="1"/>
  <c r="BU743" i="1" s="1"/>
  <c r="BY736" i="1"/>
  <c r="BU736" i="1" s="1"/>
  <c r="BY735" i="1"/>
  <c r="BU735" i="1" s="1"/>
  <c r="BY728" i="1"/>
  <c r="BU728" i="1" s="1"/>
  <c r="BY727" i="1"/>
  <c r="BU727" i="1" s="1"/>
  <c r="BY720" i="1"/>
  <c r="BU720" i="1" s="1"/>
  <c r="BY719" i="1"/>
  <c r="BU719" i="1" s="1"/>
  <c r="BW698" i="1"/>
  <c r="BW695" i="1"/>
  <c r="BW690" i="1"/>
  <c r="BW687" i="1"/>
  <c r="BW682" i="1"/>
  <c r="BW679" i="1"/>
  <c r="BW674" i="1"/>
  <c r="BW671" i="1"/>
  <c r="BW666" i="1"/>
  <c r="BW663" i="1"/>
  <c r="BW658" i="1"/>
  <c r="BW655" i="1"/>
  <c r="BW650" i="1"/>
  <c r="BW647" i="1"/>
  <c r="BW642" i="1"/>
  <c r="BW639" i="1"/>
  <c r="BW634" i="1"/>
  <c r="BW631" i="1"/>
  <c r="BW626" i="1"/>
  <c r="BW623" i="1"/>
  <c r="BW618" i="1"/>
  <c r="BW615" i="1"/>
  <c r="BW610" i="1"/>
  <c r="BW607" i="1"/>
  <c r="BW602" i="1"/>
  <c r="BW599" i="1"/>
  <c r="BW594" i="1"/>
  <c r="BW591" i="1"/>
  <c r="BW586" i="1"/>
  <c r="BW583" i="1"/>
  <c r="BW578" i="1"/>
  <c r="BY532" i="1"/>
  <c r="BU532" i="1" s="1"/>
  <c r="BY528" i="1"/>
  <c r="BU528" i="1" s="1"/>
  <c r="BY524" i="1"/>
  <c r="BU524" i="1" s="1"/>
  <c r="BY520" i="1"/>
  <c r="BU520" i="1" s="1"/>
  <c r="BY516" i="1"/>
  <c r="BU516" i="1" s="1"/>
  <c r="BY512" i="1"/>
  <c r="BU512" i="1" s="1"/>
  <c r="BY508" i="1"/>
  <c r="BU508" i="1" s="1"/>
  <c r="BY504" i="1"/>
  <c r="BU504" i="1" s="1"/>
  <c r="BY500" i="1"/>
  <c r="BU500" i="1" s="1"/>
  <c r="BY496" i="1"/>
  <c r="BU496" i="1" s="1"/>
  <c r="BY492" i="1"/>
  <c r="BU492" i="1" s="1"/>
  <c r="BY488" i="1"/>
  <c r="BU488" i="1" s="1"/>
  <c r="BY484" i="1"/>
  <c r="BU484" i="1" s="1"/>
  <c r="BY480" i="1"/>
  <c r="BU480" i="1" s="1"/>
  <c r="BY476" i="1"/>
  <c r="BU476" i="1" s="1"/>
  <c r="BY472" i="1"/>
  <c r="BU472" i="1" s="1"/>
  <c r="BY468" i="1"/>
  <c r="BU468" i="1" s="1"/>
  <c r="BY464" i="1"/>
  <c r="BU464" i="1" s="1"/>
  <c r="BY460" i="1"/>
  <c r="BU460" i="1" s="1"/>
  <c r="BY456" i="1"/>
  <c r="BU456" i="1" s="1"/>
  <c r="BY452" i="1"/>
  <c r="BU452" i="1" s="1"/>
  <c r="BY448" i="1"/>
  <c r="BU448" i="1" s="1"/>
  <c r="BY444" i="1"/>
  <c r="BU444" i="1" s="1"/>
  <c r="BY440" i="1"/>
  <c r="BU440" i="1" s="1"/>
  <c r="BY436" i="1"/>
  <c r="BU436" i="1" s="1"/>
  <c r="BY432" i="1"/>
  <c r="BU432" i="1" s="1"/>
  <c r="BW427" i="1"/>
  <c r="BW423" i="1"/>
  <c r="BW419" i="1"/>
  <c r="BW415" i="1"/>
  <c r="BW411" i="1"/>
  <c r="BW407" i="1"/>
  <c r="BW403" i="1"/>
  <c r="BW399" i="1"/>
  <c r="BW395" i="1"/>
  <c r="BW391" i="1"/>
  <c r="BW387" i="1"/>
  <c r="BY426" i="1"/>
  <c r="BY422" i="1"/>
  <c r="BY418" i="1"/>
  <c r="BY414" i="1"/>
  <c r="BY410" i="1"/>
  <c r="BU410" i="1" s="1"/>
  <c r="BY406" i="1"/>
  <c r="BU406" i="1" s="1"/>
  <c r="BY402" i="1"/>
  <c r="BY398" i="1"/>
  <c r="BU398" i="1" s="1"/>
  <c r="BY394" i="1"/>
  <c r="BY390" i="1"/>
  <c r="BY536" i="1"/>
  <c r="BU536" i="1" s="1"/>
  <c r="BY529" i="1"/>
  <c r="BU529" i="1" s="1"/>
  <c r="BY525" i="1"/>
  <c r="BU525" i="1" s="1"/>
  <c r="BY521" i="1"/>
  <c r="BU521" i="1" s="1"/>
  <c r="BY517" i="1"/>
  <c r="BU517" i="1" s="1"/>
  <c r="BY513" i="1"/>
  <c r="BU513" i="1" s="1"/>
  <c r="BY509" i="1"/>
  <c r="BU509" i="1" s="1"/>
  <c r="BY505" i="1"/>
  <c r="BU505" i="1" s="1"/>
  <c r="BY501" i="1"/>
  <c r="BU501" i="1" s="1"/>
  <c r="BY497" i="1"/>
  <c r="BU497" i="1" s="1"/>
  <c r="BY493" i="1"/>
  <c r="BU493" i="1" s="1"/>
  <c r="BY489" i="1"/>
  <c r="BU489" i="1" s="1"/>
  <c r="BY485" i="1"/>
  <c r="BU485" i="1" s="1"/>
  <c r="BY481" i="1"/>
  <c r="BU481" i="1" s="1"/>
  <c r="BY477" i="1"/>
  <c r="BU477" i="1" s="1"/>
  <c r="BY473" i="1"/>
  <c r="BU473" i="1" s="1"/>
  <c r="BY469" i="1"/>
  <c r="BU469" i="1" s="1"/>
  <c r="BY465" i="1"/>
  <c r="BU465" i="1" s="1"/>
  <c r="BY461" i="1"/>
  <c r="BU461" i="1" s="1"/>
  <c r="BY457" i="1"/>
  <c r="BU457" i="1" s="1"/>
  <c r="BY453" i="1"/>
  <c r="BU453" i="1" s="1"/>
  <c r="BY449" i="1"/>
  <c r="BU449" i="1" s="1"/>
  <c r="BY445" i="1"/>
  <c r="BU445" i="1" s="1"/>
  <c r="BY441" i="1"/>
  <c r="BU441" i="1" s="1"/>
  <c r="BY437" i="1"/>
  <c r="BU437" i="1" s="1"/>
  <c r="BY433" i="1"/>
  <c r="BU433" i="1" s="1"/>
  <c r="BW426" i="1"/>
  <c r="BW422" i="1"/>
  <c r="BW418" i="1"/>
  <c r="BW414" i="1"/>
  <c r="BW410" i="1"/>
  <c r="BW406" i="1"/>
  <c r="BW402" i="1"/>
  <c r="BW398" i="1"/>
  <c r="BW394" i="1"/>
  <c r="BW390" i="1"/>
  <c r="BY384" i="1"/>
  <c r="BY382" i="1"/>
  <c r="BU382" i="1" s="1"/>
  <c r="BY380" i="1"/>
  <c r="BY378" i="1"/>
  <c r="BY376" i="1"/>
  <c r="BY374" i="1"/>
  <c r="BY372" i="1"/>
  <c r="BU372" i="1" s="1"/>
  <c r="BY370" i="1"/>
  <c r="BY368" i="1"/>
  <c r="BY366" i="1"/>
  <c r="BY364" i="1"/>
  <c r="BY362" i="1"/>
  <c r="BY360" i="1"/>
  <c r="BY358" i="1"/>
  <c r="BY356" i="1"/>
  <c r="BY354" i="1"/>
  <c r="BY352" i="1"/>
  <c r="BY350" i="1"/>
  <c r="BY425" i="1"/>
  <c r="BY421" i="1"/>
  <c r="BY417" i="1"/>
  <c r="BY413" i="1"/>
  <c r="BY409" i="1"/>
  <c r="BY405" i="1"/>
  <c r="BU405" i="1" s="1"/>
  <c r="BY401" i="1"/>
  <c r="BY397" i="1"/>
  <c r="BU397" i="1" s="1"/>
  <c r="BY393" i="1"/>
  <c r="BY389" i="1"/>
  <c r="BY386" i="1"/>
  <c r="BW384" i="1"/>
  <c r="BW382" i="1"/>
  <c r="BW380" i="1"/>
  <c r="BW378" i="1"/>
  <c r="BW376" i="1"/>
  <c r="BW374" i="1"/>
  <c r="BW372" i="1"/>
  <c r="BY530" i="1"/>
  <c r="BU530" i="1" s="1"/>
  <c r="BY526" i="1"/>
  <c r="BU526" i="1" s="1"/>
  <c r="BY522" i="1"/>
  <c r="BU522" i="1" s="1"/>
  <c r="BY518" i="1"/>
  <c r="BU518" i="1" s="1"/>
  <c r="BY514" i="1"/>
  <c r="BU514" i="1" s="1"/>
  <c r="BY510" i="1"/>
  <c r="BU510" i="1" s="1"/>
  <c r="BY506" i="1"/>
  <c r="BU506" i="1" s="1"/>
  <c r="BY502" i="1"/>
  <c r="BU502" i="1" s="1"/>
  <c r="BY498" i="1"/>
  <c r="BU498" i="1" s="1"/>
  <c r="BY494" i="1"/>
  <c r="BU494" i="1" s="1"/>
  <c r="BY490" i="1"/>
  <c r="BU490" i="1" s="1"/>
  <c r="BY486" i="1"/>
  <c r="BU486" i="1" s="1"/>
  <c r="BY482" i="1"/>
  <c r="BU482" i="1" s="1"/>
  <c r="BY478" i="1"/>
  <c r="BU478" i="1" s="1"/>
  <c r="BY474" i="1"/>
  <c r="BU474" i="1" s="1"/>
  <c r="BY470" i="1"/>
  <c r="BU470" i="1" s="1"/>
  <c r="BY466" i="1"/>
  <c r="BU466" i="1" s="1"/>
  <c r="BY462" i="1"/>
  <c r="BU462" i="1" s="1"/>
  <c r="BY458" i="1"/>
  <c r="BU458" i="1" s="1"/>
  <c r="BY454" i="1"/>
  <c r="BU454" i="1" s="1"/>
  <c r="BY450" i="1"/>
  <c r="BU450" i="1" s="1"/>
  <c r="BY446" i="1"/>
  <c r="BU446" i="1" s="1"/>
  <c r="BY442" i="1"/>
  <c r="BU442" i="1" s="1"/>
  <c r="BY438" i="1"/>
  <c r="BU438" i="1" s="1"/>
  <c r="BY434" i="1"/>
  <c r="BU434" i="1" s="1"/>
  <c r="BW425" i="1"/>
  <c r="BW421" i="1"/>
  <c r="BW417" i="1"/>
  <c r="BW413" i="1"/>
  <c r="BW409" i="1"/>
  <c r="BW405" i="1"/>
  <c r="BW401" i="1"/>
  <c r="BW397" i="1"/>
  <c r="BW393" i="1"/>
  <c r="BW389" i="1"/>
  <c r="BW386" i="1"/>
  <c r="BY534" i="1"/>
  <c r="BU534" i="1" s="1"/>
  <c r="BY424" i="1"/>
  <c r="BU424" i="1" s="1"/>
  <c r="BY420" i="1"/>
  <c r="BY416" i="1"/>
  <c r="BY412" i="1"/>
  <c r="BY408" i="1"/>
  <c r="BY404" i="1"/>
  <c r="BU404" i="1" s="1"/>
  <c r="BY400" i="1"/>
  <c r="BY396" i="1"/>
  <c r="BY392" i="1"/>
  <c r="BU392" i="1" s="1"/>
  <c r="BY388" i="1"/>
  <c r="BY531" i="1"/>
  <c r="BU531" i="1" s="1"/>
  <c r="BY527" i="1"/>
  <c r="BU527" i="1" s="1"/>
  <c r="BY523" i="1"/>
  <c r="BU523" i="1" s="1"/>
  <c r="BY519" i="1"/>
  <c r="BU519" i="1" s="1"/>
  <c r="BY515" i="1"/>
  <c r="BU515" i="1" s="1"/>
  <c r="BY511" i="1"/>
  <c r="BU511" i="1" s="1"/>
  <c r="BY507" i="1"/>
  <c r="BU507" i="1" s="1"/>
  <c r="BY503" i="1"/>
  <c r="BU503" i="1" s="1"/>
  <c r="BY499" i="1"/>
  <c r="BU499" i="1" s="1"/>
  <c r="BY495" i="1"/>
  <c r="BU495" i="1" s="1"/>
  <c r="BY491" i="1"/>
  <c r="BU491" i="1" s="1"/>
  <c r="BY487" i="1"/>
  <c r="BU487" i="1" s="1"/>
  <c r="BY483" i="1"/>
  <c r="BU483" i="1" s="1"/>
  <c r="BY479" i="1"/>
  <c r="BU479" i="1" s="1"/>
  <c r="BY475" i="1"/>
  <c r="BU475" i="1" s="1"/>
  <c r="BY471" i="1"/>
  <c r="BU471" i="1" s="1"/>
  <c r="BY467" i="1"/>
  <c r="BU467" i="1" s="1"/>
  <c r="BY463" i="1"/>
  <c r="BU463" i="1" s="1"/>
  <c r="BY459" i="1"/>
  <c r="BU459" i="1" s="1"/>
  <c r="BY455" i="1"/>
  <c r="BU455" i="1" s="1"/>
  <c r="BY451" i="1"/>
  <c r="BU451" i="1" s="1"/>
  <c r="BY447" i="1"/>
  <c r="BU447" i="1" s="1"/>
  <c r="BY443" i="1"/>
  <c r="BU443" i="1" s="1"/>
  <c r="BY439" i="1"/>
  <c r="BU439" i="1" s="1"/>
  <c r="BY435" i="1"/>
  <c r="BU435" i="1" s="1"/>
  <c r="BY431" i="1"/>
  <c r="BU431" i="1" s="1"/>
  <c r="BY430" i="1"/>
  <c r="BU430" i="1" s="1"/>
  <c r="BY429" i="1"/>
  <c r="BU429" i="1" s="1"/>
  <c r="BY428" i="1"/>
  <c r="BU428" i="1" s="1"/>
  <c r="BW424" i="1"/>
  <c r="BW420" i="1"/>
  <c r="BW416" i="1"/>
  <c r="BW412" i="1"/>
  <c r="BW408" i="1"/>
  <c r="BW404" i="1"/>
  <c r="BW400" i="1"/>
  <c r="BW396" i="1"/>
  <c r="BW392" i="1"/>
  <c r="BW388" i="1"/>
  <c r="BY385" i="1"/>
  <c r="BY383" i="1"/>
  <c r="BY381" i="1"/>
  <c r="BY379" i="1"/>
  <c r="BY377" i="1"/>
  <c r="BY375" i="1"/>
  <c r="BU375" i="1" s="1"/>
  <c r="BY373" i="1"/>
  <c r="BY371" i="1"/>
  <c r="BU371" i="1" s="1"/>
  <c r="BY427" i="1"/>
  <c r="BU427" i="1" s="1"/>
  <c r="BY423" i="1"/>
  <c r="BU423" i="1" s="1"/>
  <c r="BY419" i="1"/>
  <c r="BU419" i="1" s="1"/>
  <c r="BY415" i="1"/>
  <c r="BU415" i="1" s="1"/>
  <c r="BY411" i="1"/>
  <c r="BU411" i="1" s="1"/>
  <c r="BY407" i="1"/>
  <c r="BU407" i="1" s="1"/>
  <c r="BY403" i="1"/>
  <c r="BU403" i="1" s="1"/>
  <c r="BY399" i="1"/>
  <c r="BU399" i="1" s="1"/>
  <c r="BY395" i="1"/>
  <c r="BU395" i="1" s="1"/>
  <c r="BY391" i="1"/>
  <c r="BU391" i="1" s="1"/>
  <c r="BY387" i="1"/>
  <c r="BU387" i="1" s="1"/>
  <c r="BW385" i="1"/>
  <c r="BW383" i="1"/>
  <c r="BW381" i="1"/>
  <c r="BW379" i="1"/>
  <c r="BW377" i="1"/>
  <c r="BW375" i="1"/>
  <c r="BW373" i="1"/>
  <c r="BW371" i="1"/>
  <c r="BW369" i="1"/>
  <c r="BW367" i="1"/>
  <c r="BW365" i="1"/>
  <c r="BW363" i="1"/>
  <c r="BW361" i="1"/>
  <c r="BW370" i="1"/>
  <c r="BY359" i="1"/>
  <c r="BW358" i="1"/>
  <c r="BW353" i="1"/>
  <c r="BW348" i="1"/>
  <c r="BW344" i="1"/>
  <c r="BW340" i="1"/>
  <c r="BW336" i="1"/>
  <c r="BW332" i="1"/>
  <c r="BW328" i="1"/>
  <c r="BW324" i="1"/>
  <c r="BW320" i="1"/>
  <c r="BW316" i="1"/>
  <c r="BW312" i="1"/>
  <c r="BW308" i="1"/>
  <c r="BW304" i="1"/>
  <c r="BW300" i="1"/>
  <c r="BW296" i="1"/>
  <c r="BW292" i="1"/>
  <c r="BW288" i="1"/>
  <c r="BW284" i="1"/>
  <c r="BW280" i="1"/>
  <c r="BW276" i="1"/>
  <c r="BW272" i="1"/>
  <c r="BW268" i="1"/>
  <c r="BW264" i="1"/>
  <c r="BW260" i="1"/>
  <c r="BW256" i="1"/>
  <c r="BW252" i="1"/>
  <c r="BW248" i="1"/>
  <c r="BW244" i="1"/>
  <c r="BW240" i="1"/>
  <c r="BW236" i="1"/>
  <c r="BW232" i="1"/>
  <c r="BW228" i="1"/>
  <c r="BW224" i="1"/>
  <c r="BW220" i="1"/>
  <c r="BW216" i="1"/>
  <c r="BW212" i="1"/>
  <c r="BW208" i="1"/>
  <c r="BW204" i="1"/>
  <c r="BW200" i="1"/>
  <c r="BW196" i="1"/>
  <c r="BW192" i="1"/>
  <c r="BW188" i="1"/>
  <c r="BW184" i="1"/>
  <c r="BW180" i="1"/>
  <c r="BW176" i="1"/>
  <c r="BY365" i="1"/>
  <c r="BW360" i="1"/>
  <c r="BW359" i="1"/>
  <c r="BY357" i="1"/>
  <c r="BW352" i="1"/>
  <c r="BY347" i="1"/>
  <c r="BY343" i="1"/>
  <c r="BY339" i="1"/>
  <c r="BU339" i="1" s="1"/>
  <c r="BY335" i="1"/>
  <c r="BY331" i="1"/>
  <c r="BY327" i="1"/>
  <c r="BY323" i="1"/>
  <c r="BY319" i="1"/>
  <c r="BY315" i="1"/>
  <c r="BY311" i="1"/>
  <c r="BY307" i="1"/>
  <c r="BU307" i="1" s="1"/>
  <c r="BY303" i="1"/>
  <c r="BY299" i="1"/>
  <c r="BY295" i="1"/>
  <c r="BY291" i="1"/>
  <c r="BY287" i="1"/>
  <c r="BY283" i="1"/>
  <c r="BY279" i="1"/>
  <c r="BY275" i="1"/>
  <c r="BU275" i="1" s="1"/>
  <c r="BY271" i="1"/>
  <c r="BY267" i="1"/>
  <c r="BY263" i="1"/>
  <c r="BY259" i="1"/>
  <c r="BY255" i="1"/>
  <c r="BY251" i="1"/>
  <c r="BY247" i="1"/>
  <c r="BY243" i="1"/>
  <c r="BU243" i="1" s="1"/>
  <c r="BY239" i="1"/>
  <c r="BY235" i="1"/>
  <c r="BY231" i="1"/>
  <c r="BY227" i="1"/>
  <c r="BY223" i="1"/>
  <c r="BY219" i="1"/>
  <c r="BY215" i="1"/>
  <c r="BY211" i="1"/>
  <c r="BU211" i="1" s="1"/>
  <c r="BY207" i="1"/>
  <c r="BY203" i="1"/>
  <c r="BY199" i="1"/>
  <c r="BY195" i="1"/>
  <c r="BY191" i="1"/>
  <c r="BY187" i="1"/>
  <c r="BY183" i="1"/>
  <c r="BY179" i="1"/>
  <c r="BU179" i="1" s="1"/>
  <c r="BY175" i="1"/>
  <c r="BY171" i="1"/>
  <c r="BY167" i="1"/>
  <c r="BY163" i="1"/>
  <c r="BY159" i="1"/>
  <c r="BY155" i="1"/>
  <c r="BU155" i="1" s="1"/>
  <c r="BY151" i="1"/>
  <c r="BY147" i="1"/>
  <c r="BU147" i="1" s="1"/>
  <c r="BY143" i="1"/>
  <c r="BY139" i="1"/>
  <c r="BY135" i="1"/>
  <c r="BU135" i="1" s="1"/>
  <c r="BY131" i="1"/>
  <c r="BY128" i="1"/>
  <c r="BY125" i="1"/>
  <c r="BY120" i="1"/>
  <c r="BY117" i="1"/>
  <c r="BY112" i="1"/>
  <c r="BY109" i="1"/>
  <c r="BY104" i="1"/>
  <c r="BY101" i="1"/>
  <c r="BY96" i="1"/>
  <c r="BY93" i="1"/>
  <c r="BW63" i="1"/>
  <c r="BY58" i="1"/>
  <c r="BW55" i="1"/>
  <c r="BY50" i="1"/>
  <c r="BW47" i="1"/>
  <c r="BY44" i="1"/>
  <c r="BW35" i="1"/>
  <c r="BW33" i="1"/>
  <c r="BY29" i="1"/>
  <c r="BW26" i="1"/>
  <c r="BY23" i="1"/>
  <c r="BY20" i="1"/>
  <c r="BW219" i="1"/>
  <c r="BW215" i="1"/>
  <c r="BW211" i="1"/>
  <c r="BW203" i="1"/>
  <c r="BW195" i="1"/>
  <c r="BW187" i="1"/>
  <c r="BW179" i="1"/>
  <c r="BW171" i="1"/>
  <c r="BW163" i="1"/>
  <c r="BW155" i="1"/>
  <c r="BW147" i="1"/>
  <c r="BW139" i="1"/>
  <c r="BW366" i="1"/>
  <c r="BW357" i="1"/>
  <c r="BY351" i="1"/>
  <c r="BW347" i="1"/>
  <c r="BW343" i="1"/>
  <c r="BW339" i="1"/>
  <c r="BW335" i="1"/>
  <c r="BW331" i="1"/>
  <c r="BW327" i="1"/>
  <c r="BW323" i="1"/>
  <c r="BW319" i="1"/>
  <c r="BW315" i="1"/>
  <c r="BW311" i="1"/>
  <c r="BW307" i="1"/>
  <c r="BW303" i="1"/>
  <c r="BW299" i="1"/>
  <c r="BW295" i="1"/>
  <c r="BW291" i="1"/>
  <c r="BW287" i="1"/>
  <c r="BW283" i="1"/>
  <c r="BW279" i="1"/>
  <c r="BW275" i="1"/>
  <c r="BW271" i="1"/>
  <c r="BW267" i="1"/>
  <c r="BW263" i="1"/>
  <c r="BW259" i="1"/>
  <c r="BW255" i="1"/>
  <c r="BW251" i="1"/>
  <c r="BW247" i="1"/>
  <c r="BW243" i="1"/>
  <c r="BW239" i="1"/>
  <c r="BW235" i="1"/>
  <c r="BW231" i="1"/>
  <c r="BW227" i="1"/>
  <c r="BW223" i="1"/>
  <c r="BW207" i="1"/>
  <c r="BW199" i="1"/>
  <c r="BW191" i="1"/>
  <c r="BW183" i="1"/>
  <c r="BW175" i="1"/>
  <c r="BW167" i="1"/>
  <c r="BW159" i="1"/>
  <c r="BW151" i="1"/>
  <c r="BW143" i="1"/>
  <c r="BY361" i="1"/>
  <c r="BW356" i="1"/>
  <c r="BW351" i="1"/>
  <c r="BY346" i="1"/>
  <c r="BY342" i="1"/>
  <c r="BY338" i="1"/>
  <c r="BU338" i="1" s="1"/>
  <c r="BY334" i="1"/>
  <c r="BY330" i="1"/>
  <c r="BY326" i="1"/>
  <c r="BY322" i="1"/>
  <c r="BY318" i="1"/>
  <c r="BY314" i="1"/>
  <c r="BY310" i="1"/>
  <c r="BY306" i="1"/>
  <c r="BU306" i="1" s="1"/>
  <c r="BY302" i="1"/>
  <c r="BY298" i="1"/>
  <c r="BY294" i="1"/>
  <c r="BY290" i="1"/>
  <c r="BY286" i="1"/>
  <c r="BY282" i="1"/>
  <c r="BY278" i="1"/>
  <c r="BY274" i="1"/>
  <c r="BU274" i="1" s="1"/>
  <c r="BY270" i="1"/>
  <c r="BY266" i="1"/>
  <c r="BY262" i="1"/>
  <c r="BY258" i="1"/>
  <c r="BY254" i="1"/>
  <c r="BY250" i="1"/>
  <c r="BY246" i="1"/>
  <c r="BY242" i="1"/>
  <c r="BU242" i="1" s="1"/>
  <c r="BY238" i="1"/>
  <c r="BY234" i="1"/>
  <c r="BY230" i="1"/>
  <c r="BY226" i="1"/>
  <c r="BY222" i="1"/>
  <c r="BY218" i="1"/>
  <c r="BY214" i="1"/>
  <c r="BY210" i="1"/>
  <c r="BU210" i="1" s="1"/>
  <c r="BY206" i="1"/>
  <c r="BY202" i="1"/>
  <c r="BY198" i="1"/>
  <c r="BY194" i="1"/>
  <c r="BY190" i="1"/>
  <c r="BY186" i="1"/>
  <c r="BY182" i="1"/>
  <c r="BY178" i="1"/>
  <c r="BU178" i="1" s="1"/>
  <c r="BY174" i="1"/>
  <c r="BY170" i="1"/>
  <c r="BY166" i="1"/>
  <c r="BY162" i="1"/>
  <c r="BY158" i="1"/>
  <c r="BY154" i="1"/>
  <c r="BY150" i="1"/>
  <c r="BY146" i="1"/>
  <c r="BY142" i="1"/>
  <c r="BY138" i="1"/>
  <c r="BY134" i="1"/>
  <c r="BY130" i="1"/>
  <c r="BY127" i="1"/>
  <c r="BY122" i="1"/>
  <c r="BY119" i="1"/>
  <c r="BY114" i="1"/>
  <c r="BY111" i="1"/>
  <c r="BY106" i="1"/>
  <c r="BY103" i="1"/>
  <c r="BY98" i="1"/>
  <c r="BY95" i="1"/>
  <c r="BY90" i="1"/>
  <c r="BY88" i="1"/>
  <c r="BY86" i="1"/>
  <c r="BY84" i="1"/>
  <c r="BY82" i="1"/>
  <c r="BY80" i="1"/>
  <c r="BY78" i="1"/>
  <c r="BY76" i="1"/>
  <c r="BY74" i="1"/>
  <c r="BY72" i="1"/>
  <c r="BY70" i="1"/>
  <c r="BY68" i="1"/>
  <c r="BY66" i="1"/>
  <c r="BY64" i="1"/>
  <c r="BW61" i="1"/>
  <c r="BY56" i="1"/>
  <c r="BW53" i="1"/>
  <c r="BY48" i="1"/>
  <c r="BW37" i="1"/>
  <c r="BU37" i="1" s="1"/>
  <c r="BY32" i="1"/>
  <c r="BY30" i="1"/>
  <c r="BW27" i="1"/>
  <c r="BY367" i="1"/>
  <c r="BU367" i="1" s="1"/>
  <c r="BW362" i="1"/>
  <c r="BY355" i="1"/>
  <c r="BW350" i="1"/>
  <c r="BW346" i="1"/>
  <c r="BW342" i="1"/>
  <c r="BW338" i="1"/>
  <c r="BW334" i="1"/>
  <c r="BW330" i="1"/>
  <c r="BW326" i="1"/>
  <c r="BW322" i="1"/>
  <c r="BW318" i="1"/>
  <c r="BW314" i="1"/>
  <c r="BW310" i="1"/>
  <c r="BW306" i="1"/>
  <c r="BW302" i="1"/>
  <c r="BW298" i="1"/>
  <c r="BW294" i="1"/>
  <c r="BW290" i="1"/>
  <c r="BW286" i="1"/>
  <c r="BW282" i="1"/>
  <c r="BW278" i="1"/>
  <c r="BW274" i="1"/>
  <c r="BW270" i="1"/>
  <c r="BW266" i="1"/>
  <c r="BW262" i="1"/>
  <c r="BW258" i="1"/>
  <c r="BW254" i="1"/>
  <c r="BW250" i="1"/>
  <c r="BW246" i="1"/>
  <c r="BW242" i="1"/>
  <c r="BW238" i="1"/>
  <c r="BW234" i="1"/>
  <c r="BW230" i="1"/>
  <c r="BW226" i="1"/>
  <c r="BW222" i="1"/>
  <c r="BW218" i="1"/>
  <c r="BW214" i="1"/>
  <c r="BW210" i="1"/>
  <c r="BW206" i="1"/>
  <c r="BW202" i="1"/>
  <c r="BW198" i="1"/>
  <c r="BW194" i="1"/>
  <c r="BW190" i="1"/>
  <c r="BW186" i="1"/>
  <c r="BW182" i="1"/>
  <c r="BW178" i="1"/>
  <c r="BW174" i="1"/>
  <c r="BW170" i="1"/>
  <c r="BW368" i="1"/>
  <c r="BW355" i="1"/>
  <c r="BY349" i="1"/>
  <c r="BY345" i="1"/>
  <c r="BU345" i="1" s="1"/>
  <c r="BY341" i="1"/>
  <c r="BY337" i="1"/>
  <c r="BY333" i="1"/>
  <c r="BY329" i="1"/>
  <c r="BY325" i="1"/>
  <c r="BY321" i="1"/>
  <c r="BY317" i="1"/>
  <c r="BY313" i="1"/>
  <c r="BU313" i="1" s="1"/>
  <c r="BY309" i="1"/>
  <c r="BY305" i="1"/>
  <c r="BY301" i="1"/>
  <c r="BY297" i="1"/>
  <c r="BY293" i="1"/>
  <c r="BU293" i="1" s="1"/>
  <c r="BY289" i="1"/>
  <c r="BY285" i="1"/>
  <c r="BY281" i="1"/>
  <c r="BU281" i="1" s="1"/>
  <c r="BY277" i="1"/>
  <c r="BY273" i="1"/>
  <c r="BY269" i="1"/>
  <c r="BY265" i="1"/>
  <c r="BY261" i="1"/>
  <c r="BU261" i="1" s="1"/>
  <c r="BY257" i="1"/>
  <c r="BY253" i="1"/>
  <c r="BY249" i="1"/>
  <c r="BU249" i="1" s="1"/>
  <c r="BY245" i="1"/>
  <c r="BY241" i="1"/>
  <c r="BY237" i="1"/>
  <c r="BY233" i="1"/>
  <c r="BY229" i="1"/>
  <c r="BU229" i="1" s="1"/>
  <c r="BY225" i="1"/>
  <c r="BU225" i="1" s="1"/>
  <c r="BY221" i="1"/>
  <c r="BY217" i="1"/>
  <c r="BY213" i="1"/>
  <c r="BY209" i="1"/>
  <c r="BY205" i="1"/>
  <c r="BY201" i="1"/>
  <c r="BY197" i="1"/>
  <c r="BU197" i="1" s="1"/>
  <c r="BY193" i="1"/>
  <c r="BY189" i="1"/>
  <c r="BY185" i="1"/>
  <c r="BU185" i="1" s="1"/>
  <c r="BY181" i="1"/>
  <c r="BY177" i="1"/>
  <c r="BY173" i="1"/>
  <c r="BY169" i="1"/>
  <c r="BY165" i="1"/>
  <c r="BY161" i="1"/>
  <c r="BY157" i="1"/>
  <c r="BU157" i="1" s="1"/>
  <c r="BY153" i="1"/>
  <c r="BY149" i="1"/>
  <c r="BY145" i="1"/>
  <c r="BY141" i="1"/>
  <c r="BU141" i="1" s="1"/>
  <c r="BY137" i="1"/>
  <c r="BY133" i="1"/>
  <c r="BY129" i="1"/>
  <c r="BY124" i="1"/>
  <c r="BY121" i="1"/>
  <c r="BY116" i="1"/>
  <c r="BY113" i="1"/>
  <c r="BY108" i="1"/>
  <c r="BY105" i="1"/>
  <c r="BY100" i="1"/>
  <c r="BY97" i="1"/>
  <c r="BY92" i="1"/>
  <c r="BY62" i="1"/>
  <c r="BW59" i="1"/>
  <c r="BY54" i="1"/>
  <c r="BW51" i="1"/>
  <c r="BW45" i="1"/>
  <c r="BW42" i="1"/>
  <c r="BW41" i="1"/>
  <c r="BW40" i="1"/>
  <c r="BW39" i="1"/>
  <c r="BY36" i="1"/>
  <c r="BW34" i="1"/>
  <c r="BY28" i="1"/>
  <c r="BW24" i="1"/>
  <c r="BY21" i="1"/>
  <c r="BW17" i="1"/>
  <c r="BY16" i="1"/>
  <c r="BW253" i="1"/>
  <c r="BW249" i="1"/>
  <c r="BW241" i="1"/>
  <c r="BW233" i="1"/>
  <c r="BW225" i="1"/>
  <c r="BW217" i="1"/>
  <c r="BW209" i="1"/>
  <c r="BW201" i="1"/>
  <c r="BW193" i="1"/>
  <c r="BW185" i="1"/>
  <c r="BW177" i="1"/>
  <c r="BY363" i="1"/>
  <c r="BU363" i="1" s="1"/>
  <c r="BW354" i="1"/>
  <c r="BW349" i="1"/>
  <c r="BW345" i="1"/>
  <c r="BW341" i="1"/>
  <c r="BW337" i="1"/>
  <c r="BW333" i="1"/>
  <c r="BW329" i="1"/>
  <c r="BW325" i="1"/>
  <c r="BW321" i="1"/>
  <c r="BW317" i="1"/>
  <c r="BW313" i="1"/>
  <c r="BW309" i="1"/>
  <c r="BW305" i="1"/>
  <c r="BW301" i="1"/>
  <c r="BW297" i="1"/>
  <c r="BW293" i="1"/>
  <c r="BW289" i="1"/>
  <c r="BW285" i="1"/>
  <c r="BW281" i="1"/>
  <c r="BW277" i="1"/>
  <c r="BW273" i="1"/>
  <c r="BW269" i="1"/>
  <c r="BW265" i="1"/>
  <c r="BW261" i="1"/>
  <c r="BW257" i="1"/>
  <c r="BW245" i="1"/>
  <c r="BW237" i="1"/>
  <c r="BW229" i="1"/>
  <c r="BW221" i="1"/>
  <c r="BW213" i="1"/>
  <c r="BW205" i="1"/>
  <c r="BW197" i="1"/>
  <c r="BW189" i="1"/>
  <c r="BW181" i="1"/>
  <c r="BY369" i="1"/>
  <c r="BU369" i="1" s="1"/>
  <c r="BW364" i="1"/>
  <c r="BY353" i="1"/>
  <c r="BU353" i="1" s="1"/>
  <c r="BY348" i="1"/>
  <c r="BU348" i="1" s="1"/>
  <c r="BY344" i="1"/>
  <c r="BU344" i="1" s="1"/>
  <c r="BY340" i="1"/>
  <c r="BU340" i="1" s="1"/>
  <c r="BY336" i="1"/>
  <c r="BU336" i="1" s="1"/>
  <c r="BY332" i="1"/>
  <c r="BU332" i="1" s="1"/>
  <c r="BY328" i="1"/>
  <c r="BU328" i="1" s="1"/>
  <c r="BY324" i="1"/>
  <c r="BU324" i="1" s="1"/>
  <c r="BY320" i="1"/>
  <c r="BU320" i="1" s="1"/>
  <c r="BY316" i="1"/>
  <c r="BU316" i="1" s="1"/>
  <c r="BY312" i="1"/>
  <c r="BU312" i="1" s="1"/>
  <c r="BY308" i="1"/>
  <c r="BU308" i="1" s="1"/>
  <c r="BY304" i="1"/>
  <c r="BU304" i="1" s="1"/>
  <c r="BY300" i="1"/>
  <c r="BU300" i="1" s="1"/>
  <c r="BY296" i="1"/>
  <c r="BU296" i="1" s="1"/>
  <c r="BY292" i="1"/>
  <c r="BU292" i="1" s="1"/>
  <c r="BY288" i="1"/>
  <c r="BU288" i="1" s="1"/>
  <c r="BY284" i="1"/>
  <c r="BU284" i="1" s="1"/>
  <c r="BY280" i="1"/>
  <c r="BU280" i="1" s="1"/>
  <c r="BY276" i="1"/>
  <c r="BU276" i="1" s="1"/>
  <c r="BY272" i="1"/>
  <c r="BU272" i="1" s="1"/>
  <c r="BY268" i="1"/>
  <c r="BU268" i="1" s="1"/>
  <c r="BY264" i="1"/>
  <c r="BU264" i="1" s="1"/>
  <c r="BY260" i="1"/>
  <c r="BU260" i="1" s="1"/>
  <c r="BY256" i="1"/>
  <c r="BU256" i="1" s="1"/>
  <c r="BY252" i="1"/>
  <c r="BU252" i="1" s="1"/>
  <c r="BY248" i="1"/>
  <c r="BU248" i="1" s="1"/>
  <c r="BY244" i="1"/>
  <c r="BU244" i="1" s="1"/>
  <c r="BY240" i="1"/>
  <c r="BU240" i="1" s="1"/>
  <c r="BY236" i="1"/>
  <c r="BU236" i="1" s="1"/>
  <c r="BY232" i="1"/>
  <c r="BU232" i="1" s="1"/>
  <c r="BY228" i="1"/>
  <c r="BU228" i="1" s="1"/>
  <c r="BY224" i="1"/>
  <c r="BU224" i="1" s="1"/>
  <c r="BY220" i="1"/>
  <c r="BU220" i="1" s="1"/>
  <c r="BY216" i="1"/>
  <c r="BU216" i="1" s="1"/>
  <c r="BY212" i="1"/>
  <c r="BU212" i="1" s="1"/>
  <c r="BY208" i="1"/>
  <c r="BU208" i="1" s="1"/>
  <c r="BY204" i="1"/>
  <c r="BU204" i="1" s="1"/>
  <c r="BY200" i="1"/>
  <c r="BU200" i="1" s="1"/>
  <c r="BY196" i="1"/>
  <c r="BU196" i="1" s="1"/>
  <c r="BY192" i="1"/>
  <c r="BU192" i="1" s="1"/>
  <c r="BY188" i="1"/>
  <c r="BU188" i="1" s="1"/>
  <c r="BY184" i="1"/>
  <c r="BU184" i="1" s="1"/>
  <c r="BY180" i="1"/>
  <c r="BU180" i="1" s="1"/>
  <c r="BY176" i="1"/>
  <c r="BU176" i="1" s="1"/>
  <c r="BY172" i="1"/>
  <c r="BY168" i="1"/>
  <c r="BY164" i="1"/>
  <c r="BY160" i="1"/>
  <c r="BY156" i="1"/>
  <c r="BY152" i="1"/>
  <c r="BY148" i="1"/>
  <c r="BY144" i="1"/>
  <c r="BY140" i="1"/>
  <c r="BY136" i="1"/>
  <c r="BY132" i="1"/>
  <c r="BY126" i="1"/>
  <c r="BY123" i="1"/>
  <c r="BY118" i="1"/>
  <c r="BY115" i="1"/>
  <c r="BY110" i="1"/>
  <c r="BY107" i="1"/>
  <c r="BY102" i="1"/>
  <c r="BY99" i="1"/>
  <c r="BY94" i="1"/>
  <c r="BY91" i="1"/>
  <c r="BY89" i="1"/>
  <c r="BY87" i="1"/>
  <c r="BY85" i="1"/>
  <c r="BU85" i="1" s="1"/>
  <c r="BY83" i="1"/>
  <c r="BY81" i="1"/>
  <c r="BY79" i="1"/>
  <c r="BY77" i="1"/>
  <c r="BY75" i="1"/>
  <c r="BY73" i="1"/>
  <c r="BY71" i="1"/>
  <c r="BY69" i="1"/>
  <c r="BY67" i="1"/>
  <c r="BY65" i="1"/>
  <c r="BY60" i="1"/>
  <c r="BW57" i="1"/>
  <c r="BY52" i="1"/>
  <c r="BW49" i="1"/>
  <c r="BW46" i="1"/>
  <c r="BW43" i="1"/>
  <c r="BY38" i="1"/>
  <c r="BU38" i="1" s="1"/>
  <c r="BW31" i="1"/>
  <c r="CD67" i="1"/>
  <c r="CA67" i="1" s="1"/>
  <c r="BW69" i="1"/>
  <c r="CD16" i="1"/>
  <c r="CA16" i="1" s="1"/>
  <c r="CD3204" i="1"/>
  <c r="CD3196" i="1"/>
  <c r="CD3188" i="1"/>
  <c r="CD3180" i="1"/>
  <c r="CD3172" i="1"/>
  <c r="CD3164" i="1"/>
  <c r="CD3156" i="1"/>
  <c r="CD3148" i="1"/>
  <c r="CD3140" i="1"/>
  <c r="CD3132" i="1"/>
  <c r="CD3124" i="1"/>
  <c r="CD3116" i="1"/>
  <c r="CD3108" i="1"/>
  <c r="CD3100" i="1"/>
  <c r="CD3092" i="1"/>
  <c r="CD3084" i="1"/>
  <c r="CD3076" i="1"/>
  <c r="CD3068" i="1"/>
  <c r="CD3060" i="1"/>
  <c r="CD3052" i="1"/>
  <c r="CD3044" i="1"/>
  <c r="CD3036" i="1"/>
  <c r="CD3028" i="1"/>
  <c r="CD3020" i="1"/>
  <c r="CD3012" i="1"/>
  <c r="CD3004" i="1"/>
  <c r="CD2996" i="1"/>
  <c r="CD2988" i="1"/>
  <c r="CD2980" i="1"/>
  <c r="CD2972" i="1"/>
  <c r="CD2964" i="1"/>
  <c r="CD2956" i="1"/>
  <c r="CD2948" i="1"/>
  <c r="CD2940" i="1"/>
  <c r="CD2932" i="1"/>
  <c r="CD2924" i="1"/>
  <c r="CD2916" i="1"/>
  <c r="CD2908" i="1"/>
  <c r="CD2900" i="1"/>
  <c r="CD2892" i="1"/>
  <c r="CD2884" i="1"/>
  <c r="CD2876" i="1"/>
  <c r="CD2868" i="1"/>
  <c r="CD2860" i="1"/>
  <c r="CD2852" i="1"/>
  <c r="CD2844" i="1"/>
  <c r="CD2836" i="1"/>
  <c r="CD2828" i="1"/>
  <c r="CD2820" i="1"/>
  <c r="CD2812" i="1"/>
  <c r="CD2804" i="1"/>
  <c r="CD2796" i="1"/>
  <c r="CD2788" i="1"/>
  <c r="CD2780" i="1"/>
  <c r="CD2772" i="1"/>
  <c r="CD2764" i="1"/>
  <c r="CD2756" i="1"/>
  <c r="CD2748" i="1"/>
  <c r="CD2740" i="1"/>
  <c r="CD2732" i="1"/>
  <c r="CD2724" i="1"/>
  <c r="CD2716" i="1"/>
  <c r="CD2708" i="1"/>
  <c r="CD2700" i="1"/>
  <c r="CD2692" i="1"/>
  <c r="CD2684" i="1"/>
  <c r="CD2676" i="1"/>
  <c r="CD2668" i="1"/>
  <c r="CD2660" i="1"/>
  <c r="CD2652" i="1"/>
  <c r="CD2644" i="1"/>
  <c r="CD2636" i="1"/>
  <c r="CD2628" i="1"/>
  <c r="CD2620" i="1"/>
  <c r="CD2612" i="1"/>
  <c r="CD2604" i="1"/>
  <c r="CD2596" i="1"/>
  <c r="CD2588" i="1"/>
  <c r="CD2580" i="1"/>
  <c r="CD2572" i="1"/>
  <c r="CD2564" i="1"/>
  <c r="CD2556" i="1"/>
  <c r="CD2548" i="1"/>
  <c r="CD2540" i="1"/>
  <c r="CD2532" i="1"/>
  <c r="CD3199" i="1"/>
  <c r="CD3191" i="1"/>
  <c r="CD3183" i="1"/>
  <c r="CD3175" i="1"/>
  <c r="CD3167" i="1"/>
  <c r="CD3159" i="1"/>
  <c r="CD3151" i="1"/>
  <c r="CD3143" i="1"/>
  <c r="CD3135" i="1"/>
  <c r="CD3127" i="1"/>
  <c r="CD3119" i="1"/>
  <c r="CD3111" i="1"/>
  <c r="CD3103" i="1"/>
  <c r="CD3095" i="1"/>
  <c r="CD3087" i="1"/>
  <c r="CD3079" i="1"/>
  <c r="CD3071" i="1"/>
  <c r="CD3063" i="1"/>
  <c r="CD3055" i="1"/>
  <c r="CD3047" i="1"/>
  <c r="CD3039" i="1"/>
  <c r="CD3031" i="1"/>
  <c r="CD3023" i="1"/>
  <c r="CD3015" i="1"/>
  <c r="CD3007" i="1"/>
  <c r="CD2999" i="1"/>
  <c r="CD3202" i="1"/>
  <c r="CD3194" i="1"/>
  <c r="CD3186" i="1"/>
  <c r="CD3178" i="1"/>
  <c r="CD3170" i="1"/>
  <c r="CD3162" i="1"/>
  <c r="CD3154" i="1"/>
  <c r="CD3146" i="1"/>
  <c r="CD3138" i="1"/>
  <c r="CD3130" i="1"/>
  <c r="CD3122" i="1"/>
  <c r="CD3114" i="1"/>
  <c r="CD3106" i="1"/>
  <c r="CD3098" i="1"/>
  <c r="CD3090" i="1"/>
  <c r="CD3082" i="1"/>
  <c r="CD3074" i="1"/>
  <c r="CD3066" i="1"/>
  <c r="CD3058" i="1"/>
  <c r="CD3050" i="1"/>
  <c r="CD3042" i="1"/>
  <c r="CD3034" i="1"/>
  <c r="CD3026" i="1"/>
  <c r="CD3018" i="1"/>
  <c r="CD3010" i="1"/>
  <c r="CD3002" i="1"/>
  <c r="CD2994" i="1"/>
  <c r="CD2986" i="1"/>
  <c r="CD2978" i="1"/>
  <c r="CD2970" i="1"/>
  <c r="CD2962" i="1"/>
  <c r="CD2954" i="1"/>
  <c r="CD2946" i="1"/>
  <c r="CD2938" i="1"/>
  <c r="CD2930" i="1"/>
  <c r="CD2922" i="1"/>
  <c r="CD2914" i="1"/>
  <c r="CD2906" i="1"/>
  <c r="CD2898" i="1"/>
  <c r="CD2890" i="1"/>
  <c r="CD2882" i="1"/>
  <c r="CD2874" i="1"/>
  <c r="CD2866" i="1"/>
  <c r="CD2858" i="1"/>
  <c r="CD2850" i="1"/>
  <c r="CD2842" i="1"/>
  <c r="CD2834" i="1"/>
  <c r="CD2826" i="1"/>
  <c r="CD2818" i="1"/>
  <c r="CD2810" i="1"/>
  <c r="CD2802" i="1"/>
  <c r="CD2794" i="1"/>
  <c r="CD2786" i="1"/>
  <c r="CD2778" i="1"/>
  <c r="CD2770" i="1"/>
  <c r="CD2762" i="1"/>
  <c r="CD2754" i="1"/>
  <c r="CD2746" i="1"/>
  <c r="CD2738" i="1"/>
  <c r="CD2730" i="1"/>
  <c r="CD2722" i="1"/>
  <c r="CD2714" i="1"/>
  <c r="CD2706" i="1"/>
  <c r="CD2698" i="1"/>
  <c r="CD2690" i="1"/>
  <c r="CD2682" i="1"/>
  <c r="CD2674" i="1"/>
  <c r="CD2666" i="1"/>
  <c r="CD2658" i="1"/>
  <c r="CD2650" i="1"/>
  <c r="CD2642" i="1"/>
  <c r="CD2634" i="1"/>
  <c r="CD2626" i="1"/>
  <c r="CD2618" i="1"/>
  <c r="CD2610" i="1"/>
  <c r="CD2602" i="1"/>
  <c r="CD2594" i="1"/>
  <c r="CD2586" i="1"/>
  <c r="CD2578" i="1"/>
  <c r="CD2570" i="1"/>
  <c r="CD2562" i="1"/>
  <c r="CD2554" i="1"/>
  <c r="CD2546" i="1"/>
  <c r="CD2538" i="1"/>
  <c r="CD2530" i="1"/>
  <c r="CD3205" i="1"/>
  <c r="CD3197" i="1"/>
  <c r="CD3189" i="1"/>
  <c r="CD3181" i="1"/>
  <c r="CD3173" i="1"/>
  <c r="CD3165" i="1"/>
  <c r="CD3157" i="1"/>
  <c r="CD3149" i="1"/>
  <c r="CD3141" i="1"/>
  <c r="CD3133" i="1"/>
  <c r="CD3125" i="1"/>
  <c r="CD3117" i="1"/>
  <c r="CD3109" i="1"/>
  <c r="CD3101" i="1"/>
  <c r="CD3093" i="1"/>
  <c r="CD3085" i="1"/>
  <c r="CD3077" i="1"/>
  <c r="CD3069" i="1"/>
  <c r="CD3061" i="1"/>
  <c r="CD3053" i="1"/>
  <c r="CD3045" i="1"/>
  <c r="CD3037" i="1"/>
  <c r="CD3029" i="1"/>
  <c r="CD3021" i="1"/>
  <c r="CD3203" i="1"/>
  <c r="CD3195" i="1"/>
  <c r="CD3187" i="1"/>
  <c r="CD3179" i="1"/>
  <c r="CD3171" i="1"/>
  <c r="CD3163" i="1"/>
  <c r="CD3155" i="1"/>
  <c r="CD3147" i="1"/>
  <c r="CD3139" i="1"/>
  <c r="CD3131" i="1"/>
  <c r="CD3123" i="1"/>
  <c r="CD3115" i="1"/>
  <c r="CD3107" i="1"/>
  <c r="CD3099" i="1"/>
  <c r="CD3091" i="1"/>
  <c r="CD3083" i="1"/>
  <c r="CD3075" i="1"/>
  <c r="CD3067" i="1"/>
  <c r="CD3059" i="1"/>
  <c r="CD3051" i="1"/>
  <c r="CD3043" i="1"/>
  <c r="CD3035" i="1"/>
  <c r="CD3027" i="1"/>
  <c r="CD3019" i="1"/>
  <c r="CD3011" i="1"/>
  <c r="CD3003" i="1"/>
  <c r="CD2995" i="1"/>
  <c r="CD2987" i="1"/>
  <c r="CD2979" i="1"/>
  <c r="CD2971" i="1"/>
  <c r="CD2963" i="1"/>
  <c r="CD2955" i="1"/>
  <c r="CD2947" i="1"/>
  <c r="CD2939" i="1"/>
  <c r="CD2931" i="1"/>
  <c r="CD2923" i="1"/>
  <c r="CD2915" i="1"/>
  <c r="CD2907" i="1"/>
  <c r="CD2899" i="1"/>
  <c r="CD3198" i="1"/>
  <c r="CD3190" i="1"/>
  <c r="CD3182" i="1"/>
  <c r="CD3174" i="1"/>
  <c r="CD3166" i="1"/>
  <c r="CD3158" i="1"/>
  <c r="CD3150" i="1"/>
  <c r="CD3142" i="1"/>
  <c r="CD3134" i="1"/>
  <c r="CD3126" i="1"/>
  <c r="CD3118" i="1"/>
  <c r="CD3110" i="1"/>
  <c r="CD3102" i="1"/>
  <c r="CD3094" i="1"/>
  <c r="CD3086" i="1"/>
  <c r="CD3078" i="1"/>
  <c r="CD3070" i="1"/>
  <c r="CD3062" i="1"/>
  <c r="CD3054" i="1"/>
  <c r="CD3046" i="1"/>
  <c r="CD3038" i="1"/>
  <c r="CD3030" i="1"/>
  <c r="CD3022" i="1"/>
  <c r="CD3014" i="1"/>
  <c r="CD3006" i="1"/>
  <c r="CD2998" i="1"/>
  <c r="CD2990" i="1"/>
  <c r="CD2982" i="1"/>
  <c r="CD2974" i="1"/>
  <c r="CD2966" i="1"/>
  <c r="CD2958" i="1"/>
  <c r="CD2950" i="1"/>
  <c r="CD2942" i="1"/>
  <c r="CD2934" i="1"/>
  <c r="CD2926" i="1"/>
  <c r="CD2918" i="1"/>
  <c r="CD2910" i="1"/>
  <c r="CD2902" i="1"/>
  <c r="CD2894" i="1"/>
  <c r="CD2886" i="1"/>
  <c r="CD2878" i="1"/>
  <c r="CD2870" i="1"/>
  <c r="CD2862" i="1"/>
  <c r="CD2854" i="1"/>
  <c r="CD2846" i="1"/>
  <c r="CD2838" i="1"/>
  <c r="CD2830" i="1"/>
  <c r="CD2822" i="1"/>
  <c r="CD2814" i="1"/>
  <c r="CD2806" i="1"/>
  <c r="CD2798" i="1"/>
  <c r="CD2790" i="1"/>
  <c r="CD2782" i="1"/>
  <c r="CD2774" i="1"/>
  <c r="CD3200" i="1"/>
  <c r="CD3168" i="1"/>
  <c r="CD3136" i="1"/>
  <c r="CD3104" i="1"/>
  <c r="CD3072" i="1"/>
  <c r="CD3040" i="1"/>
  <c r="CD2983" i="1"/>
  <c r="CD2967" i="1"/>
  <c r="CD2951" i="1"/>
  <c r="CD2935" i="1"/>
  <c r="CD2919" i="1"/>
  <c r="CD2903" i="1"/>
  <c r="CD2875" i="1"/>
  <c r="CD2863" i="1"/>
  <c r="CD2856" i="1"/>
  <c r="CD2849" i="1"/>
  <c r="CD2837" i="1"/>
  <c r="CD2811" i="1"/>
  <c r="CD2799" i="1"/>
  <c r="CD2792" i="1"/>
  <c r="CD2785" i="1"/>
  <c r="CD2773" i="1"/>
  <c r="CD2761" i="1"/>
  <c r="CD2751" i="1"/>
  <c r="CD2741" i="1"/>
  <c r="CD2729" i="1"/>
  <c r="CD2719" i="1"/>
  <c r="CD2709" i="1"/>
  <c r="CD2697" i="1"/>
  <c r="CD2687" i="1"/>
  <c r="CD2677" i="1"/>
  <c r="CD2665" i="1"/>
  <c r="CD2655" i="1"/>
  <c r="CD2645" i="1"/>
  <c r="CD2633" i="1"/>
  <c r="CD2623" i="1"/>
  <c r="CD2613" i="1"/>
  <c r="CD2601" i="1"/>
  <c r="CD2591" i="1"/>
  <c r="CD2581" i="1"/>
  <c r="CD2569" i="1"/>
  <c r="CD2559" i="1"/>
  <c r="CD2549" i="1"/>
  <c r="CD2537" i="1"/>
  <c r="CD2527" i="1"/>
  <c r="CD2519" i="1"/>
  <c r="CD2511" i="1"/>
  <c r="CD2503" i="1"/>
  <c r="CD2495" i="1"/>
  <c r="CD2487" i="1"/>
  <c r="CD2479" i="1"/>
  <c r="CD2471" i="1"/>
  <c r="CD2463" i="1"/>
  <c r="CD2455" i="1"/>
  <c r="CD2447" i="1"/>
  <c r="CD2439" i="1"/>
  <c r="CD2431" i="1"/>
  <c r="CD2423" i="1"/>
  <c r="CD2415" i="1"/>
  <c r="CD2407" i="1"/>
  <c r="CD2399" i="1"/>
  <c r="CD2391" i="1"/>
  <c r="CD2383" i="1"/>
  <c r="CD2375" i="1"/>
  <c r="CD2367" i="1"/>
  <c r="CD2359" i="1"/>
  <c r="CD2351" i="1"/>
  <c r="CD2343" i="1"/>
  <c r="CD2335" i="1"/>
  <c r="CD2327" i="1"/>
  <c r="CD2321" i="1"/>
  <c r="CD2317" i="1"/>
  <c r="CD2313" i="1"/>
  <c r="CD2309" i="1"/>
  <c r="CD2305" i="1"/>
  <c r="CD2301" i="1"/>
  <c r="CD2297" i="1"/>
  <c r="CD3177" i="1"/>
  <c r="CD3145" i="1"/>
  <c r="CD3113" i="1"/>
  <c r="CD3081" i="1"/>
  <c r="CD3049" i="1"/>
  <c r="CD3017" i="1"/>
  <c r="CD3008" i="1"/>
  <c r="CD2997" i="1"/>
  <c r="CD2981" i="1"/>
  <c r="CD2965" i="1"/>
  <c r="CD2949" i="1"/>
  <c r="CD2933" i="1"/>
  <c r="CD2917" i="1"/>
  <c r="CD2901" i="1"/>
  <c r="CD2887" i="1"/>
  <c r="CD2880" i="1"/>
  <c r="CD2873" i="1"/>
  <c r="CD2861" i="1"/>
  <c r="CD2835" i="1"/>
  <c r="CD2823" i="1"/>
  <c r="CD2816" i="1"/>
  <c r="CD2809" i="1"/>
  <c r="CD2797" i="1"/>
  <c r="CD2771" i="1"/>
  <c r="CD2766" i="1"/>
  <c r="CD2744" i="1"/>
  <c r="CD2739" i="1"/>
  <c r="CD2734" i="1"/>
  <c r="CD2712" i="1"/>
  <c r="CD2707" i="1"/>
  <c r="CD2702" i="1"/>
  <c r="CD2680" i="1"/>
  <c r="CD2675" i="1"/>
  <c r="CD2670" i="1"/>
  <c r="CD2648" i="1"/>
  <c r="CD2643" i="1"/>
  <c r="CD2638" i="1"/>
  <c r="CD2616" i="1"/>
  <c r="CD2611" i="1"/>
  <c r="CD2606" i="1"/>
  <c r="CD2584" i="1"/>
  <c r="CD2579" i="1"/>
  <c r="CD2574" i="1"/>
  <c r="CD2552" i="1"/>
  <c r="CD2547" i="1"/>
  <c r="CD2542" i="1"/>
  <c r="CD2522" i="1"/>
  <c r="CD2514" i="1"/>
  <c r="CD2506" i="1"/>
  <c r="CD2498" i="1"/>
  <c r="CD2490" i="1"/>
  <c r="CD2482" i="1"/>
  <c r="CD2474" i="1"/>
  <c r="CD2466" i="1"/>
  <c r="CD2458" i="1"/>
  <c r="CD2450" i="1"/>
  <c r="CD2442" i="1"/>
  <c r="CD2434" i="1"/>
  <c r="CD2426" i="1"/>
  <c r="CD2418" i="1"/>
  <c r="CD2410" i="1"/>
  <c r="CD2402" i="1"/>
  <c r="CD2394" i="1"/>
  <c r="CD2386" i="1"/>
  <c r="CD2378" i="1"/>
  <c r="CD2370" i="1"/>
  <c r="CD2362" i="1"/>
  <c r="CD2354" i="1"/>
  <c r="CD2346" i="1"/>
  <c r="CD2338" i="1"/>
  <c r="CD2330" i="1"/>
  <c r="CD3192" i="1"/>
  <c r="CD3160" i="1"/>
  <c r="CD3128" i="1"/>
  <c r="CD3096" i="1"/>
  <c r="CD3064" i="1"/>
  <c r="CD3032" i="1"/>
  <c r="CD2993" i="1"/>
  <c r="CD2977" i="1"/>
  <c r="CD2961" i="1"/>
  <c r="CD2945" i="1"/>
  <c r="CD2929" i="1"/>
  <c r="CD2913" i="1"/>
  <c r="CD2897" i="1"/>
  <c r="CD2885" i="1"/>
  <c r="CD2859" i="1"/>
  <c r="CD2847" i="1"/>
  <c r="CD2840" i="1"/>
  <c r="CD2833" i="1"/>
  <c r="CD2821" i="1"/>
  <c r="CD2795" i="1"/>
  <c r="CD2783" i="1"/>
  <c r="CD2776" i="1"/>
  <c r="CD2769" i="1"/>
  <c r="CD2759" i="1"/>
  <c r="CD2749" i="1"/>
  <c r="CD2737" i="1"/>
  <c r="CD2727" i="1"/>
  <c r="CD2717" i="1"/>
  <c r="CD2705" i="1"/>
  <c r="CD2695" i="1"/>
  <c r="CD2685" i="1"/>
  <c r="CD2673" i="1"/>
  <c r="CD2663" i="1"/>
  <c r="CD2653" i="1"/>
  <c r="CD2641" i="1"/>
  <c r="CD2631" i="1"/>
  <c r="CD2621" i="1"/>
  <c r="CD2609" i="1"/>
  <c r="CD2599" i="1"/>
  <c r="CD2589" i="1"/>
  <c r="CD2577" i="1"/>
  <c r="CD2567" i="1"/>
  <c r="CD2557" i="1"/>
  <c r="CD2545" i="1"/>
  <c r="CD2535" i="1"/>
  <c r="CD2525" i="1"/>
  <c r="CD2517" i="1"/>
  <c r="CD2509" i="1"/>
  <c r="CD2501" i="1"/>
  <c r="CD2493" i="1"/>
  <c r="CD2485" i="1"/>
  <c r="CD2477" i="1"/>
  <c r="CD2469" i="1"/>
  <c r="CD2461" i="1"/>
  <c r="CD2453" i="1"/>
  <c r="CD2445" i="1"/>
  <c r="CD2437" i="1"/>
  <c r="CD2429" i="1"/>
  <c r="CD2421" i="1"/>
  <c r="CD2413" i="1"/>
  <c r="CD2405" i="1"/>
  <c r="CD2397" i="1"/>
  <c r="CD2389" i="1"/>
  <c r="CD2381" i="1"/>
  <c r="CD2373" i="1"/>
  <c r="CD2365" i="1"/>
  <c r="CD2357" i="1"/>
  <c r="CD2349" i="1"/>
  <c r="CD2341" i="1"/>
  <c r="CD2333" i="1"/>
  <c r="CD2325" i="1"/>
  <c r="CD2322" i="1"/>
  <c r="CD2318" i="1"/>
  <c r="CD2314" i="1"/>
  <c r="CD2310" i="1"/>
  <c r="CD2306" i="1"/>
  <c r="CD2302" i="1"/>
  <c r="CD2298" i="1"/>
  <c r="CD3201" i="1"/>
  <c r="CD3169" i="1"/>
  <c r="CD3137" i="1"/>
  <c r="CD3105" i="1"/>
  <c r="CD3073" i="1"/>
  <c r="CD3041" i="1"/>
  <c r="CD3013" i="1"/>
  <c r="CD2984" i="1"/>
  <c r="CD2968" i="1"/>
  <c r="CD2952" i="1"/>
  <c r="CD2936" i="1"/>
  <c r="CD2920" i="1"/>
  <c r="CD2904" i="1"/>
  <c r="CD2883" i="1"/>
  <c r="CD2871" i="1"/>
  <c r="CD2864" i="1"/>
  <c r="CD2857" i="1"/>
  <c r="CD2845" i="1"/>
  <c r="CD2819" i="1"/>
  <c r="CD2807" i="1"/>
  <c r="CD2800" i="1"/>
  <c r="CD2793" i="1"/>
  <c r="CD2781" i="1"/>
  <c r="CD2752" i="1"/>
  <c r="CD2747" i="1"/>
  <c r="CD2742" i="1"/>
  <c r="CD2720" i="1"/>
  <c r="CD2715" i="1"/>
  <c r="CD2710" i="1"/>
  <c r="CD2688" i="1"/>
  <c r="CD2683" i="1"/>
  <c r="CD2678" i="1"/>
  <c r="CD2656" i="1"/>
  <c r="CD2651" i="1"/>
  <c r="CD2646" i="1"/>
  <c r="CD2624" i="1"/>
  <c r="CD2619" i="1"/>
  <c r="CD2614" i="1"/>
  <c r="CD2592" i="1"/>
  <c r="CD2587" i="1"/>
  <c r="CD2582" i="1"/>
  <c r="CD2560" i="1"/>
  <c r="CD2555" i="1"/>
  <c r="CD2550" i="1"/>
  <c r="CD2528" i="1"/>
  <c r="CD2520" i="1"/>
  <c r="CD2512" i="1"/>
  <c r="CD2504" i="1"/>
  <c r="CD2496" i="1"/>
  <c r="CD2488" i="1"/>
  <c r="CD2480" i="1"/>
  <c r="CD2472" i="1"/>
  <c r="CD2464" i="1"/>
  <c r="CD2456" i="1"/>
  <c r="CD2448" i="1"/>
  <c r="CD2440" i="1"/>
  <c r="CD2432" i="1"/>
  <c r="CD2424" i="1"/>
  <c r="CD2416" i="1"/>
  <c r="CD2408" i="1"/>
  <c r="CD2400" i="1"/>
  <c r="CD2392" i="1"/>
  <c r="CD2384" i="1"/>
  <c r="CD2376" i="1"/>
  <c r="CD2368" i="1"/>
  <c r="CD2360" i="1"/>
  <c r="CD2352" i="1"/>
  <c r="CD2344" i="1"/>
  <c r="CD2336" i="1"/>
  <c r="CD2328" i="1"/>
  <c r="CD3193" i="1"/>
  <c r="CD3161" i="1"/>
  <c r="CD3129" i="1"/>
  <c r="CD3097" i="1"/>
  <c r="CD3065" i="1"/>
  <c r="CD3033" i="1"/>
  <c r="CD2989" i="1"/>
  <c r="CD2973" i="1"/>
  <c r="CD2957" i="1"/>
  <c r="CD2941" i="1"/>
  <c r="CD2925" i="1"/>
  <c r="CD2909" i="1"/>
  <c r="CD2893" i="1"/>
  <c r="CD2867" i="1"/>
  <c r="CD2855" i="1"/>
  <c r="CD2848" i="1"/>
  <c r="CD2841" i="1"/>
  <c r="CD2829" i="1"/>
  <c r="CD2803" i="1"/>
  <c r="CD2791" i="1"/>
  <c r="CD2784" i="1"/>
  <c r="CD2777" i="1"/>
  <c r="CD2760" i="1"/>
  <c r="CD2755" i="1"/>
  <c r="CD2750" i="1"/>
  <c r="CD2728" i="1"/>
  <c r="CD2723" i="1"/>
  <c r="CD2718" i="1"/>
  <c r="CD2696" i="1"/>
  <c r="CD2691" i="1"/>
  <c r="CD2686" i="1"/>
  <c r="CD2664" i="1"/>
  <c r="CD2659" i="1"/>
  <c r="CD2654" i="1"/>
  <c r="CD2632" i="1"/>
  <c r="CD2627" i="1"/>
  <c r="CD2622" i="1"/>
  <c r="CD2600" i="1"/>
  <c r="CD2595" i="1"/>
  <c r="CD2590" i="1"/>
  <c r="CD2568" i="1"/>
  <c r="CD2563" i="1"/>
  <c r="CD2558" i="1"/>
  <c r="CD2536" i="1"/>
  <c r="CD2531" i="1"/>
  <c r="CD2526" i="1"/>
  <c r="CD2518" i="1"/>
  <c r="CD2510" i="1"/>
  <c r="CD2502" i="1"/>
  <c r="CD2494" i="1"/>
  <c r="CD2486" i="1"/>
  <c r="CD2478" i="1"/>
  <c r="CD2470" i="1"/>
  <c r="CD2462" i="1"/>
  <c r="CD2454" i="1"/>
  <c r="CD2446" i="1"/>
  <c r="CD2438" i="1"/>
  <c r="CD2430" i="1"/>
  <c r="CD2422" i="1"/>
  <c r="CD2414" i="1"/>
  <c r="CD2406" i="1"/>
  <c r="CD2398" i="1"/>
  <c r="CD2390" i="1"/>
  <c r="CD2382" i="1"/>
  <c r="CD2374" i="1"/>
  <c r="CD2366" i="1"/>
  <c r="CD2358" i="1"/>
  <c r="CD2350" i="1"/>
  <c r="CD2342" i="1"/>
  <c r="CD2334" i="1"/>
  <c r="CD2326" i="1"/>
  <c r="CD3176" i="1"/>
  <c r="CD3144" i="1"/>
  <c r="CD3112" i="1"/>
  <c r="CD3080" i="1"/>
  <c r="CD3048" i="1"/>
  <c r="CD3016" i="1"/>
  <c r="CD3005" i="1"/>
  <c r="CD2985" i="1"/>
  <c r="CD2969" i="1"/>
  <c r="CD2953" i="1"/>
  <c r="CD2937" i="1"/>
  <c r="CD2921" i="1"/>
  <c r="CD2905" i="1"/>
  <c r="CD2891" i="1"/>
  <c r="CD2879" i="1"/>
  <c r="CD2872" i="1"/>
  <c r="CD2865" i="1"/>
  <c r="CD2853" i="1"/>
  <c r="CD2827" i="1"/>
  <c r="CD2815" i="1"/>
  <c r="CD2808" i="1"/>
  <c r="CD2801" i="1"/>
  <c r="CD2789" i="1"/>
  <c r="CD2765" i="1"/>
  <c r="CD2753" i="1"/>
  <c r="CD2743" i="1"/>
  <c r="CD2733" i="1"/>
  <c r="CD2721" i="1"/>
  <c r="CD2711" i="1"/>
  <c r="CD2701" i="1"/>
  <c r="CD2689" i="1"/>
  <c r="CD2679" i="1"/>
  <c r="CD2669" i="1"/>
  <c r="CD2657" i="1"/>
  <c r="CD2647" i="1"/>
  <c r="CD2637" i="1"/>
  <c r="CD2625" i="1"/>
  <c r="CD2615" i="1"/>
  <c r="CD2605" i="1"/>
  <c r="CD2593" i="1"/>
  <c r="CD2583" i="1"/>
  <c r="CD2573" i="1"/>
  <c r="CD2561" i="1"/>
  <c r="CD2551" i="1"/>
  <c r="CD2541" i="1"/>
  <c r="CD2529" i="1"/>
  <c r="CD2521" i="1"/>
  <c r="CD2513" i="1"/>
  <c r="CD2505" i="1"/>
  <c r="CD2497" i="1"/>
  <c r="CD2489" i="1"/>
  <c r="CD2481" i="1"/>
  <c r="CD2473" i="1"/>
  <c r="CD2465" i="1"/>
  <c r="CD2457" i="1"/>
  <c r="CD2449" i="1"/>
  <c r="CD2441" i="1"/>
  <c r="CD2433" i="1"/>
  <c r="CD2425" i="1"/>
  <c r="CD2417" i="1"/>
  <c r="CD2409" i="1"/>
  <c r="CD2401" i="1"/>
  <c r="CD2393" i="1"/>
  <c r="CD2385" i="1"/>
  <c r="CD2377" i="1"/>
  <c r="CD2369" i="1"/>
  <c r="CD2361" i="1"/>
  <c r="CD2353" i="1"/>
  <c r="CD2345" i="1"/>
  <c r="CD2337" i="1"/>
  <c r="CD2329" i="1"/>
  <c r="CD2320" i="1"/>
  <c r="CD2316" i="1"/>
  <c r="CD2312" i="1"/>
  <c r="CD2308" i="1"/>
  <c r="CD2304" i="1"/>
  <c r="CD2300" i="1"/>
  <c r="CD2296" i="1"/>
  <c r="CD2292" i="1"/>
  <c r="CD2288" i="1"/>
  <c r="CD2284" i="1"/>
  <c r="CD2280" i="1"/>
  <c r="CD2276" i="1"/>
  <c r="CD2272" i="1"/>
  <c r="CD2268" i="1"/>
  <c r="CD3184" i="1"/>
  <c r="CD3056" i="1"/>
  <c r="CD3001" i="1"/>
  <c r="CD2976" i="1"/>
  <c r="CD2912" i="1"/>
  <c r="CD2889" i="1"/>
  <c r="CD2779" i="1"/>
  <c r="CD2699" i="1"/>
  <c r="CD2672" i="1"/>
  <c r="CD2661" i="1"/>
  <c r="CD2571" i="1"/>
  <c r="CD2544" i="1"/>
  <c r="CD2533" i="1"/>
  <c r="CD2499" i="1"/>
  <c r="CD2467" i="1"/>
  <c r="CD2435" i="1"/>
  <c r="CD2403" i="1"/>
  <c r="CD2371" i="1"/>
  <c r="CD2339" i="1"/>
  <c r="CD2307" i="1"/>
  <c r="CD2281" i="1"/>
  <c r="CD2274" i="1"/>
  <c r="CD2267" i="1"/>
  <c r="CD2263" i="1"/>
  <c r="CD2259" i="1"/>
  <c r="CD2255" i="1"/>
  <c r="CD2251" i="1"/>
  <c r="CD2245" i="1"/>
  <c r="CD2237" i="1"/>
  <c r="CD2221" i="1"/>
  <c r="CD2213" i="1"/>
  <c r="CD2205" i="1"/>
  <c r="CD2197" i="1"/>
  <c r="CD2189" i="1"/>
  <c r="CD2181" i="1"/>
  <c r="CD3089" i="1"/>
  <c r="CD2943" i="1"/>
  <c r="CD2831" i="1"/>
  <c r="CD2775" i="1"/>
  <c r="CD2758" i="1"/>
  <c r="CD2735" i="1"/>
  <c r="CD2649" i="1"/>
  <c r="CD2630" i="1"/>
  <c r="CD2607" i="1"/>
  <c r="CD2508" i="1"/>
  <c r="CD2476" i="1"/>
  <c r="CD2444" i="1"/>
  <c r="CD2412" i="1"/>
  <c r="CD2380" i="1"/>
  <c r="CD2348" i="1"/>
  <c r="CD2319" i="1"/>
  <c r="CD2285" i="1"/>
  <c r="CD2278" i="1"/>
  <c r="CD2271" i="1"/>
  <c r="CD2246" i="1"/>
  <c r="CD2238" i="1"/>
  <c r="CD2220" i="1"/>
  <c r="CD2212" i="1"/>
  <c r="CD2204" i="1"/>
  <c r="CD2196" i="1"/>
  <c r="CD2188" i="1"/>
  <c r="CD2180" i="1"/>
  <c r="CD2174" i="1"/>
  <c r="CD2170" i="1"/>
  <c r="CD2166" i="1"/>
  <c r="CD2162" i="1"/>
  <c r="CD3152" i="1"/>
  <c r="CD3024" i="1"/>
  <c r="CD2960" i="1"/>
  <c r="CD2896" i="1"/>
  <c r="CD2881" i="1"/>
  <c r="CD2825" i="1"/>
  <c r="CD2731" i="1"/>
  <c r="CD2704" i="1"/>
  <c r="CD2693" i="1"/>
  <c r="CD2603" i="1"/>
  <c r="CD2576" i="1"/>
  <c r="CD2565" i="1"/>
  <c r="CD2523" i="1"/>
  <c r="CD2491" i="1"/>
  <c r="CD2459" i="1"/>
  <c r="CD2427" i="1"/>
  <c r="CD2395" i="1"/>
  <c r="CD2363" i="1"/>
  <c r="CD2331" i="1"/>
  <c r="CD2299" i="1"/>
  <c r="CD2289" i="1"/>
  <c r="CD2282" i="1"/>
  <c r="CD2275" i="1"/>
  <c r="CD2264" i="1"/>
  <c r="CD2260" i="1"/>
  <c r="CD2256" i="1"/>
  <c r="CD2252" i="1"/>
  <c r="CD2247" i="1"/>
  <c r="CD2239" i="1"/>
  <c r="CD2231" i="1"/>
  <c r="CD2230" i="1"/>
  <c r="CD2229" i="1"/>
  <c r="CD2228" i="1"/>
  <c r="CD2227" i="1"/>
  <c r="CD2219" i="1"/>
  <c r="CD2211" i="1"/>
  <c r="CD2203" i="1"/>
  <c r="CD2195" i="1"/>
  <c r="CD2187" i="1"/>
  <c r="CD2179" i="1"/>
  <c r="CD3185" i="1"/>
  <c r="CD3057" i="1"/>
  <c r="CD2991" i="1"/>
  <c r="CD2927" i="1"/>
  <c r="CD2877" i="1"/>
  <c r="CD2767" i="1"/>
  <c r="CD2681" i="1"/>
  <c r="CD2662" i="1"/>
  <c r="CD2639" i="1"/>
  <c r="CD2553" i="1"/>
  <c r="CD2534" i="1"/>
  <c r="CD2500" i="1"/>
  <c r="CD2468" i="1"/>
  <c r="CD2436" i="1"/>
  <c r="CD2404" i="1"/>
  <c r="CD2372" i="1"/>
  <c r="CD2340" i="1"/>
  <c r="CD2311" i="1"/>
  <c r="CD2293" i="1"/>
  <c r="CD2286" i="1"/>
  <c r="CD2279" i="1"/>
  <c r="CD2248" i="1"/>
  <c r="CD2240" i="1"/>
  <c r="CD2232" i="1"/>
  <c r="CD2226" i="1"/>
  <c r="CD2218" i="1"/>
  <c r="CD2210" i="1"/>
  <c r="CD2202" i="1"/>
  <c r="CD2194" i="1"/>
  <c r="CD2186" i="1"/>
  <c r="CD2178" i="1"/>
  <c r="CD2173" i="1"/>
  <c r="CD2169" i="1"/>
  <c r="CD2165" i="1"/>
  <c r="CD2161" i="1"/>
  <c r="CD2157" i="1"/>
  <c r="CD2153" i="1"/>
  <c r="CD2149" i="1"/>
  <c r="CD2145" i="1"/>
  <c r="CD2141" i="1"/>
  <c r="CD3120" i="1"/>
  <c r="CD2944" i="1"/>
  <c r="CD2869" i="1"/>
  <c r="CD2832" i="1"/>
  <c r="CD2817" i="1"/>
  <c r="CD2763" i="1"/>
  <c r="CD2736" i="1"/>
  <c r="CD2725" i="1"/>
  <c r="CD2635" i="1"/>
  <c r="CD2608" i="1"/>
  <c r="CD2597" i="1"/>
  <c r="CD2515" i="1"/>
  <c r="CD2483" i="1"/>
  <c r="CD2451" i="1"/>
  <c r="CD2419" i="1"/>
  <c r="CD2387" i="1"/>
  <c r="CD2355" i="1"/>
  <c r="CD2323" i="1"/>
  <c r="CD2290" i="1"/>
  <c r="CD2283" i="1"/>
  <c r="CD2265" i="1"/>
  <c r="CD2261" i="1"/>
  <c r="CD2257" i="1"/>
  <c r="CD2253" i="1"/>
  <c r="CD2249" i="1"/>
  <c r="CD2241" i="1"/>
  <c r="CD2233" i="1"/>
  <c r="CD2225" i="1"/>
  <c r="CD2217" i="1"/>
  <c r="CD2209" i="1"/>
  <c r="CD2201" i="1"/>
  <c r="CD2193" i="1"/>
  <c r="CD2185" i="1"/>
  <c r="CD2177" i="1"/>
  <c r="CD3153" i="1"/>
  <c r="CD3025" i="1"/>
  <c r="CD3000" i="1"/>
  <c r="CD2975" i="1"/>
  <c r="CD2911" i="1"/>
  <c r="CD2888" i="1"/>
  <c r="CD2851" i="1"/>
  <c r="CD2813" i="1"/>
  <c r="CD2713" i="1"/>
  <c r="CD2694" i="1"/>
  <c r="CD2671" i="1"/>
  <c r="CD2585" i="1"/>
  <c r="CD2566" i="1"/>
  <c r="CD2543" i="1"/>
  <c r="CD2524" i="1"/>
  <c r="CD2492" i="1"/>
  <c r="CD2460" i="1"/>
  <c r="CD2428" i="1"/>
  <c r="CD2396" i="1"/>
  <c r="CD2364" i="1"/>
  <c r="CD2332" i="1"/>
  <c r="CD2303" i="1"/>
  <c r="CD2294" i="1"/>
  <c r="CD2287" i="1"/>
  <c r="CD2269" i="1"/>
  <c r="CD2242" i="1"/>
  <c r="CD2234" i="1"/>
  <c r="CD2224" i="1"/>
  <c r="CD2216" i="1"/>
  <c r="CD2208" i="1"/>
  <c r="CD2200" i="1"/>
  <c r="CD2192" i="1"/>
  <c r="CD2184" i="1"/>
  <c r="CD2176" i="1"/>
  <c r="CD2172" i="1"/>
  <c r="CD2168" i="1"/>
  <c r="CD2164" i="1"/>
  <c r="CD3088" i="1"/>
  <c r="CD2824" i="1"/>
  <c r="CD2757" i="1"/>
  <c r="CD2443" i="1"/>
  <c r="CD2315" i="1"/>
  <c r="CD2262" i="1"/>
  <c r="CD2235" i="1"/>
  <c r="CD2156" i="1"/>
  <c r="CD2150" i="1"/>
  <c r="CD2137" i="1"/>
  <c r="CD2133" i="1"/>
  <c r="CD2129" i="1"/>
  <c r="CD2125" i="1"/>
  <c r="CD2121" i="1"/>
  <c r="CD2117" i="1"/>
  <c r="CD2113" i="1"/>
  <c r="CD2109" i="1"/>
  <c r="CD2105" i="1"/>
  <c r="CD2101" i="1"/>
  <c r="CD2097" i="1"/>
  <c r="CD2093" i="1"/>
  <c r="CD2089" i="1"/>
  <c r="CD2085" i="1"/>
  <c r="CD2081" i="1"/>
  <c r="CD2077" i="1"/>
  <c r="CD2073" i="1"/>
  <c r="CD2069" i="1"/>
  <c r="CD2065" i="1"/>
  <c r="CD2061" i="1"/>
  <c r="CD2057" i="1"/>
  <c r="CD2053" i="1"/>
  <c r="CD2895" i="1"/>
  <c r="CD2745" i="1"/>
  <c r="CD2640" i="1"/>
  <c r="CD2575" i="1"/>
  <c r="CD2484" i="1"/>
  <c r="CD2356" i="1"/>
  <c r="CD2277" i="1"/>
  <c r="CD2992" i="1"/>
  <c r="CD2843" i="1"/>
  <c r="CD2539" i="1"/>
  <c r="CD2411" i="1"/>
  <c r="CD2291" i="1"/>
  <c r="CD2254" i="1"/>
  <c r="CD2236" i="1"/>
  <c r="CD2155" i="1"/>
  <c r="CD2148" i="1"/>
  <c r="CD2142" i="1"/>
  <c r="CD2136" i="1"/>
  <c r="CD3121" i="1"/>
  <c r="CD2839" i="1"/>
  <c r="CD2768" i="1"/>
  <c r="CD2703" i="1"/>
  <c r="CD2452" i="1"/>
  <c r="CD2324" i="1"/>
  <c r="CD2266" i="1"/>
  <c r="CD2222" i="1"/>
  <c r="CD2214" i="1"/>
  <c r="CD2206" i="1"/>
  <c r="CD2198" i="1"/>
  <c r="CD2190" i="1"/>
  <c r="CD2182" i="1"/>
  <c r="CD2154" i="1"/>
  <c r="CD2928" i="1"/>
  <c r="CD2667" i="1"/>
  <c r="CD2598" i="1"/>
  <c r="CD2507" i="1"/>
  <c r="CD2379" i="1"/>
  <c r="CD2243" i="1"/>
  <c r="CD2223" i="1"/>
  <c r="CD2215" i="1"/>
  <c r="CD2207" i="1"/>
  <c r="CD2199" i="1"/>
  <c r="CD2191" i="1"/>
  <c r="CD2183" i="1"/>
  <c r="CD2175" i="1"/>
  <c r="CD2147" i="1"/>
  <c r="CD2140" i="1"/>
  <c r="CD2135" i="1"/>
  <c r="CD2131" i="1"/>
  <c r="CD2127" i="1"/>
  <c r="CD2123" i="1"/>
  <c r="CD2119" i="1"/>
  <c r="CD2115" i="1"/>
  <c r="CD2111" i="1"/>
  <c r="CD2107" i="1"/>
  <c r="CD2103" i="1"/>
  <c r="CD2099" i="1"/>
  <c r="CD2095" i="1"/>
  <c r="CD2091" i="1"/>
  <c r="CD2087" i="1"/>
  <c r="CD2083" i="1"/>
  <c r="CD2079" i="1"/>
  <c r="CD2075" i="1"/>
  <c r="CD2071" i="1"/>
  <c r="CD2067" i="1"/>
  <c r="CD2063" i="1"/>
  <c r="CD2059" i="1"/>
  <c r="CD3009" i="1"/>
  <c r="CD2805" i="1"/>
  <c r="CD2420" i="1"/>
  <c r="CD2295" i="1"/>
  <c r="CD2258" i="1"/>
  <c r="CD2171" i="1"/>
  <c r="CD2160" i="1"/>
  <c r="CD2152" i="1"/>
  <c r="CD2146" i="1"/>
  <c r="CD2959" i="1"/>
  <c r="CD2617" i="1"/>
  <c r="CD2516" i="1"/>
  <c r="CD2388" i="1"/>
  <c r="CD2250" i="1"/>
  <c r="CD2163" i="1"/>
  <c r="CD2159" i="1"/>
  <c r="CD2158" i="1"/>
  <c r="CD2151" i="1"/>
  <c r="CD2144" i="1"/>
  <c r="CD2138" i="1"/>
  <c r="CD2726" i="1"/>
  <c r="CD2110" i="1"/>
  <c r="CD2094" i="1"/>
  <c r="CD2078" i="1"/>
  <c r="CD2126" i="1"/>
  <c r="CD2124" i="1"/>
  <c r="CD2108" i="1"/>
  <c r="CD2092" i="1"/>
  <c r="CD2076" i="1"/>
  <c r="CD2060" i="1"/>
  <c r="CD2273" i="1"/>
  <c r="CD2270" i="1"/>
  <c r="CD2122" i="1"/>
  <c r="CD2106" i="1"/>
  <c r="CD2090" i="1"/>
  <c r="CD2074" i="1"/>
  <c r="CD2058" i="1"/>
  <c r="CD2787" i="1"/>
  <c r="CD2143" i="1"/>
  <c r="CD2130" i="1"/>
  <c r="CD2128" i="1"/>
  <c r="CD2120" i="1"/>
  <c r="CD2104" i="1"/>
  <c r="CD2088" i="1"/>
  <c r="CD2072" i="1"/>
  <c r="CD2118" i="1"/>
  <c r="CD2102" i="1"/>
  <c r="CD2086" i="1"/>
  <c r="CD2070" i="1"/>
  <c r="CD2056" i="1"/>
  <c r="CD2050" i="1"/>
  <c r="CD2629" i="1"/>
  <c r="CD2244" i="1"/>
  <c r="CD2139" i="1"/>
  <c r="CD2132" i="1"/>
  <c r="CD2116" i="1"/>
  <c r="CD2100" i="1"/>
  <c r="CD2084" i="1"/>
  <c r="CD2068" i="1"/>
  <c r="CD2049" i="1"/>
  <c r="CD2045" i="1"/>
  <c r="CD2041" i="1"/>
  <c r="CD2037" i="1"/>
  <c r="CD2033" i="1"/>
  <c r="CD2029" i="1"/>
  <c r="CD2025" i="1"/>
  <c r="CD2021" i="1"/>
  <c r="CD2475" i="1"/>
  <c r="CD2134" i="1"/>
  <c r="CD2114" i="1"/>
  <c r="CD2098" i="1"/>
  <c r="CD2082" i="1"/>
  <c r="CD2066" i="1"/>
  <c r="CD2055" i="1"/>
  <c r="CD2347" i="1"/>
  <c r="CD2167" i="1"/>
  <c r="CD2112" i="1"/>
  <c r="CD2096" i="1"/>
  <c r="CD2080" i="1"/>
  <c r="CD2064" i="1"/>
  <c r="CD2054" i="1"/>
  <c r="CD2048" i="1"/>
  <c r="CD2044" i="1"/>
  <c r="CD2040" i="1"/>
  <c r="CD2036" i="1"/>
  <c r="CD2032" i="1"/>
  <c r="CD2028" i="1"/>
  <c r="CD2024" i="1"/>
  <c r="CD2020" i="1"/>
  <c r="CD2016" i="1"/>
  <c r="CD2012" i="1"/>
  <c r="CD2008" i="1"/>
  <c r="CD2004" i="1"/>
  <c r="CD2000" i="1"/>
  <c r="CD2030" i="1"/>
  <c r="CD2017" i="1"/>
  <c r="CD1998" i="1"/>
  <c r="CD1993" i="1"/>
  <c r="CD1989" i="1"/>
  <c r="CD1985" i="1"/>
  <c r="CD1981" i="1"/>
  <c r="CD1977" i="1"/>
  <c r="CD1973" i="1"/>
  <c r="CD1969" i="1"/>
  <c r="CD1965" i="1"/>
  <c r="CD1961" i="1"/>
  <c r="CD1957" i="1"/>
  <c r="CD1953" i="1"/>
  <c r="CD1949" i="1"/>
  <c r="CD1945" i="1"/>
  <c r="CD1941" i="1"/>
  <c r="CD1937" i="1"/>
  <c r="CD1933" i="1"/>
  <c r="CD1924" i="1"/>
  <c r="CA1924" i="1" s="1"/>
  <c r="CD1916" i="1"/>
  <c r="CA1916" i="1" s="1"/>
  <c r="CD2026" i="1"/>
  <c r="CD2015" i="1"/>
  <c r="CD2009" i="1"/>
  <c r="CD1996" i="1"/>
  <c r="CD1992" i="1"/>
  <c r="CD1988" i="1"/>
  <c r="CD1984" i="1"/>
  <c r="CD1980" i="1"/>
  <c r="CD1976" i="1"/>
  <c r="CD1972" i="1"/>
  <c r="CD1968" i="1"/>
  <c r="CD1964" i="1"/>
  <c r="CD1960" i="1"/>
  <c r="CD1956" i="1"/>
  <c r="CD1952" i="1"/>
  <c r="CD1948" i="1"/>
  <c r="CD1944" i="1"/>
  <c r="CD1940" i="1"/>
  <c r="CD1936" i="1"/>
  <c r="CD1932" i="1"/>
  <c r="CD1926" i="1"/>
  <c r="CA1926" i="1" s="1"/>
  <c r="CD1918" i="1"/>
  <c r="CA1918" i="1" s="1"/>
  <c r="CD2023" i="1"/>
  <c r="CD2002" i="1"/>
  <c r="CD2062" i="1"/>
  <c r="CD2051" i="1"/>
  <c r="CD2022" i="1"/>
  <c r="CD2014" i="1"/>
  <c r="CD2007" i="1"/>
  <c r="CD2001" i="1"/>
  <c r="CD1995" i="1"/>
  <c r="CD1991" i="1"/>
  <c r="CD1987" i="1"/>
  <c r="CD1983" i="1"/>
  <c r="CD1979" i="1"/>
  <c r="CD1975" i="1"/>
  <c r="CD1971" i="1"/>
  <c r="CD1967" i="1"/>
  <c r="CD1963" i="1"/>
  <c r="CD1959" i="1"/>
  <c r="CD1955" i="1"/>
  <c r="CD1951" i="1"/>
  <c r="CD1947" i="1"/>
  <c r="CD1943" i="1"/>
  <c r="CD1939" i="1"/>
  <c r="CD1935" i="1"/>
  <c r="CD1931" i="1"/>
  <c r="CD1928" i="1"/>
  <c r="CA1928" i="1" s="1"/>
  <c r="CD2052" i="1"/>
  <c r="CD2019" i="1"/>
  <c r="CD2013" i="1"/>
  <c r="CD2047" i="1"/>
  <c r="CD2046" i="1"/>
  <c r="CD2043" i="1"/>
  <c r="CD2042" i="1"/>
  <c r="CD2039" i="1"/>
  <c r="CD2038" i="1"/>
  <c r="CD2035" i="1"/>
  <c r="CD2034" i="1"/>
  <c r="CD2006" i="1"/>
  <c r="CD1999" i="1"/>
  <c r="CD1994" i="1"/>
  <c r="CD1990" i="1"/>
  <c r="CD1986" i="1"/>
  <c r="CD1982" i="1"/>
  <c r="CD1978" i="1"/>
  <c r="CD1974" i="1"/>
  <c r="CD1970" i="1"/>
  <c r="CD1966" i="1"/>
  <c r="CD1962" i="1"/>
  <c r="CD1958" i="1"/>
  <c r="CD1954" i="1"/>
  <c r="CD1950" i="1"/>
  <c r="CD1946" i="1"/>
  <c r="CD1942" i="1"/>
  <c r="CD1938" i="1"/>
  <c r="CD1934" i="1"/>
  <c r="CD1930" i="1"/>
  <c r="CA1930" i="1" s="1"/>
  <c r="CD1922" i="1"/>
  <c r="CA1922" i="1" s="1"/>
  <c r="CD1914" i="1"/>
  <c r="CA1914" i="1" s="1"/>
  <c r="CD1906" i="1"/>
  <c r="CA1906" i="1" s="1"/>
  <c r="CD2031" i="1"/>
  <c r="CD2018" i="1"/>
  <c r="CD2011" i="1"/>
  <c r="CD2005" i="1"/>
  <c r="CD2027" i="1"/>
  <c r="CD1909" i="1"/>
  <c r="CA1909" i="1" s="1"/>
  <c r="CD1902" i="1"/>
  <c r="CA1902" i="1" s="1"/>
  <c r="CD1896" i="1"/>
  <c r="CA1896" i="1" s="1"/>
  <c r="CD1888" i="1"/>
  <c r="CA1888" i="1" s="1"/>
  <c r="CD1880" i="1"/>
  <c r="CA1880" i="1" s="1"/>
  <c r="CD1872" i="1"/>
  <c r="CA1872" i="1" s="1"/>
  <c r="CD1864" i="1"/>
  <c r="CA1864" i="1" s="1"/>
  <c r="CD1856" i="1"/>
  <c r="CA1856" i="1" s="1"/>
  <c r="CD1848" i="1"/>
  <c r="CA1848" i="1" s="1"/>
  <c r="CD1929" i="1"/>
  <c r="CA1929" i="1" s="1"/>
  <c r="CD1927" i="1"/>
  <c r="CA1927" i="1" s="1"/>
  <c r="CD1925" i="1"/>
  <c r="CA1925" i="1" s="1"/>
  <c r="CD1923" i="1"/>
  <c r="CA1923" i="1" s="1"/>
  <c r="CD1921" i="1"/>
  <c r="CA1921" i="1" s="1"/>
  <c r="CD1913" i="1"/>
  <c r="CA1913" i="1" s="1"/>
  <c r="CD1905" i="1"/>
  <c r="CA1905" i="1" s="1"/>
  <c r="CD1893" i="1"/>
  <c r="CA1893" i="1" s="1"/>
  <c r="CD1885" i="1"/>
  <c r="CA1885" i="1" s="1"/>
  <c r="CD1877" i="1"/>
  <c r="CA1877" i="1" s="1"/>
  <c r="CD1869" i="1"/>
  <c r="CA1869" i="1" s="1"/>
  <c r="CD1861" i="1"/>
  <c r="CA1861" i="1" s="1"/>
  <c r="CD1853" i="1"/>
  <c r="CA1853" i="1" s="1"/>
  <c r="CD1845" i="1"/>
  <c r="CA1845" i="1" s="1"/>
  <c r="CD1837" i="1"/>
  <c r="CA1837" i="1" s="1"/>
  <c r="CD1829" i="1"/>
  <c r="CA1829" i="1" s="1"/>
  <c r="CD1920" i="1"/>
  <c r="CA1920" i="1" s="1"/>
  <c r="CD1912" i="1"/>
  <c r="CA1912" i="1" s="1"/>
  <c r="CD1908" i="1"/>
  <c r="CA1908" i="1" s="1"/>
  <c r="CD1901" i="1"/>
  <c r="CA1901" i="1" s="1"/>
  <c r="CD1898" i="1"/>
  <c r="CA1898" i="1" s="1"/>
  <c r="CD1890" i="1"/>
  <c r="CA1890" i="1" s="1"/>
  <c r="CD1882" i="1"/>
  <c r="CA1882" i="1" s="1"/>
  <c r="CD1874" i="1"/>
  <c r="CA1874" i="1" s="1"/>
  <c r="CD1866" i="1"/>
  <c r="CA1866" i="1" s="1"/>
  <c r="CD1858" i="1"/>
  <c r="CA1858" i="1" s="1"/>
  <c r="CD1850" i="1"/>
  <c r="CA1850" i="1" s="1"/>
  <c r="CD1842" i="1"/>
  <c r="CA1842" i="1" s="1"/>
  <c r="CD1834" i="1"/>
  <c r="CA1834" i="1" s="1"/>
  <c r="CD1826" i="1"/>
  <c r="CA1826" i="1" s="1"/>
  <c r="CD1818" i="1"/>
  <c r="CA1818" i="1" s="1"/>
  <c r="CD1810" i="1"/>
  <c r="CA1810" i="1" s="1"/>
  <c r="CD2003" i="1"/>
  <c r="CD1919" i="1"/>
  <c r="CA1919" i="1" s="1"/>
  <c r="CD1904" i="1"/>
  <c r="CA1904" i="1" s="1"/>
  <c r="CD1895" i="1"/>
  <c r="CA1895" i="1" s="1"/>
  <c r="CD1887" i="1"/>
  <c r="CA1887" i="1" s="1"/>
  <c r="CD2010" i="1"/>
  <c r="CD1997" i="1"/>
  <c r="CD1911" i="1"/>
  <c r="CA1911" i="1" s="1"/>
  <c r="CD1900" i="1"/>
  <c r="CA1900" i="1" s="1"/>
  <c r="CD1892" i="1"/>
  <c r="CA1892" i="1" s="1"/>
  <c r="CD1884" i="1"/>
  <c r="CA1884" i="1" s="1"/>
  <c r="CD1876" i="1"/>
  <c r="CA1876" i="1" s="1"/>
  <c r="CD1868" i="1"/>
  <c r="CA1868" i="1" s="1"/>
  <c r="CD1860" i="1"/>
  <c r="CA1860" i="1" s="1"/>
  <c r="CD1852" i="1"/>
  <c r="CA1852" i="1" s="1"/>
  <c r="CD1917" i="1"/>
  <c r="CA1917" i="1" s="1"/>
  <c r="CD1907" i="1"/>
  <c r="CA1907" i="1" s="1"/>
  <c r="CD1903" i="1"/>
  <c r="CA1903" i="1" s="1"/>
  <c r="CD1897" i="1"/>
  <c r="CA1897" i="1" s="1"/>
  <c r="CD1889" i="1"/>
  <c r="CA1889" i="1" s="1"/>
  <c r="CD1881" i="1"/>
  <c r="CA1881" i="1" s="1"/>
  <c r="CD1873" i="1"/>
  <c r="CA1873" i="1" s="1"/>
  <c r="CD1865" i="1"/>
  <c r="CA1865" i="1" s="1"/>
  <c r="CD1857" i="1"/>
  <c r="CA1857" i="1" s="1"/>
  <c r="CD1849" i="1"/>
  <c r="CA1849" i="1" s="1"/>
  <c r="CD1899" i="1"/>
  <c r="CA1899" i="1" s="1"/>
  <c r="CD1891" i="1"/>
  <c r="CA1891" i="1" s="1"/>
  <c r="CD1883" i="1"/>
  <c r="CA1883" i="1" s="1"/>
  <c r="CD1875" i="1"/>
  <c r="CA1875" i="1" s="1"/>
  <c r="CD1867" i="1"/>
  <c r="CA1867" i="1" s="1"/>
  <c r="CD1859" i="1"/>
  <c r="CA1859" i="1" s="1"/>
  <c r="CD1851" i="1"/>
  <c r="CA1851" i="1" s="1"/>
  <c r="CD1843" i="1"/>
  <c r="CA1843" i="1" s="1"/>
  <c r="CD1835" i="1"/>
  <c r="CA1835" i="1" s="1"/>
  <c r="CD1827" i="1"/>
  <c r="CA1827" i="1" s="1"/>
  <c r="CD1817" i="1"/>
  <c r="CA1817" i="1" s="1"/>
  <c r="CD1803" i="1"/>
  <c r="CA1803" i="1" s="1"/>
  <c r="CD1795" i="1"/>
  <c r="CA1795" i="1" s="1"/>
  <c r="CD1787" i="1"/>
  <c r="CA1787" i="1" s="1"/>
  <c r="CD1779" i="1"/>
  <c r="CA1779" i="1" s="1"/>
  <c r="CD1771" i="1"/>
  <c r="CA1771" i="1" s="1"/>
  <c r="CD1763" i="1"/>
  <c r="CA1763" i="1" s="1"/>
  <c r="CD1755" i="1"/>
  <c r="CA1755" i="1" s="1"/>
  <c r="CD1747" i="1"/>
  <c r="CA1747" i="1" s="1"/>
  <c r="CD1739" i="1"/>
  <c r="CA1739" i="1" s="1"/>
  <c r="CD1731" i="1"/>
  <c r="CA1731" i="1" s="1"/>
  <c r="CD1915" i="1"/>
  <c r="CA1915" i="1" s="1"/>
  <c r="CD1870" i="1"/>
  <c r="CA1870" i="1" s="1"/>
  <c r="CD1854" i="1"/>
  <c r="CA1854" i="1" s="1"/>
  <c r="CD1833" i="1"/>
  <c r="CA1833" i="1" s="1"/>
  <c r="CD1832" i="1"/>
  <c r="CA1832" i="1" s="1"/>
  <c r="CD1825" i="1"/>
  <c r="CA1825" i="1" s="1"/>
  <c r="CD1820" i="1"/>
  <c r="CA1820" i="1" s="1"/>
  <c r="CD1813" i="1"/>
  <c r="CA1813" i="1" s="1"/>
  <c r="CD1806" i="1"/>
  <c r="CA1806" i="1" s="1"/>
  <c r="CD1800" i="1"/>
  <c r="CA1800" i="1" s="1"/>
  <c r="CD1792" i="1"/>
  <c r="CA1792" i="1" s="1"/>
  <c r="CD1784" i="1"/>
  <c r="CA1784" i="1" s="1"/>
  <c r="CD1776" i="1"/>
  <c r="CA1776" i="1" s="1"/>
  <c r="CD1768" i="1"/>
  <c r="CA1768" i="1" s="1"/>
  <c r="CD1871" i="1"/>
  <c r="CA1871" i="1" s="1"/>
  <c r="CD1855" i="1"/>
  <c r="CA1855" i="1" s="1"/>
  <c r="CD1831" i="1"/>
  <c r="CA1831" i="1" s="1"/>
  <c r="CD1824" i="1"/>
  <c r="CA1824" i="1" s="1"/>
  <c r="CD1816" i="1"/>
  <c r="CA1816" i="1" s="1"/>
  <c r="CD1809" i="1"/>
  <c r="CA1809" i="1" s="1"/>
  <c r="CD1797" i="1"/>
  <c r="CA1797" i="1" s="1"/>
  <c r="CD1789" i="1"/>
  <c r="CA1789" i="1" s="1"/>
  <c r="CD1781" i="1"/>
  <c r="CA1781" i="1" s="1"/>
  <c r="CD1773" i="1"/>
  <c r="CA1773" i="1" s="1"/>
  <c r="CD1765" i="1"/>
  <c r="CA1765" i="1" s="1"/>
  <c r="CD1757" i="1"/>
  <c r="CA1757" i="1" s="1"/>
  <c r="CD1749" i="1"/>
  <c r="CA1749" i="1" s="1"/>
  <c r="CD1741" i="1"/>
  <c r="CA1741" i="1" s="1"/>
  <c r="CD1733" i="1"/>
  <c r="CA1733" i="1" s="1"/>
  <c r="CD1841" i="1"/>
  <c r="CA1841" i="1" s="1"/>
  <c r="CD1840" i="1"/>
  <c r="CA1840" i="1" s="1"/>
  <c r="CD1812" i="1"/>
  <c r="CA1812" i="1" s="1"/>
  <c r="CD1805" i="1"/>
  <c r="CA1805" i="1" s="1"/>
  <c r="CD1802" i="1"/>
  <c r="CA1802" i="1" s="1"/>
  <c r="CD1794" i="1"/>
  <c r="CA1794" i="1" s="1"/>
  <c r="CD1786" i="1"/>
  <c r="CA1786" i="1" s="1"/>
  <c r="CD1778" i="1"/>
  <c r="CA1778" i="1" s="1"/>
  <c r="CD1770" i="1"/>
  <c r="CA1770" i="1" s="1"/>
  <c r="CD1762" i="1"/>
  <c r="CA1762" i="1" s="1"/>
  <c r="CD1754" i="1"/>
  <c r="CA1754" i="1" s="1"/>
  <c r="CD1746" i="1"/>
  <c r="CA1746" i="1" s="1"/>
  <c r="CD1844" i="1"/>
  <c r="CA1844" i="1" s="1"/>
  <c r="CD1839" i="1"/>
  <c r="CA1839" i="1" s="1"/>
  <c r="CD1830" i="1"/>
  <c r="CA1830" i="1" s="1"/>
  <c r="CD1823" i="1"/>
  <c r="CA1823" i="1" s="1"/>
  <c r="CD1819" i="1"/>
  <c r="CA1819" i="1" s="1"/>
  <c r="CD1815" i="1"/>
  <c r="CA1815" i="1" s="1"/>
  <c r="CD1808" i="1"/>
  <c r="CA1808" i="1" s="1"/>
  <c r="CD1799" i="1"/>
  <c r="CA1799" i="1" s="1"/>
  <c r="CD1791" i="1"/>
  <c r="CA1791" i="1" s="1"/>
  <c r="CD1783" i="1"/>
  <c r="CA1783" i="1" s="1"/>
  <c r="CD1775" i="1"/>
  <c r="CA1775" i="1" s="1"/>
  <c r="CD1767" i="1"/>
  <c r="CA1767" i="1" s="1"/>
  <c r="CD1759" i="1"/>
  <c r="CA1759" i="1" s="1"/>
  <c r="CD1751" i="1"/>
  <c r="CA1751" i="1" s="1"/>
  <c r="CD1743" i="1"/>
  <c r="CA1743" i="1" s="1"/>
  <c r="CD1910" i="1"/>
  <c r="CA1910" i="1" s="1"/>
  <c r="CD1886" i="1"/>
  <c r="CA1886" i="1" s="1"/>
  <c r="CD1878" i="1"/>
  <c r="CA1878" i="1" s="1"/>
  <c r="CD1862" i="1"/>
  <c r="CA1862" i="1" s="1"/>
  <c r="CD1846" i="1"/>
  <c r="CA1846" i="1" s="1"/>
  <c r="CD1828" i="1"/>
  <c r="CA1828" i="1" s="1"/>
  <c r="CD1804" i="1"/>
  <c r="CA1804" i="1" s="1"/>
  <c r="CD1796" i="1"/>
  <c r="CA1796" i="1" s="1"/>
  <c r="CD1788" i="1"/>
  <c r="CA1788" i="1" s="1"/>
  <c r="CD1780" i="1"/>
  <c r="CA1780" i="1" s="1"/>
  <c r="CD1772" i="1"/>
  <c r="CA1772" i="1" s="1"/>
  <c r="CD1764" i="1"/>
  <c r="CA1764" i="1" s="1"/>
  <c r="CD1756" i="1"/>
  <c r="CA1756" i="1" s="1"/>
  <c r="CD1748" i="1"/>
  <c r="CA1748" i="1" s="1"/>
  <c r="CD1879" i="1"/>
  <c r="CA1879" i="1" s="1"/>
  <c r="CD1863" i="1"/>
  <c r="CA1863" i="1" s="1"/>
  <c r="CD1847" i="1"/>
  <c r="CA1847" i="1" s="1"/>
  <c r="CD1838" i="1"/>
  <c r="CA1838" i="1" s="1"/>
  <c r="CD1822" i="1"/>
  <c r="CA1822" i="1" s="1"/>
  <c r="CD1811" i="1"/>
  <c r="CA1811" i="1" s="1"/>
  <c r="CD1807" i="1"/>
  <c r="CA1807" i="1" s="1"/>
  <c r="CD1801" i="1"/>
  <c r="CA1801" i="1" s="1"/>
  <c r="CD1793" i="1"/>
  <c r="CA1793" i="1" s="1"/>
  <c r="CD1785" i="1"/>
  <c r="CA1785" i="1" s="1"/>
  <c r="CD1777" i="1"/>
  <c r="CA1777" i="1" s="1"/>
  <c r="CD1769" i="1"/>
  <c r="CA1769" i="1" s="1"/>
  <c r="CD1761" i="1"/>
  <c r="CA1761" i="1" s="1"/>
  <c r="CD1753" i="1"/>
  <c r="CA1753" i="1" s="1"/>
  <c r="CD1745" i="1"/>
  <c r="CA1745" i="1" s="1"/>
  <c r="CD1894" i="1"/>
  <c r="CA1894" i="1" s="1"/>
  <c r="CD1836" i="1"/>
  <c r="CA1836" i="1" s="1"/>
  <c r="CD1821" i="1"/>
  <c r="CA1821" i="1" s="1"/>
  <c r="CD1814" i="1"/>
  <c r="CA1814" i="1" s="1"/>
  <c r="CD1798" i="1"/>
  <c r="CA1798" i="1" s="1"/>
  <c r="CD1735" i="1"/>
  <c r="CA1735" i="1" s="1"/>
  <c r="CD1724" i="1"/>
  <c r="CA1724" i="1" s="1"/>
  <c r="CD1716" i="1"/>
  <c r="CA1716" i="1" s="1"/>
  <c r="CD1708" i="1"/>
  <c r="CA1708" i="1" s="1"/>
  <c r="CD1700" i="1"/>
  <c r="CA1700" i="1" s="1"/>
  <c r="CD1692" i="1"/>
  <c r="CA1692" i="1" s="1"/>
  <c r="CD1684" i="1"/>
  <c r="CA1684" i="1" s="1"/>
  <c r="CD1676" i="1"/>
  <c r="CA1676" i="1" s="1"/>
  <c r="CD1668" i="1"/>
  <c r="CA1668" i="1" s="1"/>
  <c r="CD1774" i="1"/>
  <c r="CA1774" i="1" s="1"/>
  <c r="CD1752" i="1"/>
  <c r="CA1752" i="1" s="1"/>
  <c r="CD1721" i="1"/>
  <c r="CA1721" i="1" s="1"/>
  <c r="CD1758" i="1"/>
  <c r="CA1758" i="1" s="1"/>
  <c r="CD1742" i="1"/>
  <c r="CA1742" i="1" s="1"/>
  <c r="CD1740" i="1"/>
  <c r="CA1740" i="1" s="1"/>
  <c r="CD1734" i="1"/>
  <c r="CA1734" i="1" s="1"/>
  <c r="CD1729" i="1"/>
  <c r="CA1729" i="1" s="1"/>
  <c r="CD1726" i="1"/>
  <c r="CA1726" i="1" s="1"/>
  <c r="CD1718" i="1"/>
  <c r="CA1718" i="1" s="1"/>
  <c r="CD1710" i="1"/>
  <c r="CA1710" i="1" s="1"/>
  <c r="CD1702" i="1"/>
  <c r="CA1702" i="1" s="1"/>
  <c r="CD1694" i="1"/>
  <c r="CA1694" i="1" s="1"/>
  <c r="CD1686" i="1"/>
  <c r="CA1686" i="1" s="1"/>
  <c r="CD1678" i="1"/>
  <c r="CA1678" i="1" s="1"/>
  <c r="CD1670" i="1"/>
  <c r="CA1670" i="1" s="1"/>
  <c r="CD1662" i="1"/>
  <c r="CA1662" i="1" s="1"/>
  <c r="CD1654" i="1"/>
  <c r="CA1654" i="1" s="1"/>
  <c r="CD1782" i="1"/>
  <c r="CA1782" i="1" s="1"/>
  <c r="CD1738" i="1"/>
  <c r="CA1738" i="1" s="1"/>
  <c r="CD1723" i="1"/>
  <c r="CA1723" i="1" s="1"/>
  <c r="CD1715" i="1"/>
  <c r="CA1715" i="1" s="1"/>
  <c r="CD1707" i="1"/>
  <c r="CA1707" i="1" s="1"/>
  <c r="CD1699" i="1"/>
  <c r="CA1699" i="1" s="1"/>
  <c r="CD1691" i="1"/>
  <c r="CA1691" i="1" s="1"/>
  <c r="CD1683" i="1"/>
  <c r="CA1683" i="1" s="1"/>
  <c r="CD1675" i="1"/>
  <c r="CA1675" i="1" s="1"/>
  <c r="CD1667" i="1"/>
  <c r="CA1667" i="1" s="1"/>
  <c r="CD1659" i="1"/>
  <c r="CA1659" i="1" s="1"/>
  <c r="CD1651" i="1"/>
  <c r="CA1651" i="1" s="1"/>
  <c r="CD1728" i="1"/>
  <c r="CA1728" i="1" s="1"/>
  <c r="CD1720" i="1"/>
  <c r="CA1720" i="1" s="1"/>
  <c r="CD1712" i="1"/>
  <c r="CA1712" i="1" s="1"/>
  <c r="CD1704" i="1"/>
  <c r="CA1704" i="1" s="1"/>
  <c r="CD1696" i="1"/>
  <c r="CA1696" i="1" s="1"/>
  <c r="CD1688" i="1"/>
  <c r="CA1688" i="1" s="1"/>
  <c r="CD1680" i="1"/>
  <c r="CA1680" i="1" s="1"/>
  <c r="CD1672" i="1"/>
  <c r="CA1672" i="1" s="1"/>
  <c r="CD1664" i="1"/>
  <c r="CA1664" i="1" s="1"/>
  <c r="CD1790" i="1"/>
  <c r="CA1790" i="1" s="1"/>
  <c r="CD1760" i="1"/>
  <c r="CA1760" i="1" s="1"/>
  <c r="CD1744" i="1"/>
  <c r="CA1744" i="1" s="1"/>
  <c r="CD1737" i="1"/>
  <c r="CA1737" i="1" s="1"/>
  <c r="CD1732" i="1"/>
  <c r="CA1732" i="1" s="1"/>
  <c r="CD1725" i="1"/>
  <c r="CA1725" i="1" s="1"/>
  <c r="CD1717" i="1"/>
  <c r="CA1717" i="1" s="1"/>
  <c r="CD1709" i="1"/>
  <c r="CA1709" i="1" s="1"/>
  <c r="CD1701" i="1"/>
  <c r="CA1701" i="1" s="1"/>
  <c r="CD1693" i="1"/>
  <c r="CA1693" i="1" s="1"/>
  <c r="CD1685" i="1"/>
  <c r="CA1685" i="1" s="1"/>
  <c r="CD1677" i="1"/>
  <c r="CA1677" i="1" s="1"/>
  <c r="CD1669" i="1"/>
  <c r="CA1669" i="1" s="1"/>
  <c r="CD1661" i="1"/>
  <c r="CA1661" i="1" s="1"/>
  <c r="CD1653" i="1"/>
  <c r="CA1653" i="1" s="1"/>
  <c r="CD1766" i="1"/>
  <c r="CA1766" i="1" s="1"/>
  <c r="CD1730" i="1"/>
  <c r="CA1730" i="1" s="1"/>
  <c r="CD1727" i="1"/>
  <c r="CA1727" i="1" s="1"/>
  <c r="CD1719" i="1"/>
  <c r="CA1719" i="1" s="1"/>
  <c r="CD1711" i="1"/>
  <c r="CA1711" i="1" s="1"/>
  <c r="CD1703" i="1"/>
  <c r="CA1703" i="1" s="1"/>
  <c r="CD1695" i="1"/>
  <c r="CA1695" i="1" s="1"/>
  <c r="CD1687" i="1"/>
  <c r="CA1687" i="1" s="1"/>
  <c r="CD1679" i="1"/>
  <c r="CA1679" i="1" s="1"/>
  <c r="CD1671" i="1"/>
  <c r="CA1671" i="1" s="1"/>
  <c r="CD1663" i="1"/>
  <c r="CA1663" i="1" s="1"/>
  <c r="CD1736" i="1"/>
  <c r="CA1736" i="1" s="1"/>
  <c r="CD1705" i="1"/>
  <c r="CA1705" i="1" s="1"/>
  <c r="CD1689" i="1"/>
  <c r="CA1689" i="1" s="1"/>
  <c r="CD1673" i="1"/>
  <c r="CA1673" i="1" s="1"/>
  <c r="CD1706" i="1"/>
  <c r="CA1706" i="1" s="1"/>
  <c r="CD1690" i="1"/>
  <c r="CA1690" i="1" s="1"/>
  <c r="CD1674" i="1"/>
  <c r="CA1674" i="1" s="1"/>
  <c r="CD1650" i="1"/>
  <c r="CA1650" i="1" s="1"/>
  <c r="CD1646" i="1"/>
  <c r="CA1646" i="1" s="1"/>
  <c r="CD1638" i="1"/>
  <c r="CA1638" i="1" s="1"/>
  <c r="CD1643" i="1"/>
  <c r="CA1643" i="1" s="1"/>
  <c r="CD1649" i="1"/>
  <c r="CA1649" i="1" s="1"/>
  <c r="CD1713" i="1"/>
  <c r="CA1713" i="1" s="1"/>
  <c r="CD1697" i="1"/>
  <c r="CA1697" i="1" s="1"/>
  <c r="CD1714" i="1"/>
  <c r="CA1714" i="1" s="1"/>
  <c r="CD1698" i="1"/>
  <c r="CA1698" i="1" s="1"/>
  <c r="CD1682" i="1"/>
  <c r="CA1682" i="1" s="1"/>
  <c r="CD1666" i="1"/>
  <c r="CA1666" i="1" s="1"/>
  <c r="CD1642" i="1"/>
  <c r="CA1642" i="1" s="1"/>
  <c r="CD1722" i="1"/>
  <c r="CA1722" i="1" s="1"/>
  <c r="CD1644" i="1"/>
  <c r="CA1644" i="1" s="1"/>
  <c r="CD1657" i="1"/>
  <c r="CA1657" i="1" s="1"/>
  <c r="CD1633" i="1"/>
  <c r="CA1633" i="1" s="1"/>
  <c r="CD1632" i="1"/>
  <c r="CA1632" i="1" s="1"/>
  <c r="CD1624" i="1"/>
  <c r="CA1624" i="1" s="1"/>
  <c r="CD1616" i="1"/>
  <c r="CA1616" i="1" s="1"/>
  <c r="CD1608" i="1"/>
  <c r="CA1608" i="1" s="1"/>
  <c r="CD1681" i="1"/>
  <c r="CA1681" i="1" s="1"/>
  <c r="CD1658" i="1"/>
  <c r="CA1658" i="1" s="1"/>
  <c r="CD1645" i="1"/>
  <c r="CA1645" i="1" s="1"/>
  <c r="CD1631" i="1"/>
  <c r="CA1631" i="1" s="1"/>
  <c r="CD1623" i="1"/>
  <c r="CA1623" i="1" s="1"/>
  <c r="CD1615" i="1"/>
  <c r="CA1615" i="1" s="1"/>
  <c r="CD1607" i="1"/>
  <c r="CA1607" i="1" s="1"/>
  <c r="CD1602" i="1"/>
  <c r="CA1602" i="1" s="1"/>
  <c r="CD1598" i="1"/>
  <c r="CA1598" i="1" s="1"/>
  <c r="CD1594" i="1"/>
  <c r="CA1594" i="1" s="1"/>
  <c r="CD1590" i="1"/>
  <c r="CA1590" i="1" s="1"/>
  <c r="CD1586" i="1"/>
  <c r="CA1586" i="1" s="1"/>
  <c r="CD1582" i="1"/>
  <c r="CA1582" i="1" s="1"/>
  <c r="CD1578" i="1"/>
  <c r="CA1578" i="1" s="1"/>
  <c r="CD1574" i="1"/>
  <c r="CA1574" i="1" s="1"/>
  <c r="CD1570" i="1"/>
  <c r="CA1570" i="1" s="1"/>
  <c r="CD1566" i="1"/>
  <c r="CA1566" i="1" s="1"/>
  <c r="CD1562" i="1"/>
  <c r="CA1562" i="1" s="1"/>
  <c r="CD1558" i="1"/>
  <c r="CA1558" i="1" s="1"/>
  <c r="CD1554" i="1"/>
  <c r="CA1554" i="1" s="1"/>
  <c r="CD1550" i="1"/>
  <c r="CA1550" i="1" s="1"/>
  <c r="CD1546" i="1"/>
  <c r="CA1546" i="1" s="1"/>
  <c r="CD1542" i="1"/>
  <c r="CA1542" i="1" s="1"/>
  <c r="CD1538" i="1"/>
  <c r="CA1538" i="1" s="1"/>
  <c r="CD1534" i="1"/>
  <c r="CA1534" i="1" s="1"/>
  <c r="CD1530" i="1"/>
  <c r="CA1530" i="1" s="1"/>
  <c r="CD1526" i="1"/>
  <c r="CA1526" i="1" s="1"/>
  <c r="CD1522" i="1"/>
  <c r="CA1522" i="1" s="1"/>
  <c r="CD1518" i="1"/>
  <c r="CA1518" i="1" s="1"/>
  <c r="CD1514" i="1"/>
  <c r="CA1514" i="1" s="1"/>
  <c r="CD1510" i="1"/>
  <c r="CA1510" i="1" s="1"/>
  <c r="CD1506" i="1"/>
  <c r="CA1506" i="1" s="1"/>
  <c r="CD1498" i="1"/>
  <c r="CA1498" i="1" s="1"/>
  <c r="CD1652" i="1"/>
  <c r="CA1652" i="1" s="1"/>
  <c r="CD1630" i="1"/>
  <c r="CA1630" i="1" s="1"/>
  <c r="CD1622" i="1"/>
  <c r="CA1622" i="1" s="1"/>
  <c r="CD1614" i="1"/>
  <c r="CA1614" i="1" s="1"/>
  <c r="CD1606" i="1"/>
  <c r="CA1606" i="1" s="1"/>
  <c r="CD1648" i="1"/>
  <c r="CA1648" i="1" s="1"/>
  <c r="CD1647" i="1"/>
  <c r="CA1647" i="1" s="1"/>
  <c r="CD1629" i="1"/>
  <c r="CA1629" i="1" s="1"/>
  <c r="CD1621" i="1"/>
  <c r="CA1621" i="1" s="1"/>
  <c r="CD1613" i="1"/>
  <c r="CA1613" i="1" s="1"/>
  <c r="CD1605" i="1"/>
  <c r="CA1605" i="1" s="1"/>
  <c r="CD1601" i="1"/>
  <c r="CA1601" i="1" s="1"/>
  <c r="CD1597" i="1"/>
  <c r="CA1597" i="1" s="1"/>
  <c r="CD1593" i="1"/>
  <c r="CA1593" i="1" s="1"/>
  <c r="CD1589" i="1"/>
  <c r="CA1589" i="1" s="1"/>
  <c r="CD1585" i="1"/>
  <c r="CA1585" i="1" s="1"/>
  <c r="CD1581" i="1"/>
  <c r="CA1581" i="1" s="1"/>
  <c r="CD1577" i="1"/>
  <c r="CA1577" i="1" s="1"/>
  <c r="CD1573" i="1"/>
  <c r="CA1573" i="1" s="1"/>
  <c r="CD1569" i="1"/>
  <c r="CA1569" i="1" s="1"/>
  <c r="CD1565" i="1"/>
  <c r="CA1565" i="1" s="1"/>
  <c r="CD1561" i="1"/>
  <c r="CA1561" i="1" s="1"/>
  <c r="CD1557" i="1"/>
  <c r="CA1557" i="1" s="1"/>
  <c r="CD1553" i="1"/>
  <c r="CA1553" i="1" s="1"/>
  <c r="CD1549" i="1"/>
  <c r="CA1549" i="1" s="1"/>
  <c r="CD1545" i="1"/>
  <c r="CA1545" i="1" s="1"/>
  <c r="CD1541" i="1"/>
  <c r="CA1541" i="1" s="1"/>
  <c r="CD1537" i="1"/>
  <c r="CA1537" i="1" s="1"/>
  <c r="CD1533" i="1"/>
  <c r="CA1533" i="1" s="1"/>
  <c r="CD1529" i="1"/>
  <c r="CA1529" i="1" s="1"/>
  <c r="CD1525" i="1"/>
  <c r="CA1525" i="1" s="1"/>
  <c r="CD1521" i="1"/>
  <c r="CA1521" i="1" s="1"/>
  <c r="CD1517" i="1"/>
  <c r="CA1517" i="1" s="1"/>
  <c r="CD1513" i="1"/>
  <c r="CA1513" i="1" s="1"/>
  <c r="CD1509" i="1"/>
  <c r="CA1509" i="1" s="1"/>
  <c r="CD1500" i="1"/>
  <c r="CA1500" i="1" s="1"/>
  <c r="CD1750" i="1"/>
  <c r="CA1750" i="1" s="1"/>
  <c r="CD1628" i="1"/>
  <c r="CA1628" i="1" s="1"/>
  <c r="CD1620" i="1"/>
  <c r="CA1620" i="1" s="1"/>
  <c r="CD1612" i="1"/>
  <c r="CA1612" i="1" s="1"/>
  <c r="CD1660" i="1"/>
  <c r="CA1660" i="1" s="1"/>
  <c r="CD1640" i="1"/>
  <c r="CA1640" i="1" s="1"/>
  <c r="CD1627" i="1"/>
  <c r="CA1627" i="1" s="1"/>
  <c r="CD1619" i="1"/>
  <c r="CA1619" i="1" s="1"/>
  <c r="CD1611" i="1"/>
  <c r="CA1611" i="1" s="1"/>
  <c r="CD1604" i="1"/>
  <c r="CA1604" i="1" s="1"/>
  <c r="CD1600" i="1"/>
  <c r="CA1600" i="1" s="1"/>
  <c r="CD1596" i="1"/>
  <c r="CA1596" i="1" s="1"/>
  <c r="CD1592" i="1"/>
  <c r="CA1592" i="1" s="1"/>
  <c r="CD1588" i="1"/>
  <c r="CA1588" i="1" s="1"/>
  <c r="CD1584" i="1"/>
  <c r="CA1584" i="1" s="1"/>
  <c r="CD1580" i="1"/>
  <c r="CA1580" i="1" s="1"/>
  <c r="CD1576" i="1"/>
  <c r="CA1576" i="1" s="1"/>
  <c r="CD1572" i="1"/>
  <c r="CA1572" i="1" s="1"/>
  <c r="CD1568" i="1"/>
  <c r="CA1568" i="1" s="1"/>
  <c r="CD1564" i="1"/>
  <c r="CA1564" i="1" s="1"/>
  <c r="CD1560" i="1"/>
  <c r="CA1560" i="1" s="1"/>
  <c r="CD1556" i="1"/>
  <c r="CA1556" i="1" s="1"/>
  <c r="CD1552" i="1"/>
  <c r="CA1552" i="1" s="1"/>
  <c r="CD1548" i="1"/>
  <c r="CA1548" i="1" s="1"/>
  <c r="CD1544" i="1"/>
  <c r="CA1544" i="1" s="1"/>
  <c r="CD1540" i="1"/>
  <c r="CA1540" i="1" s="1"/>
  <c r="CD1536" i="1"/>
  <c r="CA1536" i="1" s="1"/>
  <c r="CD1532" i="1"/>
  <c r="CA1532" i="1" s="1"/>
  <c r="CD1528" i="1"/>
  <c r="CA1528" i="1" s="1"/>
  <c r="CD1524" i="1"/>
  <c r="CA1524" i="1" s="1"/>
  <c r="CD1520" i="1"/>
  <c r="CA1520" i="1" s="1"/>
  <c r="CD1516" i="1"/>
  <c r="CA1516" i="1" s="1"/>
  <c r="CD1512" i="1"/>
  <c r="CA1512" i="1" s="1"/>
  <c r="CD1508" i="1"/>
  <c r="CA1508" i="1" s="1"/>
  <c r="CD1502" i="1"/>
  <c r="CA1502" i="1" s="1"/>
  <c r="CD1641" i="1"/>
  <c r="CA1641" i="1" s="1"/>
  <c r="CD1639" i="1"/>
  <c r="CA1639" i="1" s="1"/>
  <c r="CD1637" i="1"/>
  <c r="CA1637" i="1" s="1"/>
  <c r="CD1636" i="1"/>
  <c r="CA1636" i="1" s="1"/>
  <c r="CD1626" i="1"/>
  <c r="CA1626" i="1" s="1"/>
  <c r="CD1665" i="1"/>
  <c r="CA1665" i="1" s="1"/>
  <c r="CD1656" i="1"/>
  <c r="CA1656" i="1" s="1"/>
  <c r="CD1655" i="1"/>
  <c r="CA1655" i="1" s="1"/>
  <c r="CD1635" i="1"/>
  <c r="CA1635" i="1" s="1"/>
  <c r="CD1634" i="1"/>
  <c r="CA1634" i="1" s="1"/>
  <c r="CD1625" i="1"/>
  <c r="CA1625" i="1" s="1"/>
  <c r="CD1617" i="1"/>
  <c r="CA1617" i="1" s="1"/>
  <c r="CD1609" i="1"/>
  <c r="CA1609" i="1" s="1"/>
  <c r="CD1603" i="1"/>
  <c r="CA1603" i="1" s="1"/>
  <c r="CD1599" i="1"/>
  <c r="CA1599" i="1" s="1"/>
  <c r="CD1595" i="1"/>
  <c r="CA1595" i="1" s="1"/>
  <c r="CD1591" i="1"/>
  <c r="CA1591" i="1" s="1"/>
  <c r="CD1587" i="1"/>
  <c r="CA1587" i="1" s="1"/>
  <c r="CD1583" i="1"/>
  <c r="CA1583" i="1" s="1"/>
  <c r="CD1579" i="1"/>
  <c r="CA1579" i="1" s="1"/>
  <c r="CD1575" i="1"/>
  <c r="CA1575" i="1" s="1"/>
  <c r="CD1571" i="1"/>
  <c r="CA1571" i="1" s="1"/>
  <c r="CD1567" i="1"/>
  <c r="CA1567" i="1" s="1"/>
  <c r="CD1563" i="1"/>
  <c r="CA1563" i="1" s="1"/>
  <c r="CD1559" i="1"/>
  <c r="CA1559" i="1" s="1"/>
  <c r="CD1555" i="1"/>
  <c r="CA1555" i="1" s="1"/>
  <c r="CD1551" i="1"/>
  <c r="CA1551" i="1" s="1"/>
  <c r="CD1547" i="1"/>
  <c r="CA1547" i="1" s="1"/>
  <c r="CD1543" i="1"/>
  <c r="CA1543" i="1" s="1"/>
  <c r="CD1539" i="1"/>
  <c r="CA1539" i="1" s="1"/>
  <c r="CD1535" i="1"/>
  <c r="CA1535" i="1" s="1"/>
  <c r="CD1531" i="1"/>
  <c r="CA1531" i="1" s="1"/>
  <c r="CD1527" i="1"/>
  <c r="CA1527" i="1" s="1"/>
  <c r="CD1523" i="1"/>
  <c r="CA1523" i="1" s="1"/>
  <c r="CD1519" i="1"/>
  <c r="CA1519" i="1" s="1"/>
  <c r="CD1515" i="1"/>
  <c r="CA1515" i="1" s="1"/>
  <c r="CD1511" i="1"/>
  <c r="CA1511" i="1" s="1"/>
  <c r="CD1507" i="1"/>
  <c r="CA1507" i="1" s="1"/>
  <c r="CD1504" i="1"/>
  <c r="CA1504" i="1" s="1"/>
  <c r="CD1496" i="1"/>
  <c r="CA1496" i="1" s="1"/>
  <c r="CD1494" i="1"/>
  <c r="CA1494" i="1" s="1"/>
  <c r="CD1489" i="1"/>
  <c r="CA1489" i="1" s="1"/>
  <c r="CD1485" i="1"/>
  <c r="CA1485" i="1" s="1"/>
  <c r="CD1481" i="1"/>
  <c r="CA1481" i="1" s="1"/>
  <c r="CD1477" i="1"/>
  <c r="CA1477" i="1" s="1"/>
  <c r="CD1473" i="1"/>
  <c r="CA1473" i="1" s="1"/>
  <c r="CD1469" i="1"/>
  <c r="CA1469" i="1" s="1"/>
  <c r="CD1465" i="1"/>
  <c r="CA1465" i="1" s="1"/>
  <c r="CD1461" i="1"/>
  <c r="CA1461" i="1" s="1"/>
  <c r="CD1457" i="1"/>
  <c r="CA1457" i="1" s="1"/>
  <c r="CD1453" i="1"/>
  <c r="CA1453" i="1" s="1"/>
  <c r="CD1449" i="1"/>
  <c r="CA1449" i="1" s="1"/>
  <c r="CD1445" i="1"/>
  <c r="CA1445" i="1" s="1"/>
  <c r="CD1442" i="1"/>
  <c r="CA1442" i="1" s="1"/>
  <c r="CD1437" i="1"/>
  <c r="CA1437" i="1" s="1"/>
  <c r="CD1435" i="1"/>
  <c r="CA1435" i="1" s="1"/>
  <c r="CD1433" i="1"/>
  <c r="CA1433" i="1" s="1"/>
  <c r="CD1431" i="1"/>
  <c r="CA1431" i="1" s="1"/>
  <c r="CD1429" i="1"/>
  <c r="CA1429" i="1" s="1"/>
  <c r="CD1427" i="1"/>
  <c r="CA1427" i="1" s="1"/>
  <c r="CD1425" i="1"/>
  <c r="CA1425" i="1" s="1"/>
  <c r="CD1423" i="1"/>
  <c r="CA1423" i="1" s="1"/>
  <c r="CD1421" i="1"/>
  <c r="CA1421" i="1" s="1"/>
  <c r="CD1419" i="1"/>
  <c r="CA1419" i="1" s="1"/>
  <c r="CD1417" i="1"/>
  <c r="CA1417" i="1" s="1"/>
  <c r="CD1415" i="1"/>
  <c r="CA1415" i="1" s="1"/>
  <c r="CD1413" i="1"/>
  <c r="CA1413" i="1" s="1"/>
  <c r="CD1411" i="1"/>
  <c r="CA1411" i="1" s="1"/>
  <c r="CD1493" i="1"/>
  <c r="CA1493" i="1" s="1"/>
  <c r="CD1488" i="1"/>
  <c r="CA1488" i="1" s="1"/>
  <c r="CD1484" i="1"/>
  <c r="CA1484" i="1" s="1"/>
  <c r="CD1480" i="1"/>
  <c r="CA1480" i="1" s="1"/>
  <c r="CD1476" i="1"/>
  <c r="CA1476" i="1" s="1"/>
  <c r="CD1472" i="1"/>
  <c r="CA1472" i="1" s="1"/>
  <c r="CD1468" i="1"/>
  <c r="CA1468" i="1" s="1"/>
  <c r="CD1464" i="1"/>
  <c r="CA1464" i="1" s="1"/>
  <c r="CD1460" i="1"/>
  <c r="CA1460" i="1" s="1"/>
  <c r="CD1456" i="1"/>
  <c r="CA1456" i="1" s="1"/>
  <c r="CD1452" i="1"/>
  <c r="CA1452" i="1" s="1"/>
  <c r="CD1448" i="1"/>
  <c r="CA1448" i="1" s="1"/>
  <c r="CD1439" i="1"/>
  <c r="CA1439" i="1" s="1"/>
  <c r="CD1618" i="1"/>
  <c r="CA1618" i="1" s="1"/>
  <c r="CD1492" i="1"/>
  <c r="CA1492" i="1" s="1"/>
  <c r="CD1444" i="1"/>
  <c r="CA1444" i="1" s="1"/>
  <c r="CD1487" i="1"/>
  <c r="CA1487" i="1" s="1"/>
  <c r="CD1483" i="1"/>
  <c r="CA1483" i="1" s="1"/>
  <c r="CD1479" i="1"/>
  <c r="CA1479" i="1" s="1"/>
  <c r="CD1475" i="1"/>
  <c r="CA1475" i="1" s="1"/>
  <c r="CD1471" i="1"/>
  <c r="CA1471" i="1" s="1"/>
  <c r="CD1467" i="1"/>
  <c r="CA1467" i="1" s="1"/>
  <c r="CD1463" i="1"/>
  <c r="CA1463" i="1" s="1"/>
  <c r="CD1459" i="1"/>
  <c r="CA1459" i="1" s="1"/>
  <c r="CD1455" i="1"/>
  <c r="CA1455" i="1" s="1"/>
  <c r="CD1451" i="1"/>
  <c r="CA1451" i="1" s="1"/>
  <c r="CD1447" i="1"/>
  <c r="CA1447" i="1" s="1"/>
  <c r="CD1441" i="1"/>
  <c r="CA1441" i="1" s="1"/>
  <c r="CD1491" i="1"/>
  <c r="CA1491" i="1" s="1"/>
  <c r="CD1438" i="1"/>
  <c r="CA1438" i="1" s="1"/>
  <c r="CD1436" i="1"/>
  <c r="CA1436" i="1" s="1"/>
  <c r="CD1434" i="1"/>
  <c r="CA1434" i="1" s="1"/>
  <c r="CD1432" i="1"/>
  <c r="CA1432" i="1" s="1"/>
  <c r="CD1430" i="1"/>
  <c r="CA1430" i="1" s="1"/>
  <c r="CD1428" i="1"/>
  <c r="CA1428" i="1" s="1"/>
  <c r="CD1426" i="1"/>
  <c r="CA1426" i="1" s="1"/>
  <c r="CD1424" i="1"/>
  <c r="CA1424" i="1" s="1"/>
  <c r="CD1422" i="1"/>
  <c r="CA1422" i="1" s="1"/>
  <c r="CD1420" i="1"/>
  <c r="CA1420" i="1" s="1"/>
  <c r="CD1418" i="1"/>
  <c r="CA1418" i="1" s="1"/>
  <c r="CD1416" i="1"/>
  <c r="CA1416" i="1" s="1"/>
  <c r="CD1414" i="1"/>
  <c r="CA1414" i="1" s="1"/>
  <c r="CD1412" i="1"/>
  <c r="CA1412" i="1" s="1"/>
  <c r="CD1410" i="1"/>
  <c r="CA1410" i="1" s="1"/>
  <c r="CD1408" i="1"/>
  <c r="CA1408" i="1" s="1"/>
  <c r="CD1406" i="1"/>
  <c r="CA1406" i="1" s="1"/>
  <c r="CD1404" i="1"/>
  <c r="CA1404" i="1" s="1"/>
  <c r="CD1402" i="1"/>
  <c r="CA1402" i="1" s="1"/>
  <c r="CD1400" i="1"/>
  <c r="CA1400" i="1" s="1"/>
  <c r="CD1398" i="1"/>
  <c r="CA1398" i="1" s="1"/>
  <c r="CD1396" i="1"/>
  <c r="CA1396" i="1" s="1"/>
  <c r="CD1394" i="1"/>
  <c r="CA1394" i="1" s="1"/>
  <c r="CD1392" i="1"/>
  <c r="CA1392" i="1" s="1"/>
  <c r="CD1390" i="1"/>
  <c r="CA1390" i="1" s="1"/>
  <c r="CD1388" i="1"/>
  <c r="CA1388" i="1" s="1"/>
  <c r="CD1386" i="1"/>
  <c r="CA1386" i="1" s="1"/>
  <c r="CD1384" i="1"/>
  <c r="CA1384" i="1" s="1"/>
  <c r="CD1382" i="1"/>
  <c r="CA1382" i="1" s="1"/>
  <c r="CD1490" i="1"/>
  <c r="CA1490" i="1" s="1"/>
  <c r="CD1486" i="1"/>
  <c r="CA1486" i="1" s="1"/>
  <c r="CD1482" i="1"/>
  <c r="CA1482" i="1" s="1"/>
  <c r="CD1478" i="1"/>
  <c r="CA1478" i="1" s="1"/>
  <c r="CD1474" i="1"/>
  <c r="CA1474" i="1" s="1"/>
  <c r="CD1610" i="1"/>
  <c r="CA1610" i="1" s="1"/>
  <c r="CD1505" i="1"/>
  <c r="CA1505" i="1" s="1"/>
  <c r="CD1503" i="1"/>
  <c r="CA1503" i="1" s="1"/>
  <c r="CD1501" i="1"/>
  <c r="CA1501" i="1" s="1"/>
  <c r="CD1499" i="1"/>
  <c r="CA1499" i="1" s="1"/>
  <c r="CD1497" i="1"/>
  <c r="CA1497" i="1" s="1"/>
  <c r="CD1495" i="1"/>
  <c r="CA1495" i="1" s="1"/>
  <c r="CD1440" i="1"/>
  <c r="CA1440" i="1" s="1"/>
  <c r="CD1450" i="1"/>
  <c r="CA1450" i="1" s="1"/>
  <c r="CD1443" i="1"/>
  <c r="CA1443" i="1" s="1"/>
  <c r="CD1454" i="1"/>
  <c r="CA1454" i="1" s="1"/>
  <c r="CD1377" i="1"/>
  <c r="CA1377" i="1" s="1"/>
  <c r="CD1369" i="1"/>
  <c r="CA1369" i="1" s="1"/>
  <c r="CD1361" i="1"/>
  <c r="CA1361" i="1" s="1"/>
  <c r="CD1353" i="1"/>
  <c r="CA1353" i="1" s="1"/>
  <c r="CD1345" i="1"/>
  <c r="CA1345" i="1" s="1"/>
  <c r="CD1458" i="1"/>
  <c r="CA1458" i="1" s="1"/>
  <c r="CD1376" i="1"/>
  <c r="CA1376" i="1" s="1"/>
  <c r="CD1368" i="1"/>
  <c r="CA1368" i="1" s="1"/>
  <c r="CD1360" i="1"/>
  <c r="CA1360" i="1" s="1"/>
  <c r="CD1352" i="1"/>
  <c r="CA1352" i="1" s="1"/>
  <c r="CD1344" i="1"/>
  <c r="CA1344" i="1" s="1"/>
  <c r="CD1336" i="1"/>
  <c r="CA1336" i="1" s="1"/>
  <c r="CD1328" i="1"/>
  <c r="CA1328" i="1" s="1"/>
  <c r="CD1322" i="1"/>
  <c r="CA1322" i="1" s="1"/>
  <c r="CD1462" i="1"/>
  <c r="CA1462" i="1" s="1"/>
  <c r="CD1375" i="1"/>
  <c r="CA1375" i="1" s="1"/>
  <c r="CD1367" i="1"/>
  <c r="CA1367" i="1" s="1"/>
  <c r="CD1359" i="1"/>
  <c r="CA1359" i="1" s="1"/>
  <c r="CD1351" i="1"/>
  <c r="CA1351" i="1" s="1"/>
  <c r="CD1343" i="1"/>
  <c r="CA1343" i="1" s="1"/>
  <c r="CD1335" i="1"/>
  <c r="CA1335" i="1" s="1"/>
  <c r="CD1327" i="1"/>
  <c r="CA1327" i="1" s="1"/>
  <c r="CD1466" i="1"/>
  <c r="CA1466" i="1" s="1"/>
  <c r="CD1374" i="1"/>
  <c r="CA1374" i="1" s="1"/>
  <c r="CD1366" i="1"/>
  <c r="CA1366" i="1" s="1"/>
  <c r="CD1358" i="1"/>
  <c r="CA1358" i="1" s="1"/>
  <c r="CD1350" i="1"/>
  <c r="CA1350" i="1" s="1"/>
  <c r="CD1342" i="1"/>
  <c r="CA1342" i="1" s="1"/>
  <c r="CD1334" i="1"/>
  <c r="CA1334" i="1" s="1"/>
  <c r="CD1326" i="1"/>
  <c r="CA1326" i="1" s="1"/>
  <c r="CD1470" i="1"/>
  <c r="CA1470" i="1" s="1"/>
  <c r="CD1409" i="1"/>
  <c r="CA1409" i="1" s="1"/>
  <c r="CD1407" i="1"/>
  <c r="CA1407" i="1" s="1"/>
  <c r="CD1405" i="1"/>
  <c r="CA1405" i="1" s="1"/>
  <c r="CD1403" i="1"/>
  <c r="CA1403" i="1" s="1"/>
  <c r="CD1401" i="1"/>
  <c r="CA1401" i="1" s="1"/>
  <c r="CD1399" i="1"/>
  <c r="CA1399" i="1" s="1"/>
  <c r="CD1397" i="1"/>
  <c r="CA1397" i="1" s="1"/>
  <c r="CD1395" i="1"/>
  <c r="CA1395" i="1" s="1"/>
  <c r="CD1393" i="1"/>
  <c r="CA1393" i="1" s="1"/>
  <c r="CD1391" i="1"/>
  <c r="CA1391" i="1" s="1"/>
  <c r="CD1389" i="1"/>
  <c r="CA1389" i="1" s="1"/>
  <c r="CD1387" i="1"/>
  <c r="CA1387" i="1" s="1"/>
  <c r="CD1385" i="1"/>
  <c r="CA1385" i="1" s="1"/>
  <c r="CD1383" i="1"/>
  <c r="CA1383" i="1" s="1"/>
  <c r="CD1381" i="1"/>
  <c r="CA1381" i="1" s="1"/>
  <c r="CD1373" i="1"/>
  <c r="CA1373" i="1" s="1"/>
  <c r="CD1365" i="1"/>
  <c r="CA1365" i="1" s="1"/>
  <c r="CD1357" i="1"/>
  <c r="CA1357" i="1" s="1"/>
  <c r="CD1349" i="1"/>
  <c r="CA1349" i="1" s="1"/>
  <c r="CD1341" i="1"/>
  <c r="CA1341" i="1" s="1"/>
  <c r="CD1333" i="1"/>
  <c r="CA1333" i="1" s="1"/>
  <c r="CD1325" i="1"/>
  <c r="CA1325" i="1" s="1"/>
  <c r="CD1380" i="1"/>
  <c r="CA1380" i="1" s="1"/>
  <c r="CD1372" i="1"/>
  <c r="CA1372" i="1" s="1"/>
  <c r="CD1364" i="1"/>
  <c r="CA1364" i="1" s="1"/>
  <c r="CD1356" i="1"/>
  <c r="CA1356" i="1" s="1"/>
  <c r="CD1348" i="1"/>
  <c r="CA1348" i="1" s="1"/>
  <c r="CD1340" i="1"/>
  <c r="CA1340" i="1" s="1"/>
  <c r="CD1332" i="1"/>
  <c r="CA1332" i="1" s="1"/>
  <c r="CD1324" i="1"/>
  <c r="CA1324" i="1" s="1"/>
  <c r="CD1446" i="1"/>
  <c r="CA1446" i="1" s="1"/>
  <c r="CD1379" i="1"/>
  <c r="CA1379" i="1" s="1"/>
  <c r="CD1371" i="1"/>
  <c r="CA1371" i="1" s="1"/>
  <c r="CD1363" i="1"/>
  <c r="CA1363" i="1" s="1"/>
  <c r="CD1355" i="1"/>
  <c r="CA1355" i="1" s="1"/>
  <c r="CD1347" i="1"/>
  <c r="CA1347" i="1" s="1"/>
  <c r="CD1337" i="1"/>
  <c r="CA1337" i="1" s="1"/>
  <c r="CD1320" i="1"/>
  <c r="CA1320" i="1" s="1"/>
  <c r="CD1319" i="1"/>
  <c r="CA1319" i="1" s="1"/>
  <c r="CD1311" i="1"/>
  <c r="CA1311" i="1" s="1"/>
  <c r="CD1303" i="1"/>
  <c r="CA1303" i="1" s="1"/>
  <c r="CD1295" i="1"/>
  <c r="CA1295" i="1" s="1"/>
  <c r="CD1287" i="1"/>
  <c r="CA1287" i="1" s="1"/>
  <c r="CD1279" i="1"/>
  <c r="CA1279" i="1" s="1"/>
  <c r="CD1271" i="1"/>
  <c r="CA1271" i="1" s="1"/>
  <c r="CD1263" i="1"/>
  <c r="CA1263" i="1" s="1"/>
  <c r="CD1257" i="1"/>
  <c r="CA1257" i="1" s="1"/>
  <c r="CD1253" i="1"/>
  <c r="CA1253" i="1" s="1"/>
  <c r="CD1249" i="1"/>
  <c r="CA1249" i="1" s="1"/>
  <c r="CD1245" i="1"/>
  <c r="CA1245" i="1" s="1"/>
  <c r="CD1241" i="1"/>
  <c r="CA1241" i="1" s="1"/>
  <c r="CD1237" i="1"/>
  <c r="CA1237" i="1" s="1"/>
  <c r="CD1233" i="1"/>
  <c r="CA1233" i="1" s="1"/>
  <c r="CD1229" i="1"/>
  <c r="CA1229" i="1" s="1"/>
  <c r="CD1225" i="1"/>
  <c r="CA1225" i="1" s="1"/>
  <c r="CD1221" i="1"/>
  <c r="CA1221" i="1" s="1"/>
  <c r="CD1217" i="1"/>
  <c r="CA1217" i="1" s="1"/>
  <c r="CD1339" i="1"/>
  <c r="CA1339" i="1" s="1"/>
  <c r="CD1338" i="1"/>
  <c r="CA1338" i="1" s="1"/>
  <c r="CD1323" i="1"/>
  <c r="CA1323" i="1" s="1"/>
  <c r="CD1318" i="1"/>
  <c r="CA1318" i="1" s="1"/>
  <c r="CD1310" i="1"/>
  <c r="CA1310" i="1" s="1"/>
  <c r="CD1302" i="1"/>
  <c r="CA1302" i="1" s="1"/>
  <c r="CD1294" i="1"/>
  <c r="CA1294" i="1" s="1"/>
  <c r="CD1286" i="1"/>
  <c r="CA1286" i="1" s="1"/>
  <c r="CD1278" i="1"/>
  <c r="CA1278" i="1" s="1"/>
  <c r="CD1270" i="1"/>
  <c r="CA1270" i="1" s="1"/>
  <c r="CD1262" i="1"/>
  <c r="CA1262" i="1" s="1"/>
  <c r="CD1317" i="1"/>
  <c r="CA1317" i="1" s="1"/>
  <c r="CD1309" i="1"/>
  <c r="CA1309" i="1" s="1"/>
  <c r="CD1301" i="1"/>
  <c r="CA1301" i="1" s="1"/>
  <c r="CD1293" i="1"/>
  <c r="CA1293" i="1" s="1"/>
  <c r="CD1285" i="1"/>
  <c r="CA1285" i="1" s="1"/>
  <c r="CD1277" i="1"/>
  <c r="CA1277" i="1" s="1"/>
  <c r="CD1269" i="1"/>
  <c r="CA1269" i="1" s="1"/>
  <c r="CD1261" i="1"/>
  <c r="CA1261" i="1" s="1"/>
  <c r="CD1256" i="1"/>
  <c r="CA1256" i="1" s="1"/>
  <c r="CD1252" i="1"/>
  <c r="CA1252" i="1" s="1"/>
  <c r="CD1248" i="1"/>
  <c r="CA1248" i="1" s="1"/>
  <c r="CD1244" i="1"/>
  <c r="CA1244" i="1" s="1"/>
  <c r="CD1240" i="1"/>
  <c r="CA1240" i="1" s="1"/>
  <c r="CD1236" i="1"/>
  <c r="CA1236" i="1" s="1"/>
  <c r="CD1232" i="1"/>
  <c r="CA1232" i="1" s="1"/>
  <c r="CD1228" i="1"/>
  <c r="CA1228" i="1" s="1"/>
  <c r="CD1224" i="1"/>
  <c r="CA1224" i="1" s="1"/>
  <c r="CD1220" i="1"/>
  <c r="CA1220" i="1" s="1"/>
  <c r="CD1378" i="1"/>
  <c r="CA1378" i="1" s="1"/>
  <c r="CD1362" i="1"/>
  <c r="CA1362" i="1" s="1"/>
  <c r="CD1316" i="1"/>
  <c r="CA1316" i="1" s="1"/>
  <c r="CD1308" i="1"/>
  <c r="CA1308" i="1" s="1"/>
  <c r="CD1300" i="1"/>
  <c r="CA1300" i="1" s="1"/>
  <c r="CD1292" i="1"/>
  <c r="CA1292" i="1" s="1"/>
  <c r="CD1284" i="1"/>
  <c r="CA1284" i="1" s="1"/>
  <c r="CD1276" i="1"/>
  <c r="CA1276" i="1" s="1"/>
  <c r="CD1268" i="1"/>
  <c r="CA1268" i="1" s="1"/>
  <c r="CD1260" i="1"/>
  <c r="CA1260" i="1" s="1"/>
  <c r="CD1329" i="1"/>
  <c r="CA1329" i="1" s="1"/>
  <c r="CD1315" i="1"/>
  <c r="CA1315" i="1" s="1"/>
  <c r="CD1307" i="1"/>
  <c r="CA1307" i="1" s="1"/>
  <c r="CD1299" i="1"/>
  <c r="CA1299" i="1" s="1"/>
  <c r="CD1291" i="1"/>
  <c r="CA1291" i="1" s="1"/>
  <c r="CD1283" i="1"/>
  <c r="CA1283" i="1" s="1"/>
  <c r="CD1275" i="1"/>
  <c r="CA1275" i="1" s="1"/>
  <c r="CD1267" i="1"/>
  <c r="CA1267" i="1" s="1"/>
  <c r="CD1259" i="1"/>
  <c r="CA1259" i="1" s="1"/>
  <c r="CD1255" i="1"/>
  <c r="CA1255" i="1" s="1"/>
  <c r="CD1251" i="1"/>
  <c r="CA1251" i="1" s="1"/>
  <c r="CD1247" i="1"/>
  <c r="CA1247" i="1" s="1"/>
  <c r="CD1243" i="1"/>
  <c r="CA1243" i="1" s="1"/>
  <c r="CD1239" i="1"/>
  <c r="CA1239" i="1" s="1"/>
  <c r="CD1235" i="1"/>
  <c r="CA1235" i="1" s="1"/>
  <c r="CD1231" i="1"/>
  <c r="CA1231" i="1" s="1"/>
  <c r="CD1227" i="1"/>
  <c r="CA1227" i="1" s="1"/>
  <c r="CD1223" i="1"/>
  <c r="CA1223" i="1" s="1"/>
  <c r="CD1219" i="1"/>
  <c r="CA1219" i="1" s="1"/>
  <c r="CD1331" i="1"/>
  <c r="CA1331" i="1" s="1"/>
  <c r="CD1330" i="1"/>
  <c r="CA1330" i="1" s="1"/>
  <c r="CD1314" i="1"/>
  <c r="CA1314" i="1" s="1"/>
  <c r="CD1306" i="1"/>
  <c r="CA1306" i="1" s="1"/>
  <c r="CD1298" i="1"/>
  <c r="CA1298" i="1" s="1"/>
  <c r="CD1290" i="1"/>
  <c r="CA1290" i="1" s="1"/>
  <c r="CD1282" i="1"/>
  <c r="CA1282" i="1" s="1"/>
  <c r="CD1274" i="1"/>
  <c r="CA1274" i="1" s="1"/>
  <c r="CD1266" i="1"/>
  <c r="CA1266" i="1" s="1"/>
  <c r="CD1313" i="1"/>
  <c r="CA1313" i="1" s="1"/>
  <c r="CD1305" i="1"/>
  <c r="CA1305" i="1" s="1"/>
  <c r="CD1297" i="1"/>
  <c r="CA1297" i="1" s="1"/>
  <c r="CD1289" i="1"/>
  <c r="CA1289" i="1" s="1"/>
  <c r="CD1281" i="1"/>
  <c r="CA1281" i="1" s="1"/>
  <c r="CD1370" i="1"/>
  <c r="CA1370" i="1" s="1"/>
  <c r="CD1354" i="1"/>
  <c r="CA1354" i="1" s="1"/>
  <c r="CD1346" i="1"/>
  <c r="CA1346" i="1" s="1"/>
  <c r="CD1321" i="1"/>
  <c r="CA1321" i="1" s="1"/>
  <c r="CD1312" i="1"/>
  <c r="CA1312" i="1" s="1"/>
  <c r="CD1304" i="1"/>
  <c r="CA1304" i="1" s="1"/>
  <c r="CD1296" i="1"/>
  <c r="CA1296" i="1" s="1"/>
  <c r="CD1288" i="1"/>
  <c r="CA1288" i="1" s="1"/>
  <c r="CD1280" i="1"/>
  <c r="CA1280" i="1" s="1"/>
  <c r="CD1272" i="1"/>
  <c r="CA1272" i="1" s="1"/>
  <c r="CD1264" i="1"/>
  <c r="CA1264" i="1" s="1"/>
  <c r="CD1273" i="1"/>
  <c r="CA1273" i="1" s="1"/>
  <c r="CD1250" i="1"/>
  <c r="CA1250" i="1" s="1"/>
  <c r="CD1213" i="1"/>
  <c r="CA1213" i="1" s="1"/>
  <c r="CD1254" i="1"/>
  <c r="CA1254" i="1" s="1"/>
  <c r="CD1234" i="1"/>
  <c r="CA1234" i="1" s="1"/>
  <c r="CD1212" i="1"/>
  <c r="CA1212" i="1" s="1"/>
  <c r="CD1207" i="1"/>
  <c r="CA1207" i="1" s="1"/>
  <c r="CD1202" i="1"/>
  <c r="CA1202" i="1" s="1"/>
  <c r="CD1198" i="1"/>
  <c r="CA1198" i="1" s="1"/>
  <c r="CD1194" i="1"/>
  <c r="CA1194" i="1" s="1"/>
  <c r="CD1190" i="1"/>
  <c r="CA1190" i="1" s="1"/>
  <c r="CD1186" i="1"/>
  <c r="CA1186" i="1" s="1"/>
  <c r="CD1182" i="1"/>
  <c r="CA1182" i="1" s="1"/>
  <c r="CD1178" i="1"/>
  <c r="CA1178" i="1" s="1"/>
  <c r="CD1174" i="1"/>
  <c r="CA1174" i="1" s="1"/>
  <c r="CD1170" i="1"/>
  <c r="CA1170" i="1" s="1"/>
  <c r="CD1166" i="1"/>
  <c r="CA1166" i="1" s="1"/>
  <c r="CD1162" i="1"/>
  <c r="CA1162" i="1" s="1"/>
  <c r="CD1158" i="1"/>
  <c r="CA1158" i="1" s="1"/>
  <c r="CD1154" i="1"/>
  <c r="CA1154" i="1" s="1"/>
  <c r="CD1150" i="1"/>
  <c r="CA1150" i="1" s="1"/>
  <c r="CD1146" i="1"/>
  <c r="CA1146" i="1" s="1"/>
  <c r="CD1142" i="1"/>
  <c r="CA1142" i="1" s="1"/>
  <c r="CD1138" i="1"/>
  <c r="CA1138" i="1" s="1"/>
  <c r="CD1134" i="1"/>
  <c r="CA1134" i="1" s="1"/>
  <c r="CD1126" i="1"/>
  <c r="CA1126" i="1" s="1"/>
  <c r="CD1118" i="1"/>
  <c r="CA1118" i="1" s="1"/>
  <c r="CD1258" i="1"/>
  <c r="CA1258" i="1" s="1"/>
  <c r="CD1206" i="1"/>
  <c r="CA1206" i="1" s="1"/>
  <c r="CD1218" i="1"/>
  <c r="CA1218" i="1" s="1"/>
  <c r="CD1216" i="1"/>
  <c r="CA1216" i="1" s="1"/>
  <c r="CD1211" i="1"/>
  <c r="CA1211" i="1" s="1"/>
  <c r="CD1201" i="1"/>
  <c r="CA1201" i="1" s="1"/>
  <c r="CD1197" i="1"/>
  <c r="CA1197" i="1" s="1"/>
  <c r="CD1193" i="1"/>
  <c r="CA1193" i="1" s="1"/>
  <c r="CD1189" i="1"/>
  <c r="CA1189" i="1" s="1"/>
  <c r="CD1185" i="1"/>
  <c r="CA1185" i="1" s="1"/>
  <c r="CD1181" i="1"/>
  <c r="CA1181" i="1" s="1"/>
  <c r="CD1177" i="1"/>
  <c r="CA1177" i="1" s="1"/>
  <c r="CD1173" i="1"/>
  <c r="CA1173" i="1" s="1"/>
  <c r="CD1169" i="1"/>
  <c r="CA1169" i="1" s="1"/>
  <c r="CD1165" i="1"/>
  <c r="CA1165" i="1" s="1"/>
  <c r="CD1161" i="1"/>
  <c r="CA1161" i="1" s="1"/>
  <c r="CD1157" i="1"/>
  <c r="CA1157" i="1" s="1"/>
  <c r="CD1153" i="1"/>
  <c r="CA1153" i="1" s="1"/>
  <c r="CD1149" i="1"/>
  <c r="CA1149" i="1" s="1"/>
  <c r="CD1145" i="1"/>
  <c r="CA1145" i="1" s="1"/>
  <c r="CD1141" i="1"/>
  <c r="CA1141" i="1" s="1"/>
  <c r="CD1137" i="1"/>
  <c r="CA1137" i="1" s="1"/>
  <c r="CD1128" i="1"/>
  <c r="CA1128" i="1" s="1"/>
  <c r="CD1120" i="1"/>
  <c r="CA1120" i="1" s="1"/>
  <c r="CD1265" i="1"/>
  <c r="CA1265" i="1" s="1"/>
  <c r="CD1222" i="1"/>
  <c r="CA1222" i="1" s="1"/>
  <c r="CD1210" i="1"/>
  <c r="CA1210" i="1" s="1"/>
  <c r="CD1205" i="1"/>
  <c r="CA1205" i="1" s="1"/>
  <c r="CD1238" i="1"/>
  <c r="CA1238" i="1" s="1"/>
  <c r="CD1226" i="1"/>
  <c r="CA1226" i="1" s="1"/>
  <c r="CD1215" i="1"/>
  <c r="CA1215" i="1" s="1"/>
  <c r="CD1204" i="1"/>
  <c r="CA1204" i="1" s="1"/>
  <c r="CD1200" i="1"/>
  <c r="CA1200" i="1" s="1"/>
  <c r="CD1196" i="1"/>
  <c r="CA1196" i="1" s="1"/>
  <c r="CD1192" i="1"/>
  <c r="CA1192" i="1" s="1"/>
  <c r="CD1188" i="1"/>
  <c r="CA1188" i="1" s="1"/>
  <c r="CD1184" i="1"/>
  <c r="CA1184" i="1" s="1"/>
  <c r="CD1180" i="1"/>
  <c r="CA1180" i="1" s="1"/>
  <c r="CD1176" i="1"/>
  <c r="CA1176" i="1" s="1"/>
  <c r="CD1172" i="1"/>
  <c r="CA1172" i="1" s="1"/>
  <c r="CD1168" i="1"/>
  <c r="CA1168" i="1" s="1"/>
  <c r="CD1164" i="1"/>
  <c r="CA1164" i="1" s="1"/>
  <c r="CD1160" i="1"/>
  <c r="CA1160" i="1" s="1"/>
  <c r="CD1156" i="1"/>
  <c r="CA1156" i="1" s="1"/>
  <c r="CD1152" i="1"/>
  <c r="CA1152" i="1" s="1"/>
  <c r="CD1148" i="1"/>
  <c r="CA1148" i="1" s="1"/>
  <c r="CD1144" i="1"/>
  <c r="CA1144" i="1" s="1"/>
  <c r="CD1140" i="1"/>
  <c r="CA1140" i="1" s="1"/>
  <c r="CD1136" i="1"/>
  <c r="CA1136" i="1" s="1"/>
  <c r="CD1130" i="1"/>
  <c r="CA1130" i="1" s="1"/>
  <c r="CD1122" i="1"/>
  <c r="CA1122" i="1" s="1"/>
  <c r="CD1114" i="1"/>
  <c r="CA1114" i="1" s="1"/>
  <c r="CD1242" i="1"/>
  <c r="CA1242" i="1" s="1"/>
  <c r="CD1230" i="1"/>
  <c r="CA1230" i="1" s="1"/>
  <c r="CD1214" i="1"/>
  <c r="CA1214" i="1" s="1"/>
  <c r="CD1246" i="1"/>
  <c r="CA1246" i="1" s="1"/>
  <c r="CD1208" i="1"/>
  <c r="CA1208" i="1" s="1"/>
  <c r="CD1203" i="1"/>
  <c r="CA1203" i="1" s="1"/>
  <c r="CD1199" i="1"/>
  <c r="CA1199" i="1" s="1"/>
  <c r="CD1195" i="1"/>
  <c r="CA1195" i="1" s="1"/>
  <c r="CD1191" i="1"/>
  <c r="CA1191" i="1" s="1"/>
  <c r="CD1187" i="1"/>
  <c r="CA1187" i="1" s="1"/>
  <c r="CD1183" i="1"/>
  <c r="CA1183" i="1" s="1"/>
  <c r="CD1179" i="1"/>
  <c r="CA1179" i="1" s="1"/>
  <c r="CD1175" i="1"/>
  <c r="CA1175" i="1" s="1"/>
  <c r="CD1171" i="1"/>
  <c r="CA1171" i="1" s="1"/>
  <c r="CD1167" i="1"/>
  <c r="CA1167" i="1" s="1"/>
  <c r="CD1163" i="1"/>
  <c r="CA1163" i="1" s="1"/>
  <c r="CD1159" i="1"/>
  <c r="CA1159" i="1" s="1"/>
  <c r="CD1155" i="1"/>
  <c r="CA1155" i="1" s="1"/>
  <c r="CD1151" i="1"/>
  <c r="CA1151" i="1" s="1"/>
  <c r="CD1147" i="1"/>
  <c r="CA1147" i="1" s="1"/>
  <c r="CD1143" i="1"/>
  <c r="CA1143" i="1" s="1"/>
  <c r="CD1139" i="1"/>
  <c r="CA1139" i="1" s="1"/>
  <c r="CD1135" i="1"/>
  <c r="CA1135" i="1" s="1"/>
  <c r="CD1132" i="1"/>
  <c r="CA1132" i="1" s="1"/>
  <c r="CD1124" i="1"/>
  <c r="CA1124" i="1" s="1"/>
  <c r="CD1123" i="1"/>
  <c r="CA1123" i="1" s="1"/>
  <c r="CD1113" i="1"/>
  <c r="CA1113" i="1" s="1"/>
  <c r="CD1109" i="1"/>
  <c r="CA1109" i="1" s="1"/>
  <c r="CD1105" i="1"/>
  <c r="CA1105" i="1" s="1"/>
  <c r="CD1101" i="1"/>
  <c r="CA1101" i="1" s="1"/>
  <c r="CD1097" i="1"/>
  <c r="CA1097" i="1" s="1"/>
  <c r="CD1093" i="1"/>
  <c r="CA1093" i="1" s="1"/>
  <c r="CD1089" i="1"/>
  <c r="CA1089" i="1" s="1"/>
  <c r="CD1085" i="1"/>
  <c r="CA1085" i="1" s="1"/>
  <c r="CD1081" i="1"/>
  <c r="CA1081" i="1" s="1"/>
  <c r="CD1077" i="1"/>
  <c r="CA1077" i="1" s="1"/>
  <c r="CD1073" i="1"/>
  <c r="CA1073" i="1" s="1"/>
  <c r="CD1069" i="1"/>
  <c r="CA1069" i="1" s="1"/>
  <c r="CD1065" i="1"/>
  <c r="CA1065" i="1" s="1"/>
  <c r="CD1061" i="1"/>
  <c r="CA1061" i="1" s="1"/>
  <c r="CD1057" i="1"/>
  <c r="CA1057" i="1" s="1"/>
  <c r="CD1053" i="1"/>
  <c r="CA1053" i="1" s="1"/>
  <c r="CD1049" i="1"/>
  <c r="CA1049" i="1" s="1"/>
  <c r="CD1045" i="1"/>
  <c r="CA1045" i="1" s="1"/>
  <c r="CD1041" i="1"/>
  <c r="CA1041" i="1" s="1"/>
  <c r="CD1037" i="1"/>
  <c r="CA1037" i="1" s="1"/>
  <c r="CD1033" i="1"/>
  <c r="CA1033" i="1" s="1"/>
  <c r="CD1029" i="1"/>
  <c r="CA1029" i="1" s="1"/>
  <c r="CD1025" i="1"/>
  <c r="CA1025" i="1" s="1"/>
  <c r="CD1121" i="1"/>
  <c r="CA1121" i="1" s="1"/>
  <c r="CD1112" i="1"/>
  <c r="CA1112" i="1" s="1"/>
  <c r="CD1108" i="1"/>
  <c r="CA1108" i="1" s="1"/>
  <c r="CD1104" i="1"/>
  <c r="CA1104" i="1" s="1"/>
  <c r="CD1100" i="1"/>
  <c r="CA1100" i="1" s="1"/>
  <c r="CD1096" i="1"/>
  <c r="CA1096" i="1" s="1"/>
  <c r="CD1092" i="1"/>
  <c r="CA1092" i="1" s="1"/>
  <c r="CD1088" i="1"/>
  <c r="CA1088" i="1" s="1"/>
  <c r="CD1084" i="1"/>
  <c r="CA1084" i="1" s="1"/>
  <c r="CD1080" i="1"/>
  <c r="CA1080" i="1" s="1"/>
  <c r="CD1076" i="1"/>
  <c r="CA1076" i="1" s="1"/>
  <c r="CD1072" i="1"/>
  <c r="CA1072" i="1" s="1"/>
  <c r="CD1068" i="1"/>
  <c r="CA1068" i="1" s="1"/>
  <c r="CD1064" i="1"/>
  <c r="CA1064" i="1" s="1"/>
  <c r="CD1060" i="1"/>
  <c r="CA1060" i="1" s="1"/>
  <c r="CD1056" i="1"/>
  <c r="CA1056" i="1" s="1"/>
  <c r="CD1052" i="1"/>
  <c r="CA1052" i="1" s="1"/>
  <c r="CD1048" i="1"/>
  <c r="CA1048" i="1" s="1"/>
  <c r="CD1044" i="1"/>
  <c r="CA1044" i="1" s="1"/>
  <c r="CD1040" i="1"/>
  <c r="CA1040" i="1" s="1"/>
  <c r="CD1036" i="1"/>
  <c r="CA1036" i="1" s="1"/>
  <c r="CD1032" i="1"/>
  <c r="CA1032" i="1" s="1"/>
  <c r="CD1028" i="1"/>
  <c r="CA1028" i="1" s="1"/>
  <c r="CD1024" i="1"/>
  <c r="CA1024" i="1" s="1"/>
  <c r="CD1022" i="1"/>
  <c r="CA1022" i="1" s="1"/>
  <c r="CD1020" i="1"/>
  <c r="CA1020" i="1" s="1"/>
  <c r="CD1018" i="1"/>
  <c r="CA1018" i="1" s="1"/>
  <c r="CD1016" i="1"/>
  <c r="CA1016" i="1" s="1"/>
  <c r="CD1014" i="1"/>
  <c r="CA1014" i="1" s="1"/>
  <c r="CD1012" i="1"/>
  <c r="CA1012" i="1" s="1"/>
  <c r="CD1010" i="1"/>
  <c r="CA1010" i="1" s="1"/>
  <c r="CD1008" i="1"/>
  <c r="CA1008" i="1" s="1"/>
  <c r="CD1006" i="1"/>
  <c r="CA1006" i="1" s="1"/>
  <c r="CD1004" i="1"/>
  <c r="CA1004" i="1" s="1"/>
  <c r="CD1002" i="1"/>
  <c r="CA1002" i="1" s="1"/>
  <c r="CD1000" i="1"/>
  <c r="CA1000" i="1" s="1"/>
  <c r="CD998" i="1"/>
  <c r="CA998" i="1" s="1"/>
  <c r="CD996" i="1"/>
  <c r="CA996" i="1" s="1"/>
  <c r="CD994" i="1"/>
  <c r="CA994" i="1" s="1"/>
  <c r="CD992" i="1"/>
  <c r="CA992" i="1" s="1"/>
  <c r="CD990" i="1"/>
  <c r="CA990" i="1" s="1"/>
  <c r="CD988" i="1"/>
  <c r="CA988" i="1" s="1"/>
  <c r="CD986" i="1"/>
  <c r="CA986" i="1" s="1"/>
  <c r="CD984" i="1"/>
  <c r="CA984" i="1" s="1"/>
  <c r="CD982" i="1"/>
  <c r="CA982" i="1" s="1"/>
  <c r="CD980" i="1"/>
  <c r="CA980" i="1" s="1"/>
  <c r="CD978" i="1"/>
  <c r="CA978" i="1" s="1"/>
  <c r="CD976" i="1"/>
  <c r="CA976" i="1" s="1"/>
  <c r="CD974" i="1"/>
  <c r="CA974" i="1" s="1"/>
  <c r="CD972" i="1"/>
  <c r="CA972" i="1" s="1"/>
  <c r="CD970" i="1"/>
  <c r="CA970" i="1" s="1"/>
  <c r="CD968" i="1"/>
  <c r="CA968" i="1" s="1"/>
  <c r="CD966" i="1"/>
  <c r="CA966" i="1" s="1"/>
  <c r="CD964" i="1"/>
  <c r="CA964" i="1" s="1"/>
  <c r="CD962" i="1"/>
  <c r="CA962" i="1" s="1"/>
  <c r="CD960" i="1"/>
  <c r="CA960" i="1" s="1"/>
  <c r="CD958" i="1"/>
  <c r="CA958" i="1" s="1"/>
  <c r="CD956" i="1"/>
  <c r="CA956" i="1" s="1"/>
  <c r="CD954" i="1"/>
  <c r="CA954" i="1" s="1"/>
  <c r="CD952" i="1"/>
  <c r="CA952" i="1" s="1"/>
  <c r="CD950" i="1"/>
  <c r="CA950" i="1" s="1"/>
  <c r="CD948" i="1"/>
  <c r="CA948" i="1" s="1"/>
  <c r="CD946" i="1"/>
  <c r="CA946" i="1" s="1"/>
  <c r="CD944" i="1"/>
  <c r="CA944" i="1" s="1"/>
  <c r="CD942" i="1"/>
  <c r="CA942" i="1" s="1"/>
  <c r="CD940" i="1"/>
  <c r="CA940" i="1" s="1"/>
  <c r="CD1119" i="1"/>
  <c r="CA1119" i="1" s="1"/>
  <c r="CD1117" i="1"/>
  <c r="CA1117" i="1" s="1"/>
  <c r="CD1111" i="1"/>
  <c r="CA1111" i="1" s="1"/>
  <c r="CD1107" i="1"/>
  <c r="CA1107" i="1" s="1"/>
  <c r="CD1103" i="1"/>
  <c r="CA1103" i="1" s="1"/>
  <c r="CD1099" i="1"/>
  <c r="CA1099" i="1" s="1"/>
  <c r="CD1095" i="1"/>
  <c r="CA1095" i="1" s="1"/>
  <c r="CD1091" i="1"/>
  <c r="CA1091" i="1" s="1"/>
  <c r="CD1087" i="1"/>
  <c r="CA1087" i="1" s="1"/>
  <c r="CD1083" i="1"/>
  <c r="CA1083" i="1" s="1"/>
  <c r="CD1079" i="1"/>
  <c r="CA1079" i="1" s="1"/>
  <c r="CD1075" i="1"/>
  <c r="CA1075" i="1" s="1"/>
  <c r="CD1071" i="1"/>
  <c r="CA1071" i="1" s="1"/>
  <c r="CD1067" i="1"/>
  <c r="CA1067" i="1" s="1"/>
  <c r="CD1063" i="1"/>
  <c r="CA1063" i="1" s="1"/>
  <c r="CD1059" i="1"/>
  <c r="CA1059" i="1" s="1"/>
  <c r="CD1055" i="1"/>
  <c r="CA1055" i="1" s="1"/>
  <c r="CD1051" i="1"/>
  <c r="CA1051" i="1" s="1"/>
  <c r="CD1047" i="1"/>
  <c r="CA1047" i="1" s="1"/>
  <c r="CD1043" i="1"/>
  <c r="CA1043" i="1" s="1"/>
  <c r="CD1039" i="1"/>
  <c r="CA1039" i="1" s="1"/>
  <c r="CD1035" i="1"/>
  <c r="CA1035" i="1" s="1"/>
  <c r="CD1031" i="1"/>
  <c r="CA1031" i="1" s="1"/>
  <c r="CD1027" i="1"/>
  <c r="CA1027" i="1" s="1"/>
  <c r="CD1116" i="1"/>
  <c r="CA1116" i="1" s="1"/>
  <c r="CD1209" i="1"/>
  <c r="CA1209" i="1" s="1"/>
  <c r="CD1133" i="1"/>
  <c r="CA1133" i="1" s="1"/>
  <c r="CD1131" i="1"/>
  <c r="CA1131" i="1" s="1"/>
  <c r="CD1129" i="1"/>
  <c r="CA1129" i="1" s="1"/>
  <c r="CD1127" i="1"/>
  <c r="CA1127" i="1" s="1"/>
  <c r="CD1125" i="1"/>
  <c r="CA1125" i="1" s="1"/>
  <c r="CD1115" i="1"/>
  <c r="CA1115" i="1" s="1"/>
  <c r="CD1110" i="1"/>
  <c r="CA1110" i="1" s="1"/>
  <c r="CD1106" i="1"/>
  <c r="CA1106" i="1" s="1"/>
  <c r="CD1102" i="1"/>
  <c r="CA1102" i="1" s="1"/>
  <c r="CD1098" i="1"/>
  <c r="CA1098" i="1" s="1"/>
  <c r="CD1094" i="1"/>
  <c r="CA1094" i="1" s="1"/>
  <c r="CD1090" i="1"/>
  <c r="CA1090" i="1" s="1"/>
  <c r="CD1086" i="1"/>
  <c r="CA1086" i="1" s="1"/>
  <c r="CD1082" i="1"/>
  <c r="CA1082" i="1" s="1"/>
  <c r="CD1078" i="1"/>
  <c r="CA1078" i="1" s="1"/>
  <c r="CD1074" i="1"/>
  <c r="CA1074" i="1" s="1"/>
  <c r="CD1070" i="1"/>
  <c r="CA1070" i="1" s="1"/>
  <c r="CD1066" i="1"/>
  <c r="CA1066" i="1" s="1"/>
  <c r="CD1062" i="1"/>
  <c r="CA1062" i="1" s="1"/>
  <c r="CD1058" i="1"/>
  <c r="CA1058" i="1" s="1"/>
  <c r="CD1054" i="1"/>
  <c r="CA1054" i="1" s="1"/>
  <c r="CD1050" i="1"/>
  <c r="CA1050" i="1" s="1"/>
  <c r="CD1046" i="1"/>
  <c r="CA1046" i="1" s="1"/>
  <c r="CD1042" i="1"/>
  <c r="CA1042" i="1" s="1"/>
  <c r="CD1038" i="1"/>
  <c r="CA1038" i="1" s="1"/>
  <c r="CD1034" i="1"/>
  <c r="CA1034" i="1" s="1"/>
  <c r="CD1030" i="1"/>
  <c r="CA1030" i="1" s="1"/>
  <c r="CD1026" i="1"/>
  <c r="CA1026" i="1" s="1"/>
  <c r="CD1023" i="1"/>
  <c r="CA1023" i="1" s="1"/>
  <c r="CD1021" i="1"/>
  <c r="CA1021" i="1" s="1"/>
  <c r="CD1019" i="1"/>
  <c r="CA1019" i="1" s="1"/>
  <c r="CD1017" i="1"/>
  <c r="CA1017" i="1" s="1"/>
  <c r="CD1015" i="1"/>
  <c r="CA1015" i="1" s="1"/>
  <c r="CD1013" i="1"/>
  <c r="CA1013" i="1" s="1"/>
  <c r="CD1011" i="1"/>
  <c r="CA1011" i="1" s="1"/>
  <c r="CD1009" i="1"/>
  <c r="CA1009" i="1" s="1"/>
  <c r="CD1007" i="1"/>
  <c r="CA1007" i="1" s="1"/>
  <c r="CD1005" i="1"/>
  <c r="CA1005" i="1" s="1"/>
  <c r="CD1003" i="1"/>
  <c r="CA1003" i="1" s="1"/>
  <c r="CD1001" i="1"/>
  <c r="CA1001" i="1" s="1"/>
  <c r="CD999" i="1"/>
  <c r="CA999" i="1" s="1"/>
  <c r="CD997" i="1"/>
  <c r="CA997" i="1" s="1"/>
  <c r="CD995" i="1"/>
  <c r="CA995" i="1" s="1"/>
  <c r="CD993" i="1"/>
  <c r="CA993" i="1" s="1"/>
  <c r="CD991" i="1"/>
  <c r="CA991" i="1" s="1"/>
  <c r="CD989" i="1"/>
  <c r="CA989" i="1" s="1"/>
  <c r="CD987" i="1"/>
  <c r="CA987" i="1" s="1"/>
  <c r="CD985" i="1"/>
  <c r="CA985" i="1" s="1"/>
  <c r="CD983" i="1"/>
  <c r="CA983" i="1" s="1"/>
  <c r="CD981" i="1"/>
  <c r="CA981" i="1" s="1"/>
  <c r="CD979" i="1"/>
  <c r="CA979" i="1" s="1"/>
  <c r="CD977" i="1"/>
  <c r="CA977" i="1" s="1"/>
  <c r="CD975" i="1"/>
  <c r="CA975" i="1" s="1"/>
  <c r="CD973" i="1"/>
  <c r="CA973" i="1" s="1"/>
  <c r="CD971" i="1"/>
  <c r="CA971" i="1" s="1"/>
  <c r="CD969" i="1"/>
  <c r="CA969" i="1" s="1"/>
  <c r="CD967" i="1"/>
  <c r="CA967" i="1" s="1"/>
  <c r="CD965" i="1"/>
  <c r="CA965" i="1" s="1"/>
  <c r="CD963" i="1"/>
  <c r="CA963" i="1" s="1"/>
  <c r="CD961" i="1"/>
  <c r="CA961" i="1" s="1"/>
  <c r="CD959" i="1"/>
  <c r="CA959" i="1" s="1"/>
  <c r="CD957" i="1"/>
  <c r="CA957" i="1" s="1"/>
  <c r="CD955" i="1"/>
  <c r="CA955" i="1" s="1"/>
  <c r="CD953" i="1"/>
  <c r="CA953" i="1" s="1"/>
  <c r="CD951" i="1"/>
  <c r="CA951" i="1" s="1"/>
  <c r="CD949" i="1"/>
  <c r="CA949" i="1" s="1"/>
  <c r="CD947" i="1"/>
  <c r="CA947" i="1" s="1"/>
  <c r="CD945" i="1"/>
  <c r="CA945" i="1" s="1"/>
  <c r="CD943" i="1"/>
  <c r="CA943" i="1" s="1"/>
  <c r="CD941" i="1"/>
  <c r="CA941" i="1" s="1"/>
  <c r="CD939" i="1"/>
  <c r="CA939" i="1" s="1"/>
  <c r="CD937" i="1"/>
  <c r="CA937" i="1" s="1"/>
  <c r="CD935" i="1"/>
  <c r="CA935" i="1" s="1"/>
  <c r="CD933" i="1"/>
  <c r="CA933" i="1" s="1"/>
  <c r="CD931" i="1"/>
  <c r="CA931" i="1" s="1"/>
  <c r="CD929" i="1"/>
  <c r="CA929" i="1" s="1"/>
  <c r="CD927" i="1"/>
  <c r="CA927" i="1" s="1"/>
  <c r="CD925" i="1"/>
  <c r="CA925" i="1" s="1"/>
  <c r="CD923" i="1"/>
  <c r="CA923" i="1" s="1"/>
  <c r="CD921" i="1"/>
  <c r="CA921" i="1" s="1"/>
  <c r="CD919" i="1"/>
  <c r="CA919" i="1" s="1"/>
  <c r="CD917" i="1"/>
  <c r="CA917" i="1" s="1"/>
  <c r="CD915" i="1"/>
  <c r="CA915" i="1" s="1"/>
  <c r="CD913" i="1"/>
  <c r="CA913" i="1" s="1"/>
  <c r="CD911" i="1"/>
  <c r="CA911" i="1" s="1"/>
  <c r="CD909" i="1"/>
  <c r="CA909" i="1" s="1"/>
  <c r="CD907" i="1"/>
  <c r="CA907" i="1" s="1"/>
  <c r="CD905" i="1"/>
  <c r="CA905" i="1" s="1"/>
  <c r="CD903" i="1"/>
  <c r="CA903" i="1" s="1"/>
  <c r="CD901" i="1"/>
  <c r="CA901" i="1" s="1"/>
  <c r="CD899" i="1"/>
  <c r="CA899" i="1" s="1"/>
  <c r="CD897" i="1"/>
  <c r="CA897" i="1" s="1"/>
  <c r="CD895" i="1"/>
  <c r="CA895" i="1" s="1"/>
  <c r="CD893" i="1"/>
  <c r="CA893" i="1" s="1"/>
  <c r="CD891" i="1"/>
  <c r="CA891" i="1" s="1"/>
  <c r="CD889" i="1"/>
  <c r="CA889" i="1" s="1"/>
  <c r="CD887" i="1"/>
  <c r="CA887" i="1" s="1"/>
  <c r="CD885" i="1"/>
  <c r="CA885" i="1" s="1"/>
  <c r="CD881" i="1"/>
  <c r="CA881" i="1" s="1"/>
  <c r="CD877" i="1"/>
  <c r="CA877" i="1" s="1"/>
  <c r="CD873" i="1"/>
  <c r="CA873" i="1" s="1"/>
  <c r="CD869" i="1"/>
  <c r="CA869" i="1" s="1"/>
  <c r="CD866" i="1"/>
  <c r="CA866" i="1" s="1"/>
  <c r="CD932" i="1"/>
  <c r="CA932" i="1" s="1"/>
  <c r="CD924" i="1"/>
  <c r="CA924" i="1" s="1"/>
  <c r="CD916" i="1"/>
  <c r="CA916" i="1" s="1"/>
  <c r="CD908" i="1"/>
  <c r="CA908" i="1" s="1"/>
  <c r="CD900" i="1"/>
  <c r="CA900" i="1" s="1"/>
  <c r="CD892" i="1"/>
  <c r="CA892" i="1" s="1"/>
  <c r="CD863" i="1"/>
  <c r="CA863" i="1" s="1"/>
  <c r="CD861" i="1"/>
  <c r="CA861" i="1" s="1"/>
  <c r="CD859" i="1"/>
  <c r="CA859" i="1" s="1"/>
  <c r="CD857" i="1"/>
  <c r="CA857" i="1" s="1"/>
  <c r="CD855" i="1"/>
  <c r="CA855" i="1" s="1"/>
  <c r="CD853" i="1"/>
  <c r="CA853" i="1" s="1"/>
  <c r="CD851" i="1"/>
  <c r="CA851" i="1" s="1"/>
  <c r="CD849" i="1"/>
  <c r="CA849" i="1" s="1"/>
  <c r="CD847" i="1"/>
  <c r="CA847" i="1" s="1"/>
  <c r="CD845" i="1"/>
  <c r="CA845" i="1" s="1"/>
  <c r="CD843" i="1"/>
  <c r="CA843" i="1" s="1"/>
  <c r="CD841" i="1"/>
  <c r="CA841" i="1" s="1"/>
  <c r="CD839" i="1"/>
  <c r="CA839" i="1" s="1"/>
  <c r="CD837" i="1"/>
  <c r="CA837" i="1" s="1"/>
  <c r="CD835" i="1"/>
  <c r="CA835" i="1" s="1"/>
  <c r="CD833" i="1"/>
  <c r="CA833" i="1" s="1"/>
  <c r="CD831" i="1"/>
  <c r="CA831" i="1" s="1"/>
  <c r="CD829" i="1"/>
  <c r="CA829" i="1" s="1"/>
  <c r="CD827" i="1"/>
  <c r="CA827" i="1" s="1"/>
  <c r="CD825" i="1"/>
  <c r="CA825" i="1" s="1"/>
  <c r="CD823" i="1"/>
  <c r="CA823" i="1" s="1"/>
  <c r="CD821" i="1"/>
  <c r="CA821" i="1" s="1"/>
  <c r="CD819" i="1"/>
  <c r="CA819" i="1" s="1"/>
  <c r="CD817" i="1"/>
  <c r="CA817" i="1" s="1"/>
  <c r="CD815" i="1"/>
  <c r="CA815" i="1" s="1"/>
  <c r="CD813" i="1"/>
  <c r="CA813" i="1" s="1"/>
  <c r="CD811" i="1"/>
  <c r="CA811" i="1" s="1"/>
  <c r="CD809" i="1"/>
  <c r="CA809" i="1" s="1"/>
  <c r="CD807" i="1"/>
  <c r="CA807" i="1" s="1"/>
  <c r="CD805" i="1"/>
  <c r="CA805" i="1" s="1"/>
  <c r="CD803" i="1"/>
  <c r="CA803" i="1" s="1"/>
  <c r="CD801" i="1"/>
  <c r="CA801" i="1" s="1"/>
  <c r="CD799" i="1"/>
  <c r="CA799" i="1" s="1"/>
  <c r="CD797" i="1"/>
  <c r="CA797" i="1" s="1"/>
  <c r="CD795" i="1"/>
  <c r="CA795" i="1" s="1"/>
  <c r="CD793" i="1"/>
  <c r="CA793" i="1" s="1"/>
  <c r="CD791" i="1"/>
  <c r="CA791" i="1" s="1"/>
  <c r="CD789" i="1"/>
  <c r="CA789" i="1" s="1"/>
  <c r="CD787" i="1"/>
  <c r="CA787" i="1" s="1"/>
  <c r="CD785" i="1"/>
  <c r="CA785" i="1" s="1"/>
  <c r="CD783" i="1"/>
  <c r="CA783" i="1" s="1"/>
  <c r="CD781" i="1"/>
  <c r="CA781" i="1" s="1"/>
  <c r="CD779" i="1"/>
  <c r="CA779" i="1" s="1"/>
  <c r="CD777" i="1"/>
  <c r="CA777" i="1" s="1"/>
  <c r="CD775" i="1"/>
  <c r="CA775" i="1" s="1"/>
  <c r="CD773" i="1"/>
  <c r="CA773" i="1" s="1"/>
  <c r="CD771" i="1"/>
  <c r="CA771" i="1" s="1"/>
  <c r="CD769" i="1"/>
  <c r="CA769" i="1" s="1"/>
  <c r="CD767" i="1"/>
  <c r="CA767" i="1" s="1"/>
  <c r="CD765" i="1"/>
  <c r="CA765" i="1" s="1"/>
  <c r="CD763" i="1"/>
  <c r="CA763" i="1" s="1"/>
  <c r="CD761" i="1"/>
  <c r="CA761" i="1" s="1"/>
  <c r="CD759" i="1"/>
  <c r="CA759" i="1" s="1"/>
  <c r="CD884" i="1"/>
  <c r="CA884" i="1" s="1"/>
  <c r="CD880" i="1"/>
  <c r="CA880" i="1" s="1"/>
  <c r="CD876" i="1"/>
  <c r="CA876" i="1" s="1"/>
  <c r="CD872" i="1"/>
  <c r="CA872" i="1" s="1"/>
  <c r="CD868" i="1"/>
  <c r="CA868" i="1" s="1"/>
  <c r="CD938" i="1"/>
  <c r="CA938" i="1" s="1"/>
  <c r="CD930" i="1"/>
  <c r="CA930" i="1" s="1"/>
  <c r="CD922" i="1"/>
  <c r="CA922" i="1" s="1"/>
  <c r="CD914" i="1"/>
  <c r="CA914" i="1" s="1"/>
  <c r="CD906" i="1"/>
  <c r="CA906" i="1" s="1"/>
  <c r="CD898" i="1"/>
  <c r="CA898" i="1" s="1"/>
  <c r="CD890" i="1"/>
  <c r="CA890" i="1" s="1"/>
  <c r="CD865" i="1"/>
  <c r="CA865" i="1" s="1"/>
  <c r="CD883" i="1"/>
  <c r="CA883" i="1" s="1"/>
  <c r="CD879" i="1"/>
  <c r="CA879" i="1" s="1"/>
  <c r="CD875" i="1"/>
  <c r="CA875" i="1" s="1"/>
  <c r="CD871" i="1"/>
  <c r="CA871" i="1" s="1"/>
  <c r="CD936" i="1"/>
  <c r="CA936" i="1" s="1"/>
  <c r="CD928" i="1"/>
  <c r="CA928" i="1" s="1"/>
  <c r="CD920" i="1"/>
  <c r="CA920" i="1" s="1"/>
  <c r="CD912" i="1"/>
  <c r="CA912" i="1" s="1"/>
  <c r="CD904" i="1"/>
  <c r="CA904" i="1" s="1"/>
  <c r="CD896" i="1"/>
  <c r="CA896" i="1" s="1"/>
  <c r="CD888" i="1"/>
  <c r="CA888" i="1" s="1"/>
  <c r="CD867" i="1"/>
  <c r="CA867" i="1" s="1"/>
  <c r="CD862" i="1"/>
  <c r="CA862" i="1" s="1"/>
  <c r="CD860" i="1"/>
  <c r="CA860" i="1" s="1"/>
  <c r="CD858" i="1"/>
  <c r="CA858" i="1" s="1"/>
  <c r="CD856" i="1"/>
  <c r="CA856" i="1" s="1"/>
  <c r="CD854" i="1"/>
  <c r="CA854" i="1" s="1"/>
  <c r="CD852" i="1"/>
  <c r="CA852" i="1" s="1"/>
  <c r="CD850" i="1"/>
  <c r="CA850" i="1" s="1"/>
  <c r="CD848" i="1"/>
  <c r="CA848" i="1" s="1"/>
  <c r="CD846" i="1"/>
  <c r="CA846" i="1" s="1"/>
  <c r="CD844" i="1"/>
  <c r="CA844" i="1" s="1"/>
  <c r="CD842" i="1"/>
  <c r="CA842" i="1" s="1"/>
  <c r="CD840" i="1"/>
  <c r="CA840" i="1" s="1"/>
  <c r="CD838" i="1"/>
  <c r="CA838" i="1" s="1"/>
  <c r="CD836" i="1"/>
  <c r="CA836" i="1" s="1"/>
  <c r="CD834" i="1"/>
  <c r="CA834" i="1" s="1"/>
  <c r="CD832" i="1"/>
  <c r="CA832" i="1" s="1"/>
  <c r="CD830" i="1"/>
  <c r="CA830" i="1" s="1"/>
  <c r="CD828" i="1"/>
  <c r="CA828" i="1" s="1"/>
  <c r="CD826" i="1"/>
  <c r="CA826" i="1" s="1"/>
  <c r="CD824" i="1"/>
  <c r="CA824" i="1" s="1"/>
  <c r="CD822" i="1"/>
  <c r="CA822" i="1" s="1"/>
  <c r="CD820" i="1"/>
  <c r="CA820" i="1" s="1"/>
  <c r="CD818" i="1"/>
  <c r="CA818" i="1" s="1"/>
  <c r="CD816" i="1"/>
  <c r="CA816" i="1" s="1"/>
  <c r="CD814" i="1"/>
  <c r="CA814" i="1" s="1"/>
  <c r="CD812" i="1"/>
  <c r="CA812" i="1" s="1"/>
  <c r="CD810" i="1"/>
  <c r="CA810" i="1" s="1"/>
  <c r="CD808" i="1"/>
  <c r="CA808" i="1" s="1"/>
  <c r="CD806" i="1"/>
  <c r="CA806" i="1" s="1"/>
  <c r="CD804" i="1"/>
  <c r="CA804" i="1" s="1"/>
  <c r="CD802" i="1"/>
  <c r="CA802" i="1" s="1"/>
  <c r="CD800" i="1"/>
  <c r="CA800" i="1" s="1"/>
  <c r="CD798" i="1"/>
  <c r="CA798" i="1" s="1"/>
  <c r="CD796" i="1"/>
  <c r="CA796" i="1" s="1"/>
  <c r="CD794" i="1"/>
  <c r="CA794" i="1" s="1"/>
  <c r="CD792" i="1"/>
  <c r="CA792" i="1" s="1"/>
  <c r="CD790" i="1"/>
  <c r="CA790" i="1" s="1"/>
  <c r="CD788" i="1"/>
  <c r="CA788" i="1" s="1"/>
  <c r="CD786" i="1"/>
  <c r="CA786" i="1" s="1"/>
  <c r="CD784" i="1"/>
  <c r="CA784" i="1" s="1"/>
  <c r="CD782" i="1"/>
  <c r="CA782" i="1" s="1"/>
  <c r="CD780" i="1"/>
  <c r="CA780" i="1" s="1"/>
  <c r="CD778" i="1"/>
  <c r="CA778" i="1" s="1"/>
  <c r="CD776" i="1"/>
  <c r="CA776" i="1" s="1"/>
  <c r="CD774" i="1"/>
  <c r="CA774" i="1" s="1"/>
  <c r="CD772" i="1"/>
  <c r="CA772" i="1" s="1"/>
  <c r="CD770" i="1"/>
  <c r="CA770" i="1" s="1"/>
  <c r="CD768" i="1"/>
  <c r="CA768" i="1" s="1"/>
  <c r="CD766" i="1"/>
  <c r="CA766" i="1" s="1"/>
  <c r="CD764" i="1"/>
  <c r="CA764" i="1" s="1"/>
  <c r="CD762" i="1"/>
  <c r="CA762" i="1" s="1"/>
  <c r="CD760" i="1"/>
  <c r="CA760" i="1" s="1"/>
  <c r="CD758" i="1"/>
  <c r="CA758" i="1" s="1"/>
  <c r="CD756" i="1"/>
  <c r="CA756" i="1" s="1"/>
  <c r="CD754" i="1"/>
  <c r="CA754" i="1" s="1"/>
  <c r="CD752" i="1"/>
  <c r="CA752" i="1" s="1"/>
  <c r="CD750" i="1"/>
  <c r="CA750" i="1" s="1"/>
  <c r="CD748" i="1"/>
  <c r="CA748" i="1" s="1"/>
  <c r="CD746" i="1"/>
  <c r="CA746" i="1" s="1"/>
  <c r="CD744" i="1"/>
  <c r="CA744" i="1" s="1"/>
  <c r="CD742" i="1"/>
  <c r="CA742" i="1" s="1"/>
  <c r="CD740" i="1"/>
  <c r="CA740" i="1" s="1"/>
  <c r="CD738" i="1"/>
  <c r="CA738" i="1" s="1"/>
  <c r="CD736" i="1"/>
  <c r="CA736" i="1" s="1"/>
  <c r="CD734" i="1"/>
  <c r="CA734" i="1" s="1"/>
  <c r="CD732" i="1"/>
  <c r="CA732" i="1" s="1"/>
  <c r="CD730" i="1"/>
  <c r="CA730" i="1" s="1"/>
  <c r="CD728" i="1"/>
  <c r="CA728" i="1" s="1"/>
  <c r="CD726" i="1"/>
  <c r="CA726" i="1" s="1"/>
  <c r="CD724" i="1"/>
  <c r="CA724" i="1" s="1"/>
  <c r="CD722" i="1"/>
  <c r="CA722" i="1" s="1"/>
  <c r="CD720" i="1"/>
  <c r="CA720" i="1" s="1"/>
  <c r="CD718" i="1"/>
  <c r="CA718" i="1" s="1"/>
  <c r="CD716" i="1"/>
  <c r="CA716" i="1" s="1"/>
  <c r="CD714" i="1"/>
  <c r="CA714" i="1" s="1"/>
  <c r="CD934" i="1"/>
  <c r="CA934" i="1" s="1"/>
  <c r="CD926" i="1"/>
  <c r="CA926" i="1" s="1"/>
  <c r="CD918" i="1"/>
  <c r="CA918" i="1" s="1"/>
  <c r="CD910" i="1"/>
  <c r="CA910" i="1" s="1"/>
  <c r="CD902" i="1"/>
  <c r="CA902" i="1" s="1"/>
  <c r="CD894" i="1"/>
  <c r="CA894" i="1" s="1"/>
  <c r="CD886" i="1"/>
  <c r="CA886" i="1" s="1"/>
  <c r="CD757" i="1"/>
  <c r="CA757" i="1" s="1"/>
  <c r="CD749" i="1"/>
  <c r="CA749" i="1" s="1"/>
  <c r="CD741" i="1"/>
  <c r="CA741" i="1" s="1"/>
  <c r="CD733" i="1"/>
  <c r="CA733" i="1" s="1"/>
  <c r="CD725" i="1"/>
  <c r="CA725" i="1" s="1"/>
  <c r="CD717" i="1"/>
  <c r="CA717" i="1" s="1"/>
  <c r="CD711" i="1"/>
  <c r="CA711" i="1" s="1"/>
  <c r="CD707" i="1"/>
  <c r="CA707" i="1" s="1"/>
  <c r="CD703" i="1"/>
  <c r="CA703" i="1" s="1"/>
  <c r="CD699" i="1"/>
  <c r="CA699" i="1" s="1"/>
  <c r="CD691" i="1"/>
  <c r="CA691" i="1" s="1"/>
  <c r="CD683" i="1"/>
  <c r="CA683" i="1" s="1"/>
  <c r="CD675" i="1"/>
  <c r="CA675" i="1" s="1"/>
  <c r="CD667" i="1"/>
  <c r="CA667" i="1" s="1"/>
  <c r="CD659" i="1"/>
  <c r="CA659" i="1" s="1"/>
  <c r="CD651" i="1"/>
  <c r="CA651" i="1" s="1"/>
  <c r="CD643" i="1"/>
  <c r="CA643" i="1" s="1"/>
  <c r="CD635" i="1"/>
  <c r="CA635" i="1" s="1"/>
  <c r="CD627" i="1"/>
  <c r="CA627" i="1" s="1"/>
  <c r="CD619" i="1"/>
  <c r="CA619" i="1" s="1"/>
  <c r="CD611" i="1"/>
  <c r="CA611" i="1" s="1"/>
  <c r="CD603" i="1"/>
  <c r="CA603" i="1" s="1"/>
  <c r="CD595" i="1"/>
  <c r="CA595" i="1" s="1"/>
  <c r="CD587" i="1"/>
  <c r="CA587" i="1" s="1"/>
  <c r="CD579" i="1"/>
  <c r="CA579" i="1" s="1"/>
  <c r="CD696" i="1"/>
  <c r="CA696" i="1" s="1"/>
  <c r="CD688" i="1"/>
  <c r="CA688" i="1" s="1"/>
  <c r="CD680" i="1"/>
  <c r="CA680" i="1" s="1"/>
  <c r="CD672" i="1"/>
  <c r="CA672" i="1" s="1"/>
  <c r="CD664" i="1"/>
  <c r="CA664" i="1" s="1"/>
  <c r="CD656" i="1"/>
  <c r="CA656" i="1" s="1"/>
  <c r="CD648" i="1"/>
  <c r="CA648" i="1" s="1"/>
  <c r="CD640" i="1"/>
  <c r="CA640" i="1" s="1"/>
  <c r="CD632" i="1"/>
  <c r="CA632" i="1" s="1"/>
  <c r="CD624" i="1"/>
  <c r="CA624" i="1" s="1"/>
  <c r="CD616" i="1"/>
  <c r="CA616" i="1" s="1"/>
  <c r="CD608" i="1"/>
  <c r="CA608" i="1" s="1"/>
  <c r="CD600" i="1"/>
  <c r="CA600" i="1" s="1"/>
  <c r="CD592" i="1"/>
  <c r="CA592" i="1" s="1"/>
  <c r="CD584" i="1"/>
  <c r="CA584" i="1" s="1"/>
  <c r="CD576" i="1"/>
  <c r="CA576" i="1" s="1"/>
  <c r="CD574" i="1"/>
  <c r="CA574" i="1" s="1"/>
  <c r="CD572" i="1"/>
  <c r="CA572" i="1" s="1"/>
  <c r="CD570" i="1"/>
  <c r="CA570" i="1" s="1"/>
  <c r="CD568" i="1"/>
  <c r="CA568" i="1" s="1"/>
  <c r="CD566" i="1"/>
  <c r="CA566" i="1" s="1"/>
  <c r="CD564" i="1"/>
  <c r="CA564" i="1" s="1"/>
  <c r="CD562" i="1"/>
  <c r="CA562" i="1" s="1"/>
  <c r="CD560" i="1"/>
  <c r="CA560" i="1" s="1"/>
  <c r="CD558" i="1"/>
  <c r="CA558" i="1" s="1"/>
  <c r="CD556" i="1"/>
  <c r="CA556" i="1" s="1"/>
  <c r="CD554" i="1"/>
  <c r="CA554" i="1" s="1"/>
  <c r="CD552" i="1"/>
  <c r="CA552" i="1" s="1"/>
  <c r="CD550" i="1"/>
  <c r="CA550" i="1" s="1"/>
  <c r="CD548" i="1"/>
  <c r="CA548" i="1" s="1"/>
  <c r="CD546" i="1"/>
  <c r="CA546" i="1" s="1"/>
  <c r="CD544" i="1"/>
  <c r="CA544" i="1" s="1"/>
  <c r="CD542" i="1"/>
  <c r="CA542" i="1" s="1"/>
  <c r="CD540" i="1"/>
  <c r="CA540" i="1" s="1"/>
  <c r="CD538" i="1"/>
  <c r="CA538" i="1" s="1"/>
  <c r="CD536" i="1"/>
  <c r="CA536" i="1" s="1"/>
  <c r="CD534" i="1"/>
  <c r="CA534" i="1" s="1"/>
  <c r="CD532" i="1"/>
  <c r="CA532" i="1" s="1"/>
  <c r="CD530" i="1"/>
  <c r="CA530" i="1" s="1"/>
  <c r="CD528" i="1"/>
  <c r="CA528" i="1" s="1"/>
  <c r="CD526" i="1"/>
  <c r="CA526" i="1" s="1"/>
  <c r="CD524" i="1"/>
  <c r="CA524" i="1" s="1"/>
  <c r="CD522" i="1"/>
  <c r="CA522" i="1" s="1"/>
  <c r="CD520" i="1"/>
  <c r="CA520" i="1" s="1"/>
  <c r="CD518" i="1"/>
  <c r="CA518" i="1" s="1"/>
  <c r="CD516" i="1"/>
  <c r="CA516" i="1" s="1"/>
  <c r="CD514" i="1"/>
  <c r="CA514" i="1" s="1"/>
  <c r="CD512" i="1"/>
  <c r="CA512" i="1" s="1"/>
  <c r="CD510" i="1"/>
  <c r="CA510" i="1" s="1"/>
  <c r="CD508" i="1"/>
  <c r="CA508" i="1" s="1"/>
  <c r="CD506" i="1"/>
  <c r="CA506" i="1" s="1"/>
  <c r="CD504" i="1"/>
  <c r="CA504" i="1" s="1"/>
  <c r="CD502" i="1"/>
  <c r="CA502" i="1" s="1"/>
  <c r="CD500" i="1"/>
  <c r="CA500" i="1" s="1"/>
  <c r="CD498" i="1"/>
  <c r="CA498" i="1" s="1"/>
  <c r="CD496" i="1"/>
  <c r="CA496" i="1" s="1"/>
  <c r="CD494" i="1"/>
  <c r="CA494" i="1" s="1"/>
  <c r="CD492" i="1"/>
  <c r="CA492" i="1" s="1"/>
  <c r="CD490" i="1"/>
  <c r="CA490" i="1" s="1"/>
  <c r="CD488" i="1"/>
  <c r="CA488" i="1" s="1"/>
  <c r="CD486" i="1"/>
  <c r="CA486" i="1" s="1"/>
  <c r="CD484" i="1"/>
  <c r="CA484" i="1" s="1"/>
  <c r="CD482" i="1"/>
  <c r="CA482" i="1" s="1"/>
  <c r="CD480" i="1"/>
  <c r="CA480" i="1" s="1"/>
  <c r="CD478" i="1"/>
  <c r="CA478" i="1" s="1"/>
  <c r="CD476" i="1"/>
  <c r="CA476" i="1" s="1"/>
  <c r="CD474" i="1"/>
  <c r="CA474" i="1" s="1"/>
  <c r="CD472" i="1"/>
  <c r="CA472" i="1" s="1"/>
  <c r="CD470" i="1"/>
  <c r="CA470" i="1" s="1"/>
  <c r="CD468" i="1"/>
  <c r="CA468" i="1" s="1"/>
  <c r="CD466" i="1"/>
  <c r="CA466" i="1" s="1"/>
  <c r="CD464" i="1"/>
  <c r="CA464" i="1" s="1"/>
  <c r="CD462" i="1"/>
  <c r="CA462" i="1" s="1"/>
  <c r="CD460" i="1"/>
  <c r="CA460" i="1" s="1"/>
  <c r="CD458" i="1"/>
  <c r="CA458" i="1" s="1"/>
  <c r="CD456" i="1"/>
  <c r="CA456" i="1" s="1"/>
  <c r="CD454" i="1"/>
  <c r="CA454" i="1" s="1"/>
  <c r="CD452" i="1"/>
  <c r="CA452" i="1" s="1"/>
  <c r="CD450" i="1"/>
  <c r="CA450" i="1" s="1"/>
  <c r="CD448" i="1"/>
  <c r="CA448" i="1" s="1"/>
  <c r="CD446" i="1"/>
  <c r="CA446" i="1" s="1"/>
  <c r="CD444" i="1"/>
  <c r="CA444" i="1" s="1"/>
  <c r="CD442" i="1"/>
  <c r="CA442" i="1" s="1"/>
  <c r="CD440" i="1"/>
  <c r="CA440" i="1" s="1"/>
  <c r="CD438" i="1"/>
  <c r="CA438" i="1" s="1"/>
  <c r="CD436" i="1"/>
  <c r="CA436" i="1" s="1"/>
  <c r="CD434" i="1"/>
  <c r="CA434" i="1" s="1"/>
  <c r="CD432" i="1"/>
  <c r="CA432" i="1" s="1"/>
  <c r="CD430" i="1"/>
  <c r="CA430" i="1" s="1"/>
  <c r="CD428" i="1"/>
  <c r="CA428" i="1" s="1"/>
  <c r="CD755" i="1"/>
  <c r="CA755" i="1" s="1"/>
  <c r="CD747" i="1"/>
  <c r="CA747" i="1" s="1"/>
  <c r="CD739" i="1"/>
  <c r="CA739" i="1" s="1"/>
  <c r="CD731" i="1"/>
  <c r="CA731" i="1" s="1"/>
  <c r="CD723" i="1"/>
  <c r="CA723" i="1" s="1"/>
  <c r="CD715" i="1"/>
  <c r="CA715" i="1" s="1"/>
  <c r="CD710" i="1"/>
  <c r="CA710" i="1" s="1"/>
  <c r="CD706" i="1"/>
  <c r="CA706" i="1" s="1"/>
  <c r="CD702" i="1"/>
  <c r="CA702" i="1" s="1"/>
  <c r="CD693" i="1"/>
  <c r="CA693" i="1" s="1"/>
  <c r="CD685" i="1"/>
  <c r="CA685" i="1" s="1"/>
  <c r="CD677" i="1"/>
  <c r="CA677" i="1" s="1"/>
  <c r="CD669" i="1"/>
  <c r="CA669" i="1" s="1"/>
  <c r="CD661" i="1"/>
  <c r="CA661" i="1" s="1"/>
  <c r="CD653" i="1"/>
  <c r="CA653" i="1" s="1"/>
  <c r="CD645" i="1"/>
  <c r="CA645" i="1" s="1"/>
  <c r="CD637" i="1"/>
  <c r="CA637" i="1" s="1"/>
  <c r="CD629" i="1"/>
  <c r="CA629" i="1" s="1"/>
  <c r="CD621" i="1"/>
  <c r="CA621" i="1" s="1"/>
  <c r="CD613" i="1"/>
  <c r="CA613" i="1" s="1"/>
  <c r="CD605" i="1"/>
  <c r="CA605" i="1" s="1"/>
  <c r="CD597" i="1"/>
  <c r="CA597" i="1" s="1"/>
  <c r="CD589" i="1"/>
  <c r="CA589" i="1" s="1"/>
  <c r="CD581" i="1"/>
  <c r="CA581" i="1" s="1"/>
  <c r="CD870" i="1"/>
  <c r="CA870" i="1" s="1"/>
  <c r="CD698" i="1"/>
  <c r="CA698" i="1" s="1"/>
  <c r="CD690" i="1"/>
  <c r="CA690" i="1" s="1"/>
  <c r="CD682" i="1"/>
  <c r="CA682" i="1" s="1"/>
  <c r="CD674" i="1"/>
  <c r="CA674" i="1" s="1"/>
  <c r="CD666" i="1"/>
  <c r="CA666" i="1" s="1"/>
  <c r="CD658" i="1"/>
  <c r="CA658" i="1" s="1"/>
  <c r="CD650" i="1"/>
  <c r="CA650" i="1" s="1"/>
  <c r="CD642" i="1"/>
  <c r="CA642" i="1" s="1"/>
  <c r="CD634" i="1"/>
  <c r="CA634" i="1" s="1"/>
  <c r="CD626" i="1"/>
  <c r="CA626" i="1" s="1"/>
  <c r="CD618" i="1"/>
  <c r="CA618" i="1" s="1"/>
  <c r="CD610" i="1"/>
  <c r="CA610" i="1" s="1"/>
  <c r="CD602" i="1"/>
  <c r="CA602" i="1" s="1"/>
  <c r="CD594" i="1"/>
  <c r="CA594" i="1" s="1"/>
  <c r="CD586" i="1"/>
  <c r="CA586" i="1" s="1"/>
  <c r="CD578" i="1"/>
  <c r="CA578" i="1" s="1"/>
  <c r="CD874" i="1"/>
  <c r="CA874" i="1" s="1"/>
  <c r="CD753" i="1"/>
  <c r="CA753" i="1" s="1"/>
  <c r="CD745" i="1"/>
  <c r="CA745" i="1" s="1"/>
  <c r="CD737" i="1"/>
  <c r="CA737" i="1" s="1"/>
  <c r="CD729" i="1"/>
  <c r="CA729" i="1" s="1"/>
  <c r="CD721" i="1"/>
  <c r="CA721" i="1" s="1"/>
  <c r="CD713" i="1"/>
  <c r="CA713" i="1" s="1"/>
  <c r="CD709" i="1"/>
  <c r="CA709" i="1" s="1"/>
  <c r="CD705" i="1"/>
  <c r="CA705" i="1" s="1"/>
  <c r="CD701" i="1"/>
  <c r="CA701" i="1" s="1"/>
  <c r="CD695" i="1"/>
  <c r="CA695" i="1" s="1"/>
  <c r="CD687" i="1"/>
  <c r="CA687" i="1" s="1"/>
  <c r="CD679" i="1"/>
  <c r="CA679" i="1" s="1"/>
  <c r="CD671" i="1"/>
  <c r="CA671" i="1" s="1"/>
  <c r="CD663" i="1"/>
  <c r="CA663" i="1" s="1"/>
  <c r="CD655" i="1"/>
  <c r="CA655" i="1" s="1"/>
  <c r="CD647" i="1"/>
  <c r="CA647" i="1" s="1"/>
  <c r="CD639" i="1"/>
  <c r="CA639" i="1" s="1"/>
  <c r="CD631" i="1"/>
  <c r="CA631" i="1" s="1"/>
  <c r="CD623" i="1"/>
  <c r="CA623" i="1" s="1"/>
  <c r="CD615" i="1"/>
  <c r="CA615" i="1" s="1"/>
  <c r="CD607" i="1"/>
  <c r="CA607" i="1" s="1"/>
  <c r="CD599" i="1"/>
  <c r="CA599" i="1" s="1"/>
  <c r="CD591" i="1"/>
  <c r="CA591" i="1" s="1"/>
  <c r="CD583" i="1"/>
  <c r="CA583" i="1" s="1"/>
  <c r="CD878" i="1"/>
  <c r="CA878" i="1" s="1"/>
  <c r="CD864" i="1"/>
  <c r="CA864" i="1" s="1"/>
  <c r="CD692" i="1"/>
  <c r="CA692" i="1" s="1"/>
  <c r="CD684" i="1"/>
  <c r="CA684" i="1" s="1"/>
  <c r="CD676" i="1"/>
  <c r="CA676" i="1" s="1"/>
  <c r="CD668" i="1"/>
  <c r="CA668" i="1" s="1"/>
  <c r="CD660" i="1"/>
  <c r="CA660" i="1" s="1"/>
  <c r="CD652" i="1"/>
  <c r="CA652" i="1" s="1"/>
  <c r="CD644" i="1"/>
  <c r="CA644" i="1" s="1"/>
  <c r="CD636" i="1"/>
  <c r="CA636" i="1" s="1"/>
  <c r="CD628" i="1"/>
  <c r="CA628" i="1" s="1"/>
  <c r="CD620" i="1"/>
  <c r="CA620" i="1" s="1"/>
  <c r="CD612" i="1"/>
  <c r="CA612" i="1" s="1"/>
  <c r="CD604" i="1"/>
  <c r="CA604" i="1" s="1"/>
  <c r="CD596" i="1"/>
  <c r="CA596" i="1" s="1"/>
  <c r="CD588" i="1"/>
  <c r="CA588" i="1" s="1"/>
  <c r="CD580" i="1"/>
  <c r="CA580" i="1" s="1"/>
  <c r="CD575" i="1"/>
  <c r="CA575" i="1" s="1"/>
  <c r="CD573" i="1"/>
  <c r="CA573" i="1" s="1"/>
  <c r="CD571" i="1"/>
  <c r="CA571" i="1" s="1"/>
  <c r="CD569" i="1"/>
  <c r="CA569" i="1" s="1"/>
  <c r="CD567" i="1"/>
  <c r="CA567" i="1" s="1"/>
  <c r="CD565" i="1"/>
  <c r="CA565" i="1" s="1"/>
  <c r="CD563" i="1"/>
  <c r="CA563" i="1" s="1"/>
  <c r="CD561" i="1"/>
  <c r="CA561" i="1" s="1"/>
  <c r="CD559" i="1"/>
  <c r="CA559" i="1" s="1"/>
  <c r="CD557" i="1"/>
  <c r="CA557" i="1" s="1"/>
  <c r="CD555" i="1"/>
  <c r="CA555" i="1" s="1"/>
  <c r="CD553" i="1"/>
  <c r="CA553" i="1" s="1"/>
  <c r="CD551" i="1"/>
  <c r="CA551" i="1" s="1"/>
  <c r="CD549" i="1"/>
  <c r="CA549" i="1" s="1"/>
  <c r="CD547" i="1"/>
  <c r="CA547" i="1" s="1"/>
  <c r="CD545" i="1"/>
  <c r="CA545" i="1" s="1"/>
  <c r="CD543" i="1"/>
  <c r="CA543" i="1" s="1"/>
  <c r="CD541" i="1"/>
  <c r="CA541" i="1" s="1"/>
  <c r="CD539" i="1"/>
  <c r="CA539" i="1" s="1"/>
  <c r="CD537" i="1"/>
  <c r="CA537" i="1" s="1"/>
  <c r="CD535" i="1"/>
  <c r="CA535" i="1" s="1"/>
  <c r="CD533" i="1"/>
  <c r="CA533" i="1" s="1"/>
  <c r="CD531" i="1"/>
  <c r="CA531" i="1" s="1"/>
  <c r="CD529" i="1"/>
  <c r="CA529" i="1" s="1"/>
  <c r="CD527" i="1"/>
  <c r="CA527" i="1" s="1"/>
  <c r="CD525" i="1"/>
  <c r="CA525" i="1" s="1"/>
  <c r="CD523" i="1"/>
  <c r="CA523" i="1" s="1"/>
  <c r="CD521" i="1"/>
  <c r="CA521" i="1" s="1"/>
  <c r="CD519" i="1"/>
  <c r="CA519" i="1" s="1"/>
  <c r="CD517" i="1"/>
  <c r="CA517" i="1" s="1"/>
  <c r="CD515" i="1"/>
  <c r="CA515" i="1" s="1"/>
  <c r="CD513" i="1"/>
  <c r="CA513" i="1" s="1"/>
  <c r="CD511" i="1"/>
  <c r="CA511" i="1" s="1"/>
  <c r="CD509" i="1"/>
  <c r="CA509" i="1" s="1"/>
  <c r="CD507" i="1"/>
  <c r="CA507" i="1" s="1"/>
  <c r="CD505" i="1"/>
  <c r="CA505" i="1" s="1"/>
  <c r="CD503" i="1"/>
  <c r="CA503" i="1" s="1"/>
  <c r="CD501" i="1"/>
  <c r="CA501" i="1" s="1"/>
  <c r="CD499" i="1"/>
  <c r="CA499" i="1" s="1"/>
  <c r="CD497" i="1"/>
  <c r="CA497" i="1" s="1"/>
  <c r="CD495" i="1"/>
  <c r="CA495" i="1" s="1"/>
  <c r="CD493" i="1"/>
  <c r="CA493" i="1" s="1"/>
  <c r="CD491" i="1"/>
  <c r="CA491" i="1" s="1"/>
  <c r="CD489" i="1"/>
  <c r="CA489" i="1" s="1"/>
  <c r="CD487" i="1"/>
  <c r="CA487" i="1" s="1"/>
  <c r="CD485" i="1"/>
  <c r="CA485" i="1" s="1"/>
  <c r="CD483" i="1"/>
  <c r="CA483" i="1" s="1"/>
  <c r="CD481" i="1"/>
  <c r="CA481" i="1" s="1"/>
  <c r="CD479" i="1"/>
  <c r="CA479" i="1" s="1"/>
  <c r="CD477" i="1"/>
  <c r="CA477" i="1" s="1"/>
  <c r="CD475" i="1"/>
  <c r="CA475" i="1" s="1"/>
  <c r="CD473" i="1"/>
  <c r="CA473" i="1" s="1"/>
  <c r="CD471" i="1"/>
  <c r="CA471" i="1" s="1"/>
  <c r="CD469" i="1"/>
  <c r="CA469" i="1" s="1"/>
  <c r="CD467" i="1"/>
  <c r="CA467" i="1" s="1"/>
  <c r="CD465" i="1"/>
  <c r="CA465" i="1" s="1"/>
  <c r="CD463" i="1"/>
  <c r="CA463" i="1" s="1"/>
  <c r="CD461" i="1"/>
  <c r="CA461" i="1" s="1"/>
  <c r="CD459" i="1"/>
  <c r="CA459" i="1" s="1"/>
  <c r="CD457" i="1"/>
  <c r="CA457" i="1" s="1"/>
  <c r="CD455" i="1"/>
  <c r="CA455" i="1" s="1"/>
  <c r="CD453" i="1"/>
  <c r="CA453" i="1" s="1"/>
  <c r="CD451" i="1"/>
  <c r="CA451" i="1" s="1"/>
  <c r="CD449" i="1"/>
  <c r="CA449" i="1" s="1"/>
  <c r="CD447" i="1"/>
  <c r="CA447" i="1" s="1"/>
  <c r="CD445" i="1"/>
  <c r="CA445" i="1" s="1"/>
  <c r="CD443" i="1"/>
  <c r="CA443" i="1" s="1"/>
  <c r="CD441" i="1"/>
  <c r="CA441" i="1" s="1"/>
  <c r="CD439" i="1"/>
  <c r="CA439" i="1" s="1"/>
  <c r="CD437" i="1"/>
  <c r="CA437" i="1" s="1"/>
  <c r="CD435" i="1"/>
  <c r="CA435" i="1" s="1"/>
  <c r="CD433" i="1"/>
  <c r="CA433" i="1" s="1"/>
  <c r="CD431" i="1"/>
  <c r="CA431" i="1" s="1"/>
  <c r="CD429" i="1"/>
  <c r="CA429" i="1" s="1"/>
  <c r="CD882" i="1"/>
  <c r="CA882" i="1" s="1"/>
  <c r="CD751" i="1"/>
  <c r="CA751" i="1" s="1"/>
  <c r="CD743" i="1"/>
  <c r="CA743" i="1" s="1"/>
  <c r="CD735" i="1"/>
  <c r="CA735" i="1" s="1"/>
  <c r="CD727" i="1"/>
  <c r="CA727" i="1" s="1"/>
  <c r="CD719" i="1"/>
  <c r="CA719" i="1" s="1"/>
  <c r="CD712" i="1"/>
  <c r="CA712" i="1" s="1"/>
  <c r="CD708" i="1"/>
  <c r="CA708" i="1" s="1"/>
  <c r="CD704" i="1"/>
  <c r="CA704" i="1" s="1"/>
  <c r="CD700" i="1"/>
  <c r="CA700" i="1" s="1"/>
  <c r="CD697" i="1"/>
  <c r="CA697" i="1" s="1"/>
  <c r="CD689" i="1"/>
  <c r="CA689" i="1" s="1"/>
  <c r="CD681" i="1"/>
  <c r="CA681" i="1" s="1"/>
  <c r="CD673" i="1"/>
  <c r="CA673" i="1" s="1"/>
  <c r="CD665" i="1"/>
  <c r="CA665" i="1" s="1"/>
  <c r="CD657" i="1"/>
  <c r="CA657" i="1" s="1"/>
  <c r="CD649" i="1"/>
  <c r="CA649" i="1" s="1"/>
  <c r="CD641" i="1"/>
  <c r="CA641" i="1" s="1"/>
  <c r="CD633" i="1"/>
  <c r="CA633" i="1" s="1"/>
  <c r="CD625" i="1"/>
  <c r="CA625" i="1" s="1"/>
  <c r="CD617" i="1"/>
  <c r="CA617" i="1" s="1"/>
  <c r="CD609" i="1"/>
  <c r="CA609" i="1" s="1"/>
  <c r="CD601" i="1"/>
  <c r="CA601" i="1" s="1"/>
  <c r="CD593" i="1"/>
  <c r="CA593" i="1" s="1"/>
  <c r="CD585" i="1"/>
  <c r="CA585" i="1" s="1"/>
  <c r="CD577" i="1"/>
  <c r="CA577" i="1" s="1"/>
  <c r="CD694" i="1"/>
  <c r="CA694" i="1" s="1"/>
  <c r="CD686" i="1"/>
  <c r="CA686" i="1" s="1"/>
  <c r="CD678" i="1"/>
  <c r="CA678" i="1" s="1"/>
  <c r="CD670" i="1"/>
  <c r="CA670" i="1" s="1"/>
  <c r="CD662" i="1"/>
  <c r="CA662" i="1" s="1"/>
  <c r="CD654" i="1"/>
  <c r="CA654" i="1" s="1"/>
  <c r="CD646" i="1"/>
  <c r="CA646" i="1" s="1"/>
  <c r="CD638" i="1"/>
  <c r="CA638" i="1" s="1"/>
  <c r="CD630" i="1"/>
  <c r="CA630" i="1" s="1"/>
  <c r="CD622" i="1"/>
  <c r="CA622" i="1" s="1"/>
  <c r="CD614" i="1"/>
  <c r="CA614" i="1" s="1"/>
  <c r="CD606" i="1"/>
  <c r="CA606" i="1" s="1"/>
  <c r="CD598" i="1"/>
  <c r="CA598" i="1" s="1"/>
  <c r="CD590" i="1"/>
  <c r="CA590" i="1" s="1"/>
  <c r="CD582" i="1"/>
  <c r="CA582" i="1" s="1"/>
  <c r="CD386" i="1"/>
  <c r="CA386" i="1" s="1"/>
  <c r="CD425" i="1"/>
  <c r="CA425" i="1" s="1"/>
  <c r="CD421" i="1"/>
  <c r="CA421" i="1" s="1"/>
  <c r="CD417" i="1"/>
  <c r="CA417" i="1" s="1"/>
  <c r="CD413" i="1"/>
  <c r="CA413" i="1" s="1"/>
  <c r="CD409" i="1"/>
  <c r="CA409" i="1" s="1"/>
  <c r="CD405" i="1"/>
  <c r="CA405" i="1" s="1"/>
  <c r="CD401" i="1"/>
  <c r="CA401" i="1" s="1"/>
  <c r="CD397" i="1"/>
  <c r="CA397" i="1" s="1"/>
  <c r="CD393" i="1"/>
  <c r="CA393" i="1" s="1"/>
  <c r="CD389" i="1"/>
  <c r="CA389" i="1" s="1"/>
  <c r="CD424" i="1"/>
  <c r="CA424" i="1" s="1"/>
  <c r="CD420" i="1"/>
  <c r="CA420" i="1" s="1"/>
  <c r="CD416" i="1"/>
  <c r="CA416" i="1" s="1"/>
  <c r="CD412" i="1"/>
  <c r="CA412" i="1" s="1"/>
  <c r="CD408" i="1"/>
  <c r="CA408" i="1" s="1"/>
  <c r="CD404" i="1"/>
  <c r="CA404" i="1" s="1"/>
  <c r="CD400" i="1"/>
  <c r="CA400" i="1" s="1"/>
  <c r="CD396" i="1"/>
  <c r="CA396" i="1" s="1"/>
  <c r="CD392" i="1"/>
  <c r="CA392" i="1" s="1"/>
  <c r="CD388" i="1"/>
  <c r="CA388" i="1" s="1"/>
  <c r="CD385" i="1"/>
  <c r="CA385" i="1" s="1"/>
  <c r="CD383" i="1"/>
  <c r="CA383" i="1" s="1"/>
  <c r="CD381" i="1"/>
  <c r="CA381" i="1" s="1"/>
  <c r="CD379" i="1"/>
  <c r="CA379" i="1" s="1"/>
  <c r="CD377" i="1"/>
  <c r="CA377" i="1" s="1"/>
  <c r="CD375" i="1"/>
  <c r="CA375" i="1" s="1"/>
  <c r="CD373" i="1"/>
  <c r="CA373" i="1" s="1"/>
  <c r="CD371" i="1"/>
  <c r="CA371" i="1" s="1"/>
  <c r="CD427" i="1"/>
  <c r="CA427" i="1" s="1"/>
  <c r="CD423" i="1"/>
  <c r="CA423" i="1" s="1"/>
  <c r="CD419" i="1"/>
  <c r="CA419" i="1" s="1"/>
  <c r="CD415" i="1"/>
  <c r="CA415" i="1" s="1"/>
  <c r="CD411" i="1"/>
  <c r="CA411" i="1" s="1"/>
  <c r="CD407" i="1"/>
  <c r="CA407" i="1" s="1"/>
  <c r="CD403" i="1"/>
  <c r="CA403" i="1" s="1"/>
  <c r="CD399" i="1"/>
  <c r="CA399" i="1" s="1"/>
  <c r="CD395" i="1"/>
  <c r="CA395" i="1" s="1"/>
  <c r="CD391" i="1"/>
  <c r="CA391" i="1" s="1"/>
  <c r="CD387" i="1"/>
  <c r="CA387" i="1" s="1"/>
  <c r="CD426" i="1"/>
  <c r="CA426" i="1" s="1"/>
  <c r="CD422" i="1"/>
  <c r="CA422" i="1" s="1"/>
  <c r="CD418" i="1"/>
  <c r="CA418" i="1" s="1"/>
  <c r="CD414" i="1"/>
  <c r="CA414" i="1" s="1"/>
  <c r="CD410" i="1"/>
  <c r="CA410" i="1" s="1"/>
  <c r="CD406" i="1"/>
  <c r="CA406" i="1" s="1"/>
  <c r="CD402" i="1"/>
  <c r="CA402" i="1" s="1"/>
  <c r="CD398" i="1"/>
  <c r="CA398" i="1" s="1"/>
  <c r="CD394" i="1"/>
  <c r="CA394" i="1" s="1"/>
  <c r="CD390" i="1"/>
  <c r="CA390" i="1" s="1"/>
  <c r="CD384" i="1"/>
  <c r="CA384" i="1" s="1"/>
  <c r="CD382" i="1"/>
  <c r="CA382" i="1" s="1"/>
  <c r="CD380" i="1"/>
  <c r="CA380" i="1" s="1"/>
  <c r="CD378" i="1"/>
  <c r="CA378" i="1" s="1"/>
  <c r="CD376" i="1"/>
  <c r="CA376" i="1" s="1"/>
  <c r="CD374" i="1"/>
  <c r="CA374" i="1" s="1"/>
  <c r="CD372" i="1"/>
  <c r="CA372" i="1" s="1"/>
  <c r="CD370" i="1"/>
  <c r="CA370" i="1" s="1"/>
  <c r="CD368" i="1"/>
  <c r="CA368" i="1" s="1"/>
  <c r="CD366" i="1"/>
  <c r="CA366" i="1" s="1"/>
  <c r="CD364" i="1"/>
  <c r="CA364" i="1" s="1"/>
  <c r="CD362" i="1"/>
  <c r="CA362" i="1" s="1"/>
  <c r="CD360" i="1"/>
  <c r="CA360" i="1" s="1"/>
  <c r="CD365" i="1"/>
  <c r="CA365" i="1" s="1"/>
  <c r="CD351" i="1"/>
  <c r="CA351" i="1" s="1"/>
  <c r="CD356" i="1"/>
  <c r="CA356" i="1" s="1"/>
  <c r="CD346" i="1"/>
  <c r="CA346" i="1" s="1"/>
  <c r="CD342" i="1"/>
  <c r="CA342" i="1" s="1"/>
  <c r="CD338" i="1"/>
  <c r="CA338" i="1" s="1"/>
  <c r="CD334" i="1"/>
  <c r="CA334" i="1" s="1"/>
  <c r="CD330" i="1"/>
  <c r="CA330" i="1" s="1"/>
  <c r="CD326" i="1"/>
  <c r="CA326" i="1" s="1"/>
  <c r="CD322" i="1"/>
  <c r="CA322" i="1" s="1"/>
  <c r="CD318" i="1"/>
  <c r="CA318" i="1" s="1"/>
  <c r="CD314" i="1"/>
  <c r="CA314" i="1" s="1"/>
  <c r="CD310" i="1"/>
  <c r="CA310" i="1" s="1"/>
  <c r="CD306" i="1"/>
  <c r="CA306" i="1" s="1"/>
  <c r="CD302" i="1"/>
  <c r="CA302" i="1" s="1"/>
  <c r="CD298" i="1"/>
  <c r="CA298" i="1" s="1"/>
  <c r="CD294" i="1"/>
  <c r="CA294" i="1" s="1"/>
  <c r="CD290" i="1"/>
  <c r="CA290" i="1" s="1"/>
  <c r="CD286" i="1"/>
  <c r="CA286" i="1" s="1"/>
  <c r="CD282" i="1"/>
  <c r="CA282" i="1" s="1"/>
  <c r="CD278" i="1"/>
  <c r="CA278" i="1" s="1"/>
  <c r="CD274" i="1"/>
  <c r="CA274" i="1" s="1"/>
  <c r="CD270" i="1"/>
  <c r="CA270" i="1" s="1"/>
  <c r="CD266" i="1"/>
  <c r="CA266" i="1" s="1"/>
  <c r="CD262" i="1"/>
  <c r="CA262" i="1" s="1"/>
  <c r="CD258" i="1"/>
  <c r="CA258" i="1" s="1"/>
  <c r="CD254" i="1"/>
  <c r="CA254" i="1" s="1"/>
  <c r="CD250" i="1"/>
  <c r="CA250" i="1" s="1"/>
  <c r="CD246" i="1"/>
  <c r="CA246" i="1" s="1"/>
  <c r="CD242" i="1"/>
  <c r="CA242" i="1" s="1"/>
  <c r="CD238" i="1"/>
  <c r="CA238" i="1" s="1"/>
  <c r="CD234" i="1"/>
  <c r="CA234" i="1" s="1"/>
  <c r="CD230" i="1"/>
  <c r="CA230" i="1" s="1"/>
  <c r="CD226" i="1"/>
  <c r="CA226" i="1" s="1"/>
  <c r="CD222" i="1"/>
  <c r="CA222" i="1" s="1"/>
  <c r="CD218" i="1"/>
  <c r="CA218" i="1" s="1"/>
  <c r="CD214" i="1"/>
  <c r="CA214" i="1" s="1"/>
  <c r="CD210" i="1"/>
  <c r="CA210" i="1" s="1"/>
  <c r="CD206" i="1"/>
  <c r="CA206" i="1" s="1"/>
  <c r="CD202" i="1"/>
  <c r="CA202" i="1" s="1"/>
  <c r="CD198" i="1"/>
  <c r="CA198" i="1" s="1"/>
  <c r="CD194" i="1"/>
  <c r="CA194" i="1" s="1"/>
  <c r="CD190" i="1"/>
  <c r="CA190" i="1" s="1"/>
  <c r="CD186" i="1"/>
  <c r="CA186" i="1" s="1"/>
  <c r="CD182" i="1"/>
  <c r="CA182" i="1" s="1"/>
  <c r="CD178" i="1"/>
  <c r="CA178" i="1" s="1"/>
  <c r="CD174" i="1"/>
  <c r="CA174" i="1" s="1"/>
  <c r="CD170" i="1"/>
  <c r="CA170" i="1" s="1"/>
  <c r="CD166" i="1"/>
  <c r="CA166" i="1" s="1"/>
  <c r="CD162" i="1"/>
  <c r="CA162" i="1" s="1"/>
  <c r="CD158" i="1"/>
  <c r="CA158" i="1" s="1"/>
  <c r="CD154" i="1"/>
  <c r="CA154" i="1" s="1"/>
  <c r="CD150" i="1"/>
  <c r="CA150" i="1" s="1"/>
  <c r="CD146" i="1"/>
  <c r="CA146" i="1" s="1"/>
  <c r="CD142" i="1"/>
  <c r="CA142" i="1" s="1"/>
  <c r="CD138" i="1"/>
  <c r="CA138" i="1" s="1"/>
  <c r="CD134" i="1"/>
  <c r="CA134" i="1" s="1"/>
  <c r="CD130" i="1"/>
  <c r="CA130" i="1" s="1"/>
  <c r="CD127" i="1"/>
  <c r="CA127" i="1" s="1"/>
  <c r="CD119" i="1"/>
  <c r="CA119" i="1" s="1"/>
  <c r="CD111" i="1"/>
  <c r="CA111" i="1" s="1"/>
  <c r="CD103" i="1"/>
  <c r="CA103" i="1" s="1"/>
  <c r="CD95" i="1"/>
  <c r="CA95" i="1" s="1"/>
  <c r="CD59" i="1"/>
  <c r="CA59" i="1" s="1"/>
  <c r="P59" i="1"/>
  <c r="CD51" i="1"/>
  <c r="CA51" i="1" s="1"/>
  <c r="P51" i="1"/>
  <c r="CD45" i="1"/>
  <c r="CA45" i="1" s="1"/>
  <c r="P45" i="1"/>
  <c r="J34" i="1"/>
  <c r="AC33" i="1"/>
  <c r="AC15" i="1"/>
  <c r="CD361" i="1"/>
  <c r="CA361" i="1" s="1"/>
  <c r="CD355" i="1"/>
  <c r="CA355" i="1" s="1"/>
  <c r="CD350" i="1"/>
  <c r="CA350" i="1" s="1"/>
  <c r="CD367" i="1"/>
  <c r="CA367" i="1" s="1"/>
  <c r="CD349" i="1"/>
  <c r="CA349" i="1" s="1"/>
  <c r="CD345" i="1"/>
  <c r="CA345" i="1" s="1"/>
  <c r="CD341" i="1"/>
  <c r="CA341" i="1" s="1"/>
  <c r="CD337" i="1"/>
  <c r="CA337" i="1" s="1"/>
  <c r="CD333" i="1"/>
  <c r="CA333" i="1" s="1"/>
  <c r="CD329" i="1"/>
  <c r="CA329" i="1" s="1"/>
  <c r="CD325" i="1"/>
  <c r="CA325" i="1" s="1"/>
  <c r="CD321" i="1"/>
  <c r="CA321" i="1" s="1"/>
  <c r="CD317" i="1"/>
  <c r="CA317" i="1" s="1"/>
  <c r="CD313" i="1"/>
  <c r="CA313" i="1" s="1"/>
  <c r="CD309" i="1"/>
  <c r="CA309" i="1" s="1"/>
  <c r="CD305" i="1"/>
  <c r="CA305" i="1" s="1"/>
  <c r="CD301" i="1"/>
  <c r="CA301" i="1" s="1"/>
  <c r="CD297" i="1"/>
  <c r="CA297" i="1" s="1"/>
  <c r="CD293" i="1"/>
  <c r="CA293" i="1" s="1"/>
  <c r="CD289" i="1"/>
  <c r="CA289" i="1" s="1"/>
  <c r="CD285" i="1"/>
  <c r="CA285" i="1" s="1"/>
  <c r="CD281" i="1"/>
  <c r="CA281" i="1" s="1"/>
  <c r="CD277" i="1"/>
  <c r="CA277" i="1" s="1"/>
  <c r="CD273" i="1"/>
  <c r="CA273" i="1" s="1"/>
  <c r="CD269" i="1"/>
  <c r="CA269" i="1" s="1"/>
  <c r="CD265" i="1"/>
  <c r="CA265" i="1" s="1"/>
  <c r="CD261" i="1"/>
  <c r="CA261" i="1" s="1"/>
  <c r="CD257" i="1"/>
  <c r="CA257" i="1" s="1"/>
  <c r="CD253" i="1"/>
  <c r="CA253" i="1" s="1"/>
  <c r="CD249" i="1"/>
  <c r="CA249" i="1" s="1"/>
  <c r="CD245" i="1"/>
  <c r="CA245" i="1" s="1"/>
  <c r="CD241" i="1"/>
  <c r="CA241" i="1" s="1"/>
  <c r="CD237" i="1"/>
  <c r="CA237" i="1" s="1"/>
  <c r="CD233" i="1"/>
  <c r="CA233" i="1" s="1"/>
  <c r="CD229" i="1"/>
  <c r="CA229" i="1" s="1"/>
  <c r="CD225" i="1"/>
  <c r="CA225" i="1" s="1"/>
  <c r="CD221" i="1"/>
  <c r="CA221" i="1" s="1"/>
  <c r="CD217" i="1"/>
  <c r="CA217" i="1" s="1"/>
  <c r="CD213" i="1"/>
  <c r="CA213" i="1" s="1"/>
  <c r="CD209" i="1"/>
  <c r="CA209" i="1" s="1"/>
  <c r="CD205" i="1"/>
  <c r="CA205" i="1" s="1"/>
  <c r="CD201" i="1"/>
  <c r="CA201" i="1" s="1"/>
  <c r="CD197" i="1"/>
  <c r="CA197" i="1" s="1"/>
  <c r="CD193" i="1"/>
  <c r="CA193" i="1" s="1"/>
  <c r="CD189" i="1"/>
  <c r="CA189" i="1" s="1"/>
  <c r="CD185" i="1"/>
  <c r="CA185" i="1" s="1"/>
  <c r="CD181" i="1"/>
  <c r="CA181" i="1" s="1"/>
  <c r="CD177" i="1"/>
  <c r="CA177" i="1" s="1"/>
  <c r="CD173" i="1"/>
  <c r="CA173" i="1" s="1"/>
  <c r="CD169" i="1"/>
  <c r="CA169" i="1" s="1"/>
  <c r="CD165" i="1"/>
  <c r="CA165" i="1" s="1"/>
  <c r="CD161" i="1"/>
  <c r="CA161" i="1" s="1"/>
  <c r="CD157" i="1"/>
  <c r="CA157" i="1" s="1"/>
  <c r="CD153" i="1"/>
  <c r="CA153" i="1" s="1"/>
  <c r="CD149" i="1"/>
  <c r="CA149" i="1" s="1"/>
  <c r="CD145" i="1"/>
  <c r="CA145" i="1" s="1"/>
  <c r="CD141" i="1"/>
  <c r="CA141" i="1" s="1"/>
  <c r="CD137" i="1"/>
  <c r="CA137" i="1" s="1"/>
  <c r="CD133" i="1"/>
  <c r="CA133" i="1" s="1"/>
  <c r="CD129" i="1"/>
  <c r="CA129" i="1" s="1"/>
  <c r="CD121" i="1"/>
  <c r="CA121" i="1" s="1"/>
  <c r="CD113" i="1"/>
  <c r="CA113" i="1" s="1"/>
  <c r="CD105" i="1"/>
  <c r="CA105" i="1" s="1"/>
  <c r="CD97" i="1"/>
  <c r="CA97" i="1" s="1"/>
  <c r="CD57" i="1"/>
  <c r="CA57" i="1" s="1"/>
  <c r="P57" i="1"/>
  <c r="CD49" i="1"/>
  <c r="CA49" i="1" s="1"/>
  <c r="P49" i="1"/>
  <c r="CD46" i="1"/>
  <c r="CA46" i="1" s="1"/>
  <c r="AC37" i="1"/>
  <c r="H34" i="1"/>
  <c r="CD354" i="1"/>
  <c r="CA354" i="1" s="1"/>
  <c r="CD363" i="1"/>
  <c r="CA363" i="1" s="1"/>
  <c r="CD353" i="1"/>
  <c r="CA353" i="1" s="1"/>
  <c r="CD348" i="1"/>
  <c r="CA348" i="1" s="1"/>
  <c r="CD344" i="1"/>
  <c r="CA344" i="1" s="1"/>
  <c r="CD340" i="1"/>
  <c r="CA340" i="1" s="1"/>
  <c r="CD336" i="1"/>
  <c r="CA336" i="1" s="1"/>
  <c r="CD332" i="1"/>
  <c r="CA332" i="1" s="1"/>
  <c r="CD328" i="1"/>
  <c r="CA328" i="1" s="1"/>
  <c r="CD324" i="1"/>
  <c r="CA324" i="1" s="1"/>
  <c r="CD320" i="1"/>
  <c r="CA320" i="1" s="1"/>
  <c r="CD316" i="1"/>
  <c r="CA316" i="1" s="1"/>
  <c r="CD312" i="1"/>
  <c r="CA312" i="1" s="1"/>
  <c r="CD308" i="1"/>
  <c r="CA308" i="1" s="1"/>
  <c r="CD304" i="1"/>
  <c r="CA304" i="1" s="1"/>
  <c r="CD300" i="1"/>
  <c r="CA300" i="1" s="1"/>
  <c r="CD296" i="1"/>
  <c r="CA296" i="1" s="1"/>
  <c r="CD292" i="1"/>
  <c r="CA292" i="1" s="1"/>
  <c r="CD288" i="1"/>
  <c r="CA288" i="1" s="1"/>
  <c r="CD284" i="1"/>
  <c r="CA284" i="1" s="1"/>
  <c r="CD280" i="1"/>
  <c r="CA280" i="1" s="1"/>
  <c r="CD276" i="1"/>
  <c r="CA276" i="1" s="1"/>
  <c r="CD272" i="1"/>
  <c r="CA272" i="1" s="1"/>
  <c r="CD268" i="1"/>
  <c r="CA268" i="1" s="1"/>
  <c r="CD264" i="1"/>
  <c r="CA264" i="1" s="1"/>
  <c r="CD260" i="1"/>
  <c r="CA260" i="1" s="1"/>
  <c r="CD256" i="1"/>
  <c r="CA256" i="1" s="1"/>
  <c r="CD252" i="1"/>
  <c r="CA252" i="1" s="1"/>
  <c r="CD248" i="1"/>
  <c r="CA248" i="1" s="1"/>
  <c r="CD244" i="1"/>
  <c r="CA244" i="1" s="1"/>
  <c r="CD240" i="1"/>
  <c r="CA240" i="1" s="1"/>
  <c r="CD236" i="1"/>
  <c r="CA236" i="1" s="1"/>
  <c r="CD232" i="1"/>
  <c r="CA232" i="1" s="1"/>
  <c r="CD228" i="1"/>
  <c r="CA228" i="1" s="1"/>
  <c r="CD224" i="1"/>
  <c r="CA224" i="1" s="1"/>
  <c r="CD220" i="1"/>
  <c r="CA220" i="1" s="1"/>
  <c r="CD216" i="1"/>
  <c r="CA216" i="1" s="1"/>
  <c r="CD212" i="1"/>
  <c r="CA212" i="1" s="1"/>
  <c r="CD208" i="1"/>
  <c r="CA208" i="1" s="1"/>
  <c r="CD204" i="1"/>
  <c r="CA204" i="1" s="1"/>
  <c r="CD200" i="1"/>
  <c r="CA200" i="1" s="1"/>
  <c r="CD196" i="1"/>
  <c r="CA196" i="1" s="1"/>
  <c r="CD192" i="1"/>
  <c r="CA192" i="1" s="1"/>
  <c r="CD188" i="1"/>
  <c r="CA188" i="1" s="1"/>
  <c r="CD184" i="1"/>
  <c r="CA184" i="1" s="1"/>
  <c r="CD180" i="1"/>
  <c r="CA180" i="1" s="1"/>
  <c r="CD176" i="1"/>
  <c r="CA176" i="1" s="1"/>
  <c r="CD172" i="1"/>
  <c r="CA172" i="1" s="1"/>
  <c r="CD168" i="1"/>
  <c r="CA168" i="1" s="1"/>
  <c r="CD164" i="1"/>
  <c r="CA164" i="1" s="1"/>
  <c r="CD160" i="1"/>
  <c r="CA160" i="1" s="1"/>
  <c r="CD156" i="1"/>
  <c r="CA156" i="1" s="1"/>
  <c r="CD152" i="1"/>
  <c r="CA152" i="1" s="1"/>
  <c r="CD148" i="1"/>
  <c r="CA148" i="1" s="1"/>
  <c r="CD144" i="1"/>
  <c r="CA144" i="1" s="1"/>
  <c r="CD140" i="1"/>
  <c r="CA140" i="1" s="1"/>
  <c r="CD136" i="1"/>
  <c r="CA136" i="1" s="1"/>
  <c r="CD132" i="1"/>
  <c r="CA132" i="1" s="1"/>
  <c r="CD123" i="1"/>
  <c r="CA123" i="1" s="1"/>
  <c r="CD115" i="1"/>
  <c r="CA115" i="1" s="1"/>
  <c r="CD107" i="1"/>
  <c r="CA107" i="1" s="1"/>
  <c r="CD99" i="1"/>
  <c r="CA99" i="1" s="1"/>
  <c r="CD91" i="1"/>
  <c r="CA91" i="1" s="1"/>
  <c r="CD63" i="1"/>
  <c r="CA63" i="1" s="1"/>
  <c r="P63" i="1"/>
  <c r="CD55" i="1"/>
  <c r="CA55" i="1" s="1"/>
  <c r="P55" i="1"/>
  <c r="CD47" i="1"/>
  <c r="CA47" i="1" s="1"/>
  <c r="AC39" i="1"/>
  <c r="AC34" i="1"/>
  <c r="F34" i="1"/>
  <c r="AC30" i="1"/>
  <c r="CD369" i="1"/>
  <c r="CA369" i="1" s="1"/>
  <c r="CD359" i="1"/>
  <c r="CA359" i="1" s="1"/>
  <c r="CD358" i="1"/>
  <c r="CA358" i="1" s="1"/>
  <c r="CD357" i="1"/>
  <c r="CA357" i="1" s="1"/>
  <c r="CD352" i="1"/>
  <c r="CA352" i="1" s="1"/>
  <c r="CD347" i="1"/>
  <c r="CA347" i="1" s="1"/>
  <c r="CD343" i="1"/>
  <c r="CA343" i="1" s="1"/>
  <c r="CD339" i="1"/>
  <c r="CA339" i="1" s="1"/>
  <c r="CD335" i="1"/>
  <c r="CA335" i="1" s="1"/>
  <c r="CD331" i="1"/>
  <c r="CA331" i="1" s="1"/>
  <c r="CD327" i="1"/>
  <c r="CA327" i="1" s="1"/>
  <c r="CD323" i="1"/>
  <c r="CA323" i="1" s="1"/>
  <c r="CD319" i="1"/>
  <c r="CA319" i="1" s="1"/>
  <c r="CD315" i="1"/>
  <c r="CA315" i="1" s="1"/>
  <c r="CD311" i="1"/>
  <c r="CA311" i="1" s="1"/>
  <c r="CD307" i="1"/>
  <c r="CA307" i="1" s="1"/>
  <c r="CD303" i="1"/>
  <c r="CA303" i="1" s="1"/>
  <c r="CD299" i="1"/>
  <c r="CA299" i="1" s="1"/>
  <c r="CD295" i="1"/>
  <c r="CA295" i="1" s="1"/>
  <c r="CD291" i="1"/>
  <c r="CA291" i="1" s="1"/>
  <c r="CD287" i="1"/>
  <c r="CA287" i="1" s="1"/>
  <c r="CD283" i="1"/>
  <c r="CA283" i="1" s="1"/>
  <c r="CD279" i="1"/>
  <c r="CA279" i="1" s="1"/>
  <c r="CD275" i="1"/>
  <c r="CA275" i="1" s="1"/>
  <c r="CD271" i="1"/>
  <c r="CA271" i="1" s="1"/>
  <c r="CD267" i="1"/>
  <c r="CA267" i="1" s="1"/>
  <c r="CD263" i="1"/>
  <c r="CA263" i="1" s="1"/>
  <c r="CD259" i="1"/>
  <c r="CA259" i="1" s="1"/>
  <c r="CD255" i="1"/>
  <c r="CA255" i="1" s="1"/>
  <c r="CD251" i="1"/>
  <c r="CA251" i="1" s="1"/>
  <c r="CD247" i="1"/>
  <c r="CA247" i="1" s="1"/>
  <c r="CD243" i="1"/>
  <c r="CA243" i="1" s="1"/>
  <c r="CD239" i="1"/>
  <c r="CA239" i="1" s="1"/>
  <c r="CD235" i="1"/>
  <c r="CA235" i="1" s="1"/>
  <c r="CD231" i="1"/>
  <c r="CA231" i="1" s="1"/>
  <c r="CD227" i="1"/>
  <c r="CA227" i="1" s="1"/>
  <c r="CD223" i="1"/>
  <c r="CA223" i="1" s="1"/>
  <c r="CD219" i="1"/>
  <c r="CA219" i="1" s="1"/>
  <c r="CD215" i="1"/>
  <c r="CA215" i="1" s="1"/>
  <c r="CD211" i="1"/>
  <c r="CA211" i="1" s="1"/>
  <c r="CD207" i="1"/>
  <c r="CA207" i="1" s="1"/>
  <c r="CD203" i="1"/>
  <c r="CA203" i="1" s="1"/>
  <c r="CD199" i="1"/>
  <c r="CA199" i="1" s="1"/>
  <c r="CD195" i="1"/>
  <c r="CA195" i="1" s="1"/>
  <c r="CD191" i="1"/>
  <c r="CA191" i="1" s="1"/>
  <c r="CD187" i="1"/>
  <c r="CA187" i="1" s="1"/>
  <c r="CD183" i="1"/>
  <c r="CA183" i="1" s="1"/>
  <c r="CD179" i="1"/>
  <c r="CA179" i="1" s="1"/>
  <c r="CD175" i="1"/>
  <c r="CA175" i="1" s="1"/>
  <c r="CD171" i="1"/>
  <c r="CA171" i="1" s="1"/>
  <c r="CD167" i="1"/>
  <c r="CA167" i="1" s="1"/>
  <c r="CD163" i="1"/>
  <c r="CA163" i="1" s="1"/>
  <c r="CD159" i="1"/>
  <c r="CA159" i="1" s="1"/>
  <c r="CD155" i="1"/>
  <c r="CA155" i="1" s="1"/>
  <c r="CD151" i="1"/>
  <c r="CA151" i="1" s="1"/>
  <c r="CD147" i="1"/>
  <c r="CA147" i="1" s="1"/>
  <c r="CD143" i="1"/>
  <c r="CA143" i="1" s="1"/>
  <c r="CD139" i="1"/>
  <c r="CA139" i="1" s="1"/>
  <c r="CD135" i="1"/>
  <c r="CA135" i="1" s="1"/>
  <c r="CD131" i="1"/>
  <c r="CA131" i="1" s="1"/>
  <c r="CD125" i="1"/>
  <c r="CA125" i="1" s="1"/>
  <c r="CD117" i="1"/>
  <c r="CA117" i="1" s="1"/>
  <c r="CD109" i="1"/>
  <c r="CA109" i="1" s="1"/>
  <c r="CD101" i="1"/>
  <c r="CA101" i="1" s="1"/>
  <c r="CD93" i="1"/>
  <c r="CA93" i="1" s="1"/>
  <c r="CD61" i="1"/>
  <c r="CA61" i="1" s="1"/>
  <c r="P61" i="1"/>
  <c r="CD53" i="1"/>
  <c r="CA53" i="1" s="1"/>
  <c r="P53" i="1"/>
  <c r="D34" i="1"/>
  <c r="AC31" i="1"/>
  <c r="BW20" i="1"/>
  <c r="BW22" i="1"/>
  <c r="AC32" i="1"/>
  <c r="M34" i="1"/>
  <c r="CD44" i="1"/>
  <c r="CA44" i="1" s="1"/>
  <c r="BY46" i="1"/>
  <c r="BU46" i="1" s="1"/>
  <c r="BR46" i="1" s="1"/>
  <c r="CD52" i="1"/>
  <c r="CA52" i="1" s="1"/>
  <c r="BW54" i="1"/>
  <c r="CD60" i="1"/>
  <c r="CA60" i="1" s="1"/>
  <c r="BW62" i="1"/>
  <c r="CD68" i="1"/>
  <c r="CA68" i="1" s="1"/>
  <c r="BW70" i="1"/>
  <c r="CD76" i="1"/>
  <c r="CA76" i="1" s="1"/>
  <c r="BW78" i="1"/>
  <c r="CD84" i="1"/>
  <c r="CA84" i="1" s="1"/>
  <c r="BW86" i="1"/>
  <c r="BW134" i="1"/>
  <c r="BW140" i="1"/>
  <c r="BW146" i="1"/>
  <c r="BW156" i="1"/>
  <c r="BW162" i="1"/>
  <c r="BW29" i="1"/>
  <c r="BW30" i="1"/>
  <c r="BY45" i="1"/>
  <c r="BU45" i="1" s="1"/>
  <c r="BR45" i="1" s="1"/>
  <c r="BY53" i="1"/>
  <c r="BU53" i="1" s="1"/>
  <c r="CD75" i="1"/>
  <c r="CA75" i="1" s="1"/>
  <c r="BW77" i="1"/>
  <c r="BG46" i="1"/>
  <c r="BG19" i="1" s="1"/>
  <c r="BG47" i="1"/>
  <c r="BG21" i="1" s="1"/>
  <c r="AO17" i="1"/>
  <c r="BY17" i="1"/>
  <c r="BU17" i="1" s="1"/>
  <c r="BY22" i="1"/>
  <c r="BW28" i="1"/>
  <c r="AC29" i="1"/>
  <c r="BY41" i="1"/>
  <c r="BU41" i="1" s="1"/>
  <c r="BY47" i="1"/>
  <c r="BU47" i="1" s="1"/>
  <c r="BR47" i="1" s="1"/>
  <c r="P50" i="1"/>
  <c r="BY55" i="1"/>
  <c r="BU55" i="1" s="1"/>
  <c r="BR55" i="1" s="1"/>
  <c r="P58" i="1"/>
  <c r="BY63" i="1"/>
  <c r="BU63" i="1" s="1"/>
  <c r="BR63" i="1" s="1"/>
  <c r="CD69" i="1"/>
  <c r="CA69" i="1" s="1"/>
  <c r="BW71" i="1"/>
  <c r="CD77" i="1"/>
  <c r="CA77" i="1" s="1"/>
  <c r="BW79" i="1"/>
  <c r="CD85" i="1"/>
  <c r="CA85" i="1" s="1"/>
  <c r="BW87" i="1"/>
  <c r="BW133" i="1"/>
  <c r="BW145" i="1"/>
  <c r="BW161" i="1"/>
  <c r="BW36" i="1"/>
  <c r="BY61" i="1"/>
  <c r="BU61" i="1" s="1"/>
  <c r="BU2244" i="1"/>
  <c r="BU2236" i="1"/>
  <c r="BU2245" i="1"/>
  <c r="BU2237" i="1"/>
  <c r="BU2246" i="1"/>
  <c r="BU2238" i="1"/>
  <c r="BU2247" i="1"/>
  <c r="BU2239" i="1"/>
  <c r="BU2248" i="1"/>
  <c r="BU2240" i="1"/>
  <c r="BU2232" i="1"/>
  <c r="BU2231" i="1"/>
  <c r="BU2230" i="1"/>
  <c r="BU2229" i="1"/>
  <c r="BU2228" i="1"/>
  <c r="BU2249" i="1"/>
  <c r="BU2241" i="1"/>
  <c r="BU2233" i="1"/>
  <c r="BU2235" i="1"/>
  <c r="BU2242" i="1"/>
  <c r="BU2243" i="1"/>
  <c r="BU2234" i="1"/>
  <c r="BW18" i="1"/>
  <c r="BK21" i="1"/>
  <c r="BY26" i="1"/>
  <c r="BU26" i="1" s="1"/>
  <c r="BY27" i="1"/>
  <c r="BU27" i="1" s="1"/>
  <c r="AC36" i="1"/>
  <c r="AC38" i="1"/>
  <c r="BW48" i="1"/>
  <c r="CD54" i="1"/>
  <c r="CA54" i="1" s="1"/>
  <c r="BW56" i="1"/>
  <c r="CD62" i="1"/>
  <c r="CA62" i="1" s="1"/>
  <c r="BW64" i="1"/>
  <c r="CD70" i="1"/>
  <c r="CA70" i="1" s="1"/>
  <c r="BW72" i="1"/>
  <c r="CD78" i="1"/>
  <c r="CA78" i="1" s="1"/>
  <c r="BW80" i="1"/>
  <c r="CD86" i="1"/>
  <c r="CA86" i="1" s="1"/>
  <c r="BW88" i="1"/>
  <c r="BW132" i="1"/>
  <c r="BW144" i="1"/>
  <c r="BW150" i="1"/>
  <c r="BW160" i="1"/>
  <c r="BW166" i="1"/>
  <c r="BU18" i="1"/>
  <c r="BY35" i="1"/>
  <c r="BU35" i="1" s="1"/>
  <c r="BY49" i="1"/>
  <c r="BU49" i="1" s="1"/>
  <c r="BY57" i="1"/>
  <c r="BU57" i="1" s="1"/>
  <c r="BR57" i="1" s="1"/>
  <c r="CD87" i="1"/>
  <c r="CA87" i="1" s="1"/>
  <c r="BW89" i="1"/>
  <c r="BW131" i="1"/>
  <c r="BW149" i="1"/>
  <c r="BW165" i="1"/>
  <c r="BY39" i="1"/>
  <c r="BU39" i="1" s="1"/>
  <c r="BW65" i="1"/>
  <c r="BW15" i="1"/>
  <c r="BW19" i="1"/>
  <c r="BW23" i="1"/>
  <c r="BY25" i="1"/>
  <c r="BU25" i="1" s="1"/>
  <c r="BY42" i="1"/>
  <c r="BU42" i="1" s="1"/>
  <c r="CD48" i="1"/>
  <c r="CA48" i="1" s="1"/>
  <c r="BW50" i="1"/>
  <c r="CD56" i="1"/>
  <c r="CA56" i="1" s="1"/>
  <c r="BW58" i="1"/>
  <c r="CD64" i="1"/>
  <c r="CA64" i="1" s="1"/>
  <c r="BW66" i="1"/>
  <c r="CD72" i="1"/>
  <c r="CA72" i="1" s="1"/>
  <c r="BW74" i="1"/>
  <c r="CD80" i="1"/>
  <c r="CA80" i="1" s="1"/>
  <c r="BW82" i="1"/>
  <c r="CD88" i="1"/>
  <c r="CA88" i="1" s="1"/>
  <c r="BW90" i="1"/>
  <c r="BW92" i="1"/>
  <c r="BW94" i="1"/>
  <c r="BW96" i="1"/>
  <c r="BW98" i="1"/>
  <c r="BW100" i="1"/>
  <c r="BW102" i="1"/>
  <c r="BW104" i="1"/>
  <c r="BW106" i="1"/>
  <c r="BW108" i="1"/>
  <c r="BW110" i="1"/>
  <c r="BW112" i="1"/>
  <c r="BW114" i="1"/>
  <c r="BW116" i="1"/>
  <c r="BW118" i="1"/>
  <c r="BW120" i="1"/>
  <c r="BW122" i="1"/>
  <c r="BW124" i="1"/>
  <c r="BW126" i="1"/>
  <c r="BW128" i="1"/>
  <c r="BW130" i="1"/>
  <c r="BW138" i="1"/>
  <c r="BW148" i="1"/>
  <c r="BW154" i="1"/>
  <c r="BW164" i="1"/>
  <c r="CD79" i="1"/>
  <c r="CA79" i="1" s="1"/>
  <c r="BW81" i="1"/>
  <c r="Q17" i="1"/>
  <c r="BQ16" i="1"/>
  <c r="AP19" i="1"/>
  <c r="BY19" i="1"/>
  <c r="BW21" i="1"/>
  <c r="BW32" i="1"/>
  <c r="AC35" i="1"/>
  <c r="BY43" i="1"/>
  <c r="BU43" i="1" s="1"/>
  <c r="P46" i="1"/>
  <c r="BY51" i="1"/>
  <c r="BU51" i="1" s="1"/>
  <c r="BR51" i="1" s="1"/>
  <c r="P54" i="1"/>
  <c r="BY59" i="1"/>
  <c r="BU59" i="1" s="1"/>
  <c r="BR59" i="1" s="1"/>
  <c r="P62" i="1"/>
  <c r="CD65" i="1"/>
  <c r="CA65" i="1" s="1"/>
  <c r="BW67" i="1"/>
  <c r="CD73" i="1"/>
  <c r="CA73" i="1" s="1"/>
  <c r="BW75" i="1"/>
  <c r="CD81" i="1"/>
  <c r="CA81" i="1" s="1"/>
  <c r="BW83" i="1"/>
  <c r="CD89" i="1"/>
  <c r="CA89" i="1" s="1"/>
  <c r="BW91" i="1"/>
  <c r="BW93" i="1"/>
  <c r="BW95" i="1"/>
  <c r="BW97" i="1"/>
  <c r="BW99" i="1"/>
  <c r="BW101" i="1"/>
  <c r="BW103" i="1"/>
  <c r="BW105" i="1"/>
  <c r="BW107" i="1"/>
  <c r="BW109" i="1"/>
  <c r="BW111" i="1"/>
  <c r="BW113" i="1"/>
  <c r="BW115" i="1"/>
  <c r="BW117" i="1"/>
  <c r="BW119" i="1"/>
  <c r="BW121" i="1"/>
  <c r="BW123" i="1"/>
  <c r="BW125" i="1"/>
  <c r="BW127" i="1"/>
  <c r="BW129" i="1"/>
  <c r="BW137" i="1"/>
  <c r="BW153" i="1"/>
  <c r="BW169" i="1"/>
  <c r="BW173" i="1"/>
  <c r="BW73" i="1"/>
  <c r="BY15" i="1"/>
  <c r="BW16" i="1"/>
  <c r="BY24" i="1"/>
  <c r="BU24" i="1" s="1"/>
  <c r="BY31" i="1"/>
  <c r="BU31" i="1" s="1"/>
  <c r="AO16" i="1"/>
  <c r="BY33" i="1"/>
  <c r="BU33" i="1" s="1"/>
  <c r="G34" i="1"/>
  <c r="BY34" i="1"/>
  <c r="BU34" i="1" s="1"/>
  <c r="BY40" i="1"/>
  <c r="BU40" i="1" s="1"/>
  <c r="BW44" i="1"/>
  <c r="P47" i="1"/>
  <c r="CD50" i="1"/>
  <c r="CA50" i="1" s="1"/>
  <c r="BW52" i="1"/>
  <c r="CD58" i="1"/>
  <c r="CA58" i="1" s="1"/>
  <c r="BW60" i="1"/>
  <c r="CD66" i="1"/>
  <c r="CA66" i="1" s="1"/>
  <c r="BW68" i="1"/>
  <c r="CD74" i="1"/>
  <c r="CA74" i="1" s="1"/>
  <c r="BW76" i="1"/>
  <c r="CD82" i="1"/>
  <c r="CA82" i="1" s="1"/>
  <c r="BW84" i="1"/>
  <c r="CD90" i="1"/>
  <c r="CA90" i="1" s="1"/>
  <c r="CD92" i="1"/>
  <c r="CA92" i="1" s="1"/>
  <c r="CD94" i="1"/>
  <c r="CA94" i="1" s="1"/>
  <c r="CD96" i="1"/>
  <c r="CA96" i="1" s="1"/>
  <c r="CD98" i="1"/>
  <c r="CA98" i="1" s="1"/>
  <c r="CD100" i="1"/>
  <c r="CA100" i="1" s="1"/>
  <c r="CD102" i="1"/>
  <c r="CA102" i="1" s="1"/>
  <c r="CD104" i="1"/>
  <c r="CA104" i="1" s="1"/>
  <c r="CD106" i="1"/>
  <c r="CA106" i="1" s="1"/>
  <c r="CD108" i="1"/>
  <c r="CA108" i="1" s="1"/>
  <c r="CD110" i="1"/>
  <c r="CA110" i="1" s="1"/>
  <c r="CD112" i="1"/>
  <c r="CA112" i="1" s="1"/>
  <c r="CD114" i="1"/>
  <c r="CA114" i="1" s="1"/>
  <c r="CD116" i="1"/>
  <c r="CA116" i="1" s="1"/>
  <c r="CD118" i="1"/>
  <c r="CA118" i="1" s="1"/>
  <c r="CD120" i="1"/>
  <c r="CA120" i="1" s="1"/>
  <c r="CD122" i="1"/>
  <c r="CA122" i="1" s="1"/>
  <c r="CD124" i="1"/>
  <c r="CA124" i="1" s="1"/>
  <c r="CD126" i="1"/>
  <c r="CA126" i="1" s="1"/>
  <c r="CD128" i="1"/>
  <c r="CA128" i="1" s="1"/>
  <c r="BW136" i="1"/>
  <c r="BW142" i="1"/>
  <c r="BW152" i="1"/>
  <c r="BW158" i="1"/>
  <c r="BW168" i="1"/>
  <c r="BW172" i="1"/>
  <c r="E32" i="1"/>
  <c r="E33" i="1" s="1"/>
  <c r="E34" i="1" s="1"/>
  <c r="G32" i="1"/>
  <c r="G33" i="1" s="1"/>
  <c r="CD17" i="1" l="1"/>
  <c r="BQ17" i="1"/>
  <c r="P17" i="1"/>
  <c r="E17" i="1" s="1"/>
  <c r="E18" i="1"/>
  <c r="Q18" i="1"/>
  <c r="BU22" i="1"/>
  <c r="BR53" i="1"/>
  <c r="BU52" i="1"/>
  <c r="BR52" i="1" s="1"/>
  <c r="BU75" i="1"/>
  <c r="BR75" i="1" s="1"/>
  <c r="BU91" i="1"/>
  <c r="BR91" i="1" s="1"/>
  <c r="BU123" i="1"/>
  <c r="BR123" i="1" s="1"/>
  <c r="BU156" i="1"/>
  <c r="BR156" i="1" s="1"/>
  <c r="BR188" i="1"/>
  <c r="BR220" i="1"/>
  <c r="BR252" i="1"/>
  <c r="BR284" i="1"/>
  <c r="BR316" i="1"/>
  <c r="BR348" i="1"/>
  <c r="BU36" i="1"/>
  <c r="BU116" i="1"/>
  <c r="BR116" i="1" s="1"/>
  <c r="BU149" i="1"/>
  <c r="BR149" i="1" s="1"/>
  <c r="BU181" i="1"/>
  <c r="BR181" i="1" s="1"/>
  <c r="BU213" i="1"/>
  <c r="BR213" i="1" s="1"/>
  <c r="BU245" i="1"/>
  <c r="BR245" i="1" s="1"/>
  <c r="BU277" i="1"/>
  <c r="BR277" i="1" s="1"/>
  <c r="BU309" i="1"/>
  <c r="BR309" i="1" s="1"/>
  <c r="BU341" i="1"/>
  <c r="BR341" i="1" s="1"/>
  <c r="BU32" i="1"/>
  <c r="BU68" i="1"/>
  <c r="BR68" i="1" s="1"/>
  <c r="BU84" i="1"/>
  <c r="BR84" i="1" s="1"/>
  <c r="BU111" i="1"/>
  <c r="BR111" i="1" s="1"/>
  <c r="BU142" i="1"/>
  <c r="BR142" i="1" s="1"/>
  <c r="BU174" i="1"/>
  <c r="BR174" i="1" s="1"/>
  <c r="BU206" i="1"/>
  <c r="BR206" i="1" s="1"/>
  <c r="BU238" i="1"/>
  <c r="BR238" i="1" s="1"/>
  <c r="BU270" i="1"/>
  <c r="BR270" i="1" s="1"/>
  <c r="BU302" i="1"/>
  <c r="BR302" i="1" s="1"/>
  <c r="BU334" i="1"/>
  <c r="BR334" i="1" s="1"/>
  <c r="BU351" i="1"/>
  <c r="BR351" i="1" s="1"/>
  <c r="BU23" i="1"/>
  <c r="BU112" i="1"/>
  <c r="BR112" i="1" s="1"/>
  <c r="BU143" i="1"/>
  <c r="BR143" i="1" s="1"/>
  <c r="BU175" i="1"/>
  <c r="BR175" i="1" s="1"/>
  <c r="BU207" i="1"/>
  <c r="BR207" i="1" s="1"/>
  <c r="BU239" i="1"/>
  <c r="BR239" i="1" s="1"/>
  <c r="BU271" i="1"/>
  <c r="BR271" i="1" s="1"/>
  <c r="BU303" i="1"/>
  <c r="BR303" i="1" s="1"/>
  <c r="BU335" i="1"/>
  <c r="BR335" i="1" s="1"/>
  <c r="BU365" i="1"/>
  <c r="BR365" i="1" s="1"/>
  <c r="BR395" i="1"/>
  <c r="BR427" i="1"/>
  <c r="BU385" i="1"/>
  <c r="BR385" i="1" s="1"/>
  <c r="BR439" i="1"/>
  <c r="BR471" i="1"/>
  <c r="BR503" i="1"/>
  <c r="BU388" i="1"/>
  <c r="BR388" i="1" s="1"/>
  <c r="BU420" i="1"/>
  <c r="BR420" i="1" s="1"/>
  <c r="BR442" i="1"/>
  <c r="BR474" i="1"/>
  <c r="BR506" i="1"/>
  <c r="BU393" i="1"/>
  <c r="BR393" i="1" s="1"/>
  <c r="BU425" i="1"/>
  <c r="BR425" i="1" s="1"/>
  <c r="BU364" i="1"/>
  <c r="BR364" i="1" s="1"/>
  <c r="BU380" i="1"/>
  <c r="BR380" i="1" s="1"/>
  <c r="BR445" i="1"/>
  <c r="BR477" i="1"/>
  <c r="BR509" i="1"/>
  <c r="BU394" i="1"/>
  <c r="BR394" i="1" s="1"/>
  <c r="BU426" i="1"/>
  <c r="BR426" i="1" s="1"/>
  <c r="BR448" i="1"/>
  <c r="BR480" i="1"/>
  <c r="BR512" i="1"/>
  <c r="BR728" i="1"/>
  <c r="BR761" i="1"/>
  <c r="BR786" i="1"/>
  <c r="BR818" i="1"/>
  <c r="BU591" i="1"/>
  <c r="BR591" i="1" s="1"/>
  <c r="BU623" i="1"/>
  <c r="BR623" i="1" s="1"/>
  <c r="BU655" i="1"/>
  <c r="BR655" i="1" s="1"/>
  <c r="BU687" i="1"/>
  <c r="BR687" i="1" s="1"/>
  <c r="BU714" i="1"/>
  <c r="BR714" i="1" s="1"/>
  <c r="BU746" i="1"/>
  <c r="BR746" i="1" s="1"/>
  <c r="BR793" i="1"/>
  <c r="BR825" i="1"/>
  <c r="BU548" i="1"/>
  <c r="BR548" i="1" s="1"/>
  <c r="BU564" i="1"/>
  <c r="BR564" i="1" s="1"/>
  <c r="BU584" i="1"/>
  <c r="BR584" i="1" s="1"/>
  <c r="BU616" i="1"/>
  <c r="BR616" i="1" s="1"/>
  <c r="BU648" i="1"/>
  <c r="BR648" i="1" s="1"/>
  <c r="BU680" i="1"/>
  <c r="BR680" i="1" s="1"/>
  <c r="BR739" i="1"/>
  <c r="BR782" i="1"/>
  <c r="BR814" i="1"/>
  <c r="BU590" i="1"/>
  <c r="BR590" i="1" s="1"/>
  <c r="BU622" i="1"/>
  <c r="BR622" i="1" s="1"/>
  <c r="BU654" i="1"/>
  <c r="BR654" i="1" s="1"/>
  <c r="BU686" i="1"/>
  <c r="BR686" i="1" s="1"/>
  <c r="BU704" i="1"/>
  <c r="BR704" i="1" s="1"/>
  <c r="BU726" i="1"/>
  <c r="BR726" i="1" s="1"/>
  <c r="BU758" i="1"/>
  <c r="BR758" i="1" s="1"/>
  <c r="BR773" i="1"/>
  <c r="BR805" i="1"/>
  <c r="BU539" i="1"/>
  <c r="BR539" i="1" s="1"/>
  <c r="BU555" i="1"/>
  <c r="BR555" i="1" s="1"/>
  <c r="BU571" i="1"/>
  <c r="BR571" i="1" s="1"/>
  <c r="BU596" i="1"/>
  <c r="BR596" i="1" s="1"/>
  <c r="BU628" i="1"/>
  <c r="BR628" i="1" s="1"/>
  <c r="BU660" i="1"/>
  <c r="BR660" i="1" s="1"/>
  <c r="BU692" i="1"/>
  <c r="BR692" i="1" s="1"/>
  <c r="BU883" i="1"/>
  <c r="BR883" i="1" s="1"/>
  <c r="BR895" i="1"/>
  <c r="BR927" i="1"/>
  <c r="BU865" i="1"/>
  <c r="BR865" i="1" s="1"/>
  <c r="BU897" i="1"/>
  <c r="BR897" i="1" s="1"/>
  <c r="BU929" i="1"/>
  <c r="BR929" i="1" s="1"/>
  <c r="BU829" i="1"/>
  <c r="BR829" i="1" s="1"/>
  <c r="BU845" i="1"/>
  <c r="BR845" i="1" s="1"/>
  <c r="BU861" i="1"/>
  <c r="BR861" i="1" s="1"/>
  <c r="BR942" i="1"/>
  <c r="BR950" i="1"/>
  <c r="BR958" i="1"/>
  <c r="BR966" i="1"/>
  <c r="BR974" i="1"/>
  <c r="BR982" i="1"/>
  <c r="BR990" i="1"/>
  <c r="BR998" i="1"/>
  <c r="BR1006" i="1"/>
  <c r="BR1014" i="1"/>
  <c r="BR1022" i="1"/>
  <c r="BR892" i="1"/>
  <c r="BR924" i="1"/>
  <c r="BU873" i="1"/>
  <c r="BR873" i="1" s="1"/>
  <c r="BU917" i="1"/>
  <c r="BR917" i="1" s="1"/>
  <c r="BU852" i="1"/>
  <c r="BR852" i="1" s="1"/>
  <c r="BU874" i="1"/>
  <c r="BR874" i="1" s="1"/>
  <c r="BU1031" i="1"/>
  <c r="BR1031" i="1" s="1"/>
  <c r="BR1063" i="1"/>
  <c r="BR1095" i="1"/>
  <c r="BU1052" i="1"/>
  <c r="BR1052" i="1" s="1"/>
  <c r="BU1084" i="1"/>
  <c r="BR1084" i="1" s="1"/>
  <c r="BU1025" i="1"/>
  <c r="BR1025" i="1" s="1"/>
  <c r="BU1057" i="1"/>
  <c r="BR1057" i="1" s="1"/>
  <c r="BU1089" i="1"/>
  <c r="BR1089" i="1" s="1"/>
  <c r="BU1026" i="1"/>
  <c r="BR1026" i="1" s="1"/>
  <c r="BU1058" i="1"/>
  <c r="BR1058" i="1" s="1"/>
  <c r="BU1090" i="1"/>
  <c r="BR1090" i="1" s="1"/>
  <c r="BU1125" i="1"/>
  <c r="BR1125" i="1" s="1"/>
  <c r="BU1156" i="1"/>
  <c r="BR1156" i="1" s="1"/>
  <c r="BR1188" i="1"/>
  <c r="BU1128" i="1"/>
  <c r="BR1128" i="1" s="1"/>
  <c r="BU1161" i="1"/>
  <c r="BR1161" i="1" s="1"/>
  <c r="BU1193" i="1"/>
  <c r="BR1193" i="1" s="1"/>
  <c r="BU1118" i="1"/>
  <c r="BR1118" i="1" s="1"/>
  <c r="BU1150" i="1"/>
  <c r="BR1150" i="1" s="1"/>
  <c r="BU1182" i="1"/>
  <c r="BR1182" i="1" s="1"/>
  <c r="BU1119" i="1"/>
  <c r="BR1119" i="1" s="1"/>
  <c r="BU1151" i="1"/>
  <c r="BR1151" i="1" s="1"/>
  <c r="BU1183" i="1"/>
  <c r="BR1183" i="1" s="1"/>
  <c r="BU1247" i="1"/>
  <c r="BR1247" i="1" s="1"/>
  <c r="BR1290" i="1"/>
  <c r="BU1275" i="1"/>
  <c r="BR1275" i="1" s="1"/>
  <c r="BU1307" i="1"/>
  <c r="BR1307" i="1" s="1"/>
  <c r="BU1228" i="1"/>
  <c r="BR1228" i="1" s="1"/>
  <c r="BU1261" i="1"/>
  <c r="BR1261" i="1" s="1"/>
  <c r="BU1293" i="1"/>
  <c r="BR1293" i="1" s="1"/>
  <c r="BU1211" i="1"/>
  <c r="BR1211" i="1" s="1"/>
  <c r="BU1237" i="1"/>
  <c r="BR1237" i="1" s="1"/>
  <c r="BU1339" i="1"/>
  <c r="BR1339" i="1" s="1"/>
  <c r="BU1279" i="1"/>
  <c r="BR1279" i="1" s="1"/>
  <c r="BU1311" i="1"/>
  <c r="BR1311" i="1" s="1"/>
  <c r="BU1218" i="1"/>
  <c r="BR1218" i="1" s="1"/>
  <c r="BU1250" i="1"/>
  <c r="BR1250" i="1" s="1"/>
  <c r="BU1342" i="1"/>
  <c r="BR1342" i="1" s="1"/>
  <c r="BU1374" i="1"/>
  <c r="BR1374" i="1" s="1"/>
  <c r="BU1388" i="1"/>
  <c r="BR1388" i="1" s="1"/>
  <c r="BU1396" i="1"/>
  <c r="BR1396" i="1" s="1"/>
  <c r="BU1404" i="1"/>
  <c r="BR1404" i="1" s="1"/>
  <c r="BR1467" i="1"/>
  <c r="BR1417" i="1"/>
  <c r="BU1351" i="1"/>
  <c r="BR1351" i="1" s="1"/>
  <c r="BR1459" i="1"/>
  <c r="BU1345" i="1"/>
  <c r="BR1345" i="1" s="1"/>
  <c r="BU1377" i="1"/>
  <c r="BR1377" i="1" s="1"/>
  <c r="BU1447" i="1"/>
  <c r="BR1447" i="1" s="1"/>
  <c r="BU1487" i="1"/>
  <c r="BR1487" i="1" s="1"/>
  <c r="BU1429" i="1"/>
  <c r="BR1429" i="1" s="1"/>
  <c r="BU1452" i="1"/>
  <c r="BR1452" i="1" s="1"/>
  <c r="BU1484" i="1"/>
  <c r="BR1484" i="1" s="1"/>
  <c r="BU1457" i="1"/>
  <c r="BR1457" i="1" s="1"/>
  <c r="BU1489" i="1"/>
  <c r="BR1489" i="1" s="1"/>
  <c r="BU1443" i="1"/>
  <c r="BR1443" i="1" s="1"/>
  <c r="BU1430" i="1"/>
  <c r="BR1430" i="1" s="1"/>
  <c r="BU1454" i="1"/>
  <c r="BR1454" i="1" s="1"/>
  <c r="BU1486" i="1"/>
  <c r="BR1486" i="1" s="1"/>
  <c r="BR1502" i="1"/>
  <c r="BU1516" i="1"/>
  <c r="BR1516" i="1" s="1"/>
  <c r="BU1548" i="1"/>
  <c r="BR1548" i="1" s="1"/>
  <c r="BR1580" i="1"/>
  <c r="BR1611" i="1"/>
  <c r="BR1671" i="1"/>
  <c r="BU1509" i="1"/>
  <c r="BR1509" i="1" s="1"/>
  <c r="BU1541" i="1"/>
  <c r="BR1541" i="1" s="1"/>
  <c r="BU1573" i="1"/>
  <c r="BR1573" i="1" s="1"/>
  <c r="BU1605" i="1"/>
  <c r="BR1605" i="1" s="1"/>
  <c r="BU1530" i="1"/>
  <c r="BR1530" i="1" s="1"/>
  <c r="BU1562" i="1"/>
  <c r="BR1562" i="1" s="1"/>
  <c r="BU1594" i="1"/>
  <c r="BR1594" i="1" s="1"/>
  <c r="BU1623" i="1"/>
  <c r="BR1623" i="1" s="1"/>
  <c r="BU1531" i="1"/>
  <c r="BR1531" i="1" s="1"/>
  <c r="BU1563" i="1"/>
  <c r="BR1563" i="1" s="1"/>
  <c r="BU1595" i="1"/>
  <c r="BR1595" i="1" s="1"/>
  <c r="BU1625" i="1"/>
  <c r="BR1625" i="1" s="1"/>
  <c r="BU1635" i="1"/>
  <c r="BR1635" i="1" s="1"/>
  <c r="BR1706" i="1"/>
  <c r="BR1677" i="1"/>
  <c r="BR1709" i="1"/>
  <c r="BR1736" i="1"/>
  <c r="BU1678" i="1"/>
  <c r="BR1678" i="1" s="1"/>
  <c r="BU1710" i="1"/>
  <c r="BR1710" i="1" s="1"/>
  <c r="BU1668" i="1"/>
  <c r="BR1668" i="1" s="1"/>
  <c r="BU1700" i="1"/>
  <c r="BR1700" i="1" s="1"/>
  <c r="BR1734" i="1"/>
  <c r="BR1788" i="1"/>
  <c r="BR1822" i="1"/>
  <c r="BU1754" i="1"/>
  <c r="BR1754" i="1" s="1"/>
  <c r="BU1786" i="1"/>
  <c r="BR1786" i="1" s="1"/>
  <c r="BU1752" i="1"/>
  <c r="BR1752" i="1" s="1"/>
  <c r="BU1784" i="1"/>
  <c r="BR1784" i="1" s="1"/>
  <c r="BR1876" i="1"/>
  <c r="BU1747" i="1"/>
  <c r="BR1747" i="1" s="1"/>
  <c r="BU1779" i="1"/>
  <c r="BR1779" i="1" s="1"/>
  <c r="BU1813" i="1"/>
  <c r="BR1813" i="1" s="1"/>
  <c r="BU1774" i="1"/>
  <c r="BR1774" i="1" s="1"/>
  <c r="BU1761" i="1"/>
  <c r="BR1761" i="1" s="1"/>
  <c r="BU1793" i="1"/>
  <c r="BR1793" i="1" s="1"/>
  <c r="BU1855" i="1"/>
  <c r="BR1855" i="1" s="1"/>
  <c r="BU1887" i="1"/>
  <c r="BR1887" i="1" s="1"/>
  <c r="BU1874" i="1"/>
  <c r="BR1874" i="1" s="1"/>
  <c r="BU1832" i="1"/>
  <c r="BR1832" i="1" s="1"/>
  <c r="BU1864" i="1"/>
  <c r="BR1864" i="1" s="1"/>
  <c r="BU1896" i="1"/>
  <c r="BR1896" i="1" s="1"/>
  <c r="BU1923" i="1"/>
  <c r="BR1923" i="1" s="1"/>
  <c r="BU1835" i="1"/>
  <c r="BR1835" i="1" s="1"/>
  <c r="BU1867" i="1"/>
  <c r="BR1867" i="1" s="1"/>
  <c r="BU1899" i="1"/>
  <c r="BR1899" i="1" s="1"/>
  <c r="BU1906" i="1"/>
  <c r="BR1906" i="1" s="1"/>
  <c r="BU1920" i="1"/>
  <c r="BR1920" i="1" s="1"/>
  <c r="BU2044" i="1"/>
  <c r="BR2044" i="1" s="1"/>
  <c r="BU1983" i="1"/>
  <c r="BR1983" i="1" s="1"/>
  <c r="BU2014" i="1"/>
  <c r="BR2014" i="1" s="1"/>
  <c r="BU2011" i="1"/>
  <c r="BR2011" i="1" s="1"/>
  <c r="BU2049" i="1"/>
  <c r="BR2049" i="1" s="1"/>
  <c r="BU2099" i="1"/>
  <c r="BR2099" i="1" s="1"/>
  <c r="BU2129" i="1"/>
  <c r="BR2129" i="1" s="1"/>
  <c r="BU2047" i="1"/>
  <c r="BR2047" i="1" s="1"/>
  <c r="BU2091" i="1"/>
  <c r="BR2091" i="1" s="1"/>
  <c r="BU2125" i="1"/>
  <c r="BR2125" i="1" s="1"/>
  <c r="BU2112" i="1"/>
  <c r="BR2112" i="1" s="1"/>
  <c r="BU2127" i="1"/>
  <c r="BR2127" i="1" s="1"/>
  <c r="BU2143" i="1"/>
  <c r="BR2143" i="1" s="1"/>
  <c r="BU2193" i="1"/>
  <c r="BU2225" i="1"/>
  <c r="BU2166" i="1"/>
  <c r="BR2166" i="1" s="1"/>
  <c r="BU2167" i="1"/>
  <c r="BR2167" i="1" s="1"/>
  <c r="BU77" i="1"/>
  <c r="BR77" i="1" s="1"/>
  <c r="BU94" i="1"/>
  <c r="BR94" i="1" s="1"/>
  <c r="BU126" i="1"/>
  <c r="BR126" i="1" s="1"/>
  <c r="BU160" i="1"/>
  <c r="BR160" i="1" s="1"/>
  <c r="BR192" i="1"/>
  <c r="BR224" i="1"/>
  <c r="BR256" i="1"/>
  <c r="BR288" i="1"/>
  <c r="BR320" i="1"/>
  <c r="BR353" i="1"/>
  <c r="BU62" i="1"/>
  <c r="BR62" i="1" s="1"/>
  <c r="BU121" i="1"/>
  <c r="BR121" i="1" s="1"/>
  <c r="BU153" i="1"/>
  <c r="BR153" i="1" s="1"/>
  <c r="BR185" i="1"/>
  <c r="BU217" i="1"/>
  <c r="BR217" i="1" s="1"/>
  <c r="BR249" i="1"/>
  <c r="BR281" i="1"/>
  <c r="BR313" i="1"/>
  <c r="BR345" i="1"/>
  <c r="BU70" i="1"/>
  <c r="BR70" i="1" s="1"/>
  <c r="BU86" i="1"/>
  <c r="BR86" i="1" s="1"/>
  <c r="BU114" i="1"/>
  <c r="BR114" i="1" s="1"/>
  <c r="BU146" i="1"/>
  <c r="BR146" i="1" s="1"/>
  <c r="BR178" i="1"/>
  <c r="BR210" i="1"/>
  <c r="BR242" i="1"/>
  <c r="BR274" i="1"/>
  <c r="BR306" i="1"/>
  <c r="BR338" i="1"/>
  <c r="BU58" i="1"/>
  <c r="BR58" i="1" s="1"/>
  <c r="BU117" i="1"/>
  <c r="BR117" i="1" s="1"/>
  <c r="BR147" i="1"/>
  <c r="BR179" i="1"/>
  <c r="BR211" i="1"/>
  <c r="BR243" i="1"/>
  <c r="BR275" i="1"/>
  <c r="BR307" i="1"/>
  <c r="BR339" i="1"/>
  <c r="BR399" i="1"/>
  <c r="BR371" i="1"/>
  <c r="BR443" i="1"/>
  <c r="BR475" i="1"/>
  <c r="BR507" i="1"/>
  <c r="BR392" i="1"/>
  <c r="BR424" i="1"/>
  <c r="BR446" i="1"/>
  <c r="BR478" i="1"/>
  <c r="BR510" i="1"/>
  <c r="BR397" i="1"/>
  <c r="BU350" i="1"/>
  <c r="BR350" i="1" s="1"/>
  <c r="BU366" i="1"/>
  <c r="BR366" i="1" s="1"/>
  <c r="BR382" i="1"/>
  <c r="BR449" i="1"/>
  <c r="BR481" i="1"/>
  <c r="BR513" i="1"/>
  <c r="BR398" i="1"/>
  <c r="BR452" i="1"/>
  <c r="BR484" i="1"/>
  <c r="BR516" i="1"/>
  <c r="BR735" i="1"/>
  <c r="BR763" i="1"/>
  <c r="BR787" i="1"/>
  <c r="BR819" i="1"/>
  <c r="BR594" i="1"/>
  <c r="BR626" i="1"/>
  <c r="BR658" i="1"/>
  <c r="BR690" i="1"/>
  <c r="BR836" i="1"/>
  <c r="BR701" i="1"/>
  <c r="BR721" i="1"/>
  <c r="BR753" i="1"/>
  <c r="BR800" i="1"/>
  <c r="BR830" i="1"/>
  <c r="BR550" i="1"/>
  <c r="BR566" i="1"/>
  <c r="BR589" i="1"/>
  <c r="BR621" i="1"/>
  <c r="BR653" i="1"/>
  <c r="BR685" i="1"/>
  <c r="BR740" i="1"/>
  <c r="BR783" i="1"/>
  <c r="BR815" i="1"/>
  <c r="BR595" i="1"/>
  <c r="BR627" i="1"/>
  <c r="BR659" i="1"/>
  <c r="BR691" i="1"/>
  <c r="BR828" i="1"/>
  <c r="BR707" i="1"/>
  <c r="BR733" i="1"/>
  <c r="BR760" i="1"/>
  <c r="BR780" i="1"/>
  <c r="BR812" i="1"/>
  <c r="BR541" i="1"/>
  <c r="BR557" i="1"/>
  <c r="BR573" i="1"/>
  <c r="BR601" i="1"/>
  <c r="BR633" i="1"/>
  <c r="BR665" i="1"/>
  <c r="BR697" i="1"/>
  <c r="BR867" i="1"/>
  <c r="BR896" i="1"/>
  <c r="BR928" i="1"/>
  <c r="BU868" i="1"/>
  <c r="BR868" i="1" s="1"/>
  <c r="BR898" i="1"/>
  <c r="BR930" i="1"/>
  <c r="BR831" i="1"/>
  <c r="BR847" i="1"/>
  <c r="BR863" i="1"/>
  <c r="BR943" i="1"/>
  <c r="BR951" i="1"/>
  <c r="BR959" i="1"/>
  <c r="BR967" i="1"/>
  <c r="BR975" i="1"/>
  <c r="BR983" i="1"/>
  <c r="BR991" i="1"/>
  <c r="BR999" i="1"/>
  <c r="BR1007" i="1"/>
  <c r="BR1015" i="1"/>
  <c r="BR1023" i="1"/>
  <c r="BR866" i="1"/>
  <c r="BR899" i="1"/>
  <c r="BR931" i="1"/>
  <c r="BR877" i="1"/>
  <c r="BR886" i="1"/>
  <c r="BR918" i="1"/>
  <c r="BR838" i="1"/>
  <c r="BR854" i="1"/>
  <c r="BR878" i="1"/>
  <c r="BU1035" i="1"/>
  <c r="BR1035" i="1" s="1"/>
  <c r="BR1067" i="1"/>
  <c r="BR1099" i="1"/>
  <c r="BU1056" i="1"/>
  <c r="BR1056" i="1" s="1"/>
  <c r="BU1088" i="1"/>
  <c r="BR1088" i="1" s="1"/>
  <c r="BU1029" i="1"/>
  <c r="BR1029" i="1" s="1"/>
  <c r="BR1061" i="1"/>
  <c r="BR1093" i="1"/>
  <c r="BU1030" i="1"/>
  <c r="BR1030" i="1" s="1"/>
  <c r="BR1062" i="1"/>
  <c r="BR1094" i="1"/>
  <c r="BR1130" i="1"/>
  <c r="BU1160" i="1"/>
  <c r="BR1160" i="1" s="1"/>
  <c r="BR1192" i="1"/>
  <c r="BR1227" i="1"/>
  <c r="BR1131" i="1"/>
  <c r="BR1165" i="1"/>
  <c r="BU1197" i="1"/>
  <c r="BR1197" i="1" s="1"/>
  <c r="BR1223" i="1"/>
  <c r="BR1206" i="1"/>
  <c r="BU1121" i="1"/>
  <c r="BR1121" i="1" s="1"/>
  <c r="BR1154" i="1"/>
  <c r="BR1186" i="1"/>
  <c r="BU1124" i="1"/>
  <c r="BR1124" i="1" s="1"/>
  <c r="BR1155" i="1"/>
  <c r="BR1187" i="1"/>
  <c r="BR1243" i="1"/>
  <c r="BR1265" i="1"/>
  <c r="BR1297" i="1"/>
  <c r="BR1364" i="1"/>
  <c r="BU1276" i="1"/>
  <c r="BR1276" i="1" s="1"/>
  <c r="BR1308" i="1"/>
  <c r="BU1232" i="1"/>
  <c r="BR1232" i="1" s="1"/>
  <c r="BU1262" i="1"/>
  <c r="BR1262" i="1" s="1"/>
  <c r="BU1294" i="1"/>
  <c r="BR1294" i="1" s="1"/>
  <c r="BU1213" i="1"/>
  <c r="BR1213" i="1" s="1"/>
  <c r="BR1241" i="1"/>
  <c r="BR1340" i="1"/>
  <c r="BR1280" i="1"/>
  <c r="BR1312" i="1"/>
  <c r="BU1222" i="1"/>
  <c r="BR1222" i="1" s="1"/>
  <c r="BR1254" i="1"/>
  <c r="BR1321" i="1"/>
  <c r="BR1349" i="1"/>
  <c r="BU1381" i="1"/>
  <c r="BR1381" i="1" s="1"/>
  <c r="BR1389" i="1"/>
  <c r="BR1397" i="1"/>
  <c r="BR1405" i="1"/>
  <c r="BR1463" i="1"/>
  <c r="BU1352" i="1"/>
  <c r="BR1352" i="1" s="1"/>
  <c r="BU1320" i="1"/>
  <c r="BR1320" i="1" s="1"/>
  <c r="BR1421" i="1"/>
  <c r="BR1346" i="1"/>
  <c r="BR1378" i="1"/>
  <c r="BR1412" i="1"/>
  <c r="BU1431" i="1"/>
  <c r="BR1431" i="1" s="1"/>
  <c r="BU1456" i="1"/>
  <c r="BR1456" i="1" s="1"/>
  <c r="BU1488" i="1"/>
  <c r="BR1488" i="1" s="1"/>
  <c r="BR1461" i="1"/>
  <c r="BR1494" i="1"/>
  <c r="BR1416" i="1"/>
  <c r="BR1432" i="1"/>
  <c r="BR1458" i="1"/>
  <c r="BR1490" i="1"/>
  <c r="BR1503" i="1"/>
  <c r="BU1520" i="1"/>
  <c r="BR1520" i="1" s="1"/>
  <c r="BU1552" i="1"/>
  <c r="BR1552" i="1" s="1"/>
  <c r="BR1584" i="1"/>
  <c r="BR1618" i="1"/>
  <c r="BR1698" i="1"/>
  <c r="BU1513" i="1"/>
  <c r="BR1513" i="1" s="1"/>
  <c r="BU1545" i="1"/>
  <c r="BR1545" i="1" s="1"/>
  <c r="BU1577" i="1"/>
  <c r="BR1577" i="1" s="1"/>
  <c r="BU1612" i="1"/>
  <c r="BR1612" i="1" s="1"/>
  <c r="BU1534" i="1"/>
  <c r="BR1534" i="1" s="1"/>
  <c r="BU1566" i="1"/>
  <c r="BR1566" i="1" s="1"/>
  <c r="BU1598" i="1"/>
  <c r="BR1598" i="1" s="1"/>
  <c r="BU1630" i="1"/>
  <c r="BR1630" i="1" s="1"/>
  <c r="BU1535" i="1"/>
  <c r="BR1535" i="1" s="1"/>
  <c r="BU1567" i="1"/>
  <c r="BR1567" i="1" s="1"/>
  <c r="BR1599" i="1"/>
  <c r="BR1632" i="1"/>
  <c r="BU1637" i="1"/>
  <c r="BR1637" i="1" s="1"/>
  <c r="BR1711" i="1"/>
  <c r="BR1680" i="1"/>
  <c r="BR1712" i="1"/>
  <c r="BR1651" i="1"/>
  <c r="BR1683" i="1"/>
  <c r="BR1715" i="1"/>
  <c r="BR1673" i="1"/>
  <c r="BR1705" i="1"/>
  <c r="BR1758" i="1"/>
  <c r="BR1730" i="1"/>
  <c r="BR1868" i="1"/>
  <c r="BR1751" i="1"/>
  <c r="BR1783" i="1"/>
  <c r="BR1815" i="1"/>
  <c r="BR1830" i="1"/>
  <c r="BR1749" i="1"/>
  <c r="BR1781" i="1"/>
  <c r="BR1809" i="1"/>
  <c r="BR1845" i="1"/>
  <c r="BR1820" i="1"/>
  <c r="BR1892" i="1"/>
  <c r="BR1810" i="1"/>
  <c r="BR1827" i="1"/>
  <c r="BR1833" i="1"/>
  <c r="BR1865" i="1"/>
  <c r="BR1897" i="1"/>
  <c r="BR1908" i="1"/>
  <c r="BR1905" i="1"/>
  <c r="BR1846" i="1"/>
  <c r="BR1878" i="1"/>
  <c r="BR1910" i="1"/>
  <c r="BU1987" i="1"/>
  <c r="BR1987" i="1" s="1"/>
  <c r="BU1922" i="1"/>
  <c r="BR1922" i="1" s="1"/>
  <c r="BU2018" i="1"/>
  <c r="BR2018" i="1" s="1"/>
  <c r="BU2105" i="1"/>
  <c r="BR2105" i="1" s="1"/>
  <c r="BU2052" i="1"/>
  <c r="BR2052" i="1" s="1"/>
  <c r="BU2079" i="1"/>
  <c r="BR2079" i="1" s="1"/>
  <c r="BU2194" i="1"/>
  <c r="BU2226" i="1"/>
  <c r="BU2171" i="1"/>
  <c r="BR2171" i="1" s="1"/>
  <c r="BU60" i="1"/>
  <c r="BR60" i="1" s="1"/>
  <c r="BU79" i="1"/>
  <c r="BR79" i="1" s="1"/>
  <c r="BU99" i="1"/>
  <c r="BR99" i="1" s="1"/>
  <c r="BU132" i="1"/>
  <c r="BR132" i="1" s="1"/>
  <c r="BU164" i="1"/>
  <c r="BR164" i="1" s="1"/>
  <c r="BR196" i="1"/>
  <c r="BR228" i="1"/>
  <c r="BR260" i="1"/>
  <c r="BR292" i="1"/>
  <c r="BR324" i="1"/>
  <c r="BU16" i="1"/>
  <c r="BR16" i="1" s="1"/>
  <c r="BU92" i="1"/>
  <c r="BR92" i="1" s="1"/>
  <c r="BU124" i="1"/>
  <c r="BR124" i="1" s="1"/>
  <c r="BR157" i="1"/>
  <c r="BU189" i="1"/>
  <c r="BR189" i="1" s="1"/>
  <c r="BU221" i="1"/>
  <c r="BR221" i="1" s="1"/>
  <c r="BU253" i="1"/>
  <c r="BR253" i="1" s="1"/>
  <c r="BU285" i="1"/>
  <c r="BR285" i="1" s="1"/>
  <c r="BU317" i="1"/>
  <c r="BR317" i="1" s="1"/>
  <c r="BU349" i="1"/>
  <c r="BR349" i="1" s="1"/>
  <c r="BU48" i="1"/>
  <c r="BR48" i="1" s="1"/>
  <c r="BU72" i="1"/>
  <c r="BR72" i="1" s="1"/>
  <c r="BU88" i="1"/>
  <c r="BR88" i="1" s="1"/>
  <c r="BU119" i="1"/>
  <c r="BR119" i="1" s="1"/>
  <c r="BU150" i="1"/>
  <c r="BR150" i="1" s="1"/>
  <c r="BU182" i="1"/>
  <c r="BR182" i="1" s="1"/>
  <c r="BU214" i="1"/>
  <c r="BR214" i="1" s="1"/>
  <c r="BU246" i="1"/>
  <c r="BR246" i="1" s="1"/>
  <c r="BU278" i="1"/>
  <c r="BR278" i="1" s="1"/>
  <c r="BU310" i="1"/>
  <c r="BR310" i="1" s="1"/>
  <c r="BU342" i="1"/>
  <c r="BR342" i="1" s="1"/>
  <c r="BU29" i="1"/>
  <c r="BU120" i="1"/>
  <c r="BR120" i="1" s="1"/>
  <c r="BU151" i="1"/>
  <c r="BR151" i="1" s="1"/>
  <c r="BU183" i="1"/>
  <c r="BR183" i="1" s="1"/>
  <c r="BU215" i="1"/>
  <c r="BR215" i="1" s="1"/>
  <c r="BU247" i="1"/>
  <c r="BR247" i="1" s="1"/>
  <c r="BU279" i="1"/>
  <c r="BR279" i="1" s="1"/>
  <c r="BU311" i="1"/>
  <c r="BR311" i="1" s="1"/>
  <c r="BU343" i="1"/>
  <c r="BR343" i="1" s="1"/>
  <c r="BR403" i="1"/>
  <c r="BU373" i="1"/>
  <c r="BR373" i="1" s="1"/>
  <c r="BR447" i="1"/>
  <c r="BR479" i="1"/>
  <c r="BR511" i="1"/>
  <c r="BU396" i="1"/>
  <c r="BR396" i="1" s="1"/>
  <c r="BR534" i="1"/>
  <c r="BR450" i="1"/>
  <c r="BR482" i="1"/>
  <c r="BR514" i="1"/>
  <c r="BU401" i="1"/>
  <c r="BR401" i="1" s="1"/>
  <c r="BU352" i="1"/>
  <c r="BR352" i="1" s="1"/>
  <c r="BU368" i="1"/>
  <c r="BR368" i="1" s="1"/>
  <c r="BU384" i="1"/>
  <c r="BR384" i="1" s="1"/>
  <c r="BR453" i="1"/>
  <c r="BR485" i="1"/>
  <c r="BR517" i="1"/>
  <c r="BU402" i="1"/>
  <c r="BR402" i="1" s="1"/>
  <c r="BR456" i="1"/>
  <c r="BR488" i="1"/>
  <c r="BR520" i="1"/>
  <c r="BR736" i="1"/>
  <c r="BR765" i="1"/>
  <c r="BR794" i="1"/>
  <c r="BR826" i="1"/>
  <c r="BU599" i="1"/>
  <c r="BR599" i="1" s="1"/>
  <c r="BU631" i="1"/>
  <c r="BR631" i="1" s="1"/>
  <c r="BU663" i="1"/>
  <c r="BR663" i="1" s="1"/>
  <c r="BU695" i="1"/>
  <c r="BR695" i="1" s="1"/>
  <c r="BU702" i="1"/>
  <c r="BR702" i="1" s="1"/>
  <c r="BU722" i="1"/>
  <c r="BR722" i="1" s="1"/>
  <c r="BU754" i="1"/>
  <c r="BR754" i="1" s="1"/>
  <c r="BR801" i="1"/>
  <c r="BR871" i="1"/>
  <c r="BU552" i="1"/>
  <c r="BR552" i="1" s="1"/>
  <c r="BU568" i="1"/>
  <c r="BR568" i="1" s="1"/>
  <c r="BU592" i="1"/>
  <c r="BR592" i="1" s="1"/>
  <c r="BU624" i="1"/>
  <c r="BR624" i="1" s="1"/>
  <c r="BU656" i="1"/>
  <c r="BR656" i="1" s="1"/>
  <c r="BU688" i="1"/>
  <c r="BR688" i="1" s="1"/>
  <c r="BR715" i="1"/>
  <c r="BR747" i="1"/>
  <c r="BR790" i="1"/>
  <c r="BR822" i="1"/>
  <c r="BU598" i="1"/>
  <c r="BR598" i="1" s="1"/>
  <c r="BU630" i="1"/>
  <c r="BR630" i="1" s="1"/>
  <c r="BU662" i="1"/>
  <c r="BR662" i="1" s="1"/>
  <c r="BU694" i="1"/>
  <c r="BR694" i="1" s="1"/>
  <c r="BU708" i="1"/>
  <c r="BR708" i="1" s="1"/>
  <c r="BU734" i="1"/>
  <c r="BR734" i="1" s="1"/>
  <c r="BR762" i="1"/>
  <c r="BR781" i="1"/>
  <c r="BR813" i="1"/>
  <c r="BU543" i="1"/>
  <c r="BR543" i="1" s="1"/>
  <c r="BU559" i="1"/>
  <c r="BR559" i="1" s="1"/>
  <c r="BU575" i="1"/>
  <c r="BR575" i="1" s="1"/>
  <c r="BU604" i="1"/>
  <c r="BR604" i="1" s="1"/>
  <c r="BU636" i="1"/>
  <c r="BR636" i="1" s="1"/>
  <c r="BU668" i="1"/>
  <c r="BR668" i="1" s="1"/>
  <c r="BR903" i="1"/>
  <c r="BR935" i="1"/>
  <c r="BU905" i="1"/>
  <c r="BR905" i="1" s="1"/>
  <c r="BU937" i="1"/>
  <c r="BR937" i="1" s="1"/>
  <c r="BR833" i="1"/>
  <c r="BR849" i="1"/>
  <c r="BR944" i="1"/>
  <c r="BR952" i="1"/>
  <c r="BR960" i="1"/>
  <c r="BR968" i="1"/>
  <c r="BR976" i="1"/>
  <c r="BR984" i="1"/>
  <c r="BR992" i="1"/>
  <c r="BR1000" i="1"/>
  <c r="BR1008" i="1"/>
  <c r="BR1016" i="1"/>
  <c r="BR1024" i="1"/>
  <c r="BR900" i="1"/>
  <c r="BR932" i="1"/>
  <c r="BU881" i="1"/>
  <c r="BR881" i="1" s="1"/>
  <c r="BU893" i="1"/>
  <c r="BR893" i="1" s="1"/>
  <c r="BU925" i="1"/>
  <c r="BR925" i="1" s="1"/>
  <c r="BR840" i="1"/>
  <c r="BR856" i="1"/>
  <c r="BR882" i="1"/>
  <c r="BU1039" i="1"/>
  <c r="BR1039" i="1" s="1"/>
  <c r="BR1071" i="1"/>
  <c r="BR1103" i="1"/>
  <c r="BU1028" i="1"/>
  <c r="BR1028" i="1" s="1"/>
  <c r="BU1060" i="1"/>
  <c r="BR1060" i="1" s="1"/>
  <c r="BU1092" i="1"/>
  <c r="BR1092" i="1" s="1"/>
  <c r="BU1033" i="1"/>
  <c r="BR1033" i="1" s="1"/>
  <c r="BU1065" i="1"/>
  <c r="BR1065" i="1" s="1"/>
  <c r="BU1097" i="1"/>
  <c r="BR1097" i="1" s="1"/>
  <c r="BU1034" i="1"/>
  <c r="BR1034" i="1" s="1"/>
  <c r="BR1066" i="1"/>
  <c r="BR1098" i="1"/>
  <c r="BR1210" i="1"/>
  <c r="BU1133" i="1"/>
  <c r="BR1133" i="1" s="1"/>
  <c r="BU1164" i="1"/>
  <c r="BR1164" i="1" s="1"/>
  <c r="BU1196" i="1"/>
  <c r="BR1196" i="1" s="1"/>
  <c r="BR1231" i="1"/>
  <c r="BU1137" i="1"/>
  <c r="BR1137" i="1" s="1"/>
  <c r="BU1169" i="1"/>
  <c r="BR1169" i="1" s="1"/>
  <c r="BU1201" i="1"/>
  <c r="BR1201" i="1" s="1"/>
  <c r="BU1126" i="1"/>
  <c r="BR1126" i="1" s="1"/>
  <c r="BU1158" i="1"/>
  <c r="BR1158" i="1" s="1"/>
  <c r="BU1190" i="1"/>
  <c r="BR1190" i="1" s="1"/>
  <c r="BR1255" i="1"/>
  <c r="BU1127" i="1"/>
  <c r="BR1127" i="1" s="1"/>
  <c r="BU1159" i="1"/>
  <c r="BR1159" i="1" s="1"/>
  <c r="BU1191" i="1"/>
  <c r="BR1191" i="1" s="1"/>
  <c r="BR1266" i="1"/>
  <c r="BR1298" i="1"/>
  <c r="BR1380" i="1"/>
  <c r="BU1283" i="1"/>
  <c r="BR1283" i="1" s="1"/>
  <c r="BU1315" i="1"/>
  <c r="BR1315" i="1" s="1"/>
  <c r="BU1236" i="1"/>
  <c r="BR1236" i="1" s="1"/>
  <c r="BU1269" i="1"/>
  <c r="BR1269" i="1" s="1"/>
  <c r="BU1301" i="1"/>
  <c r="BR1301" i="1" s="1"/>
  <c r="BU1215" i="1"/>
  <c r="BR1215" i="1" s="1"/>
  <c r="BU1245" i="1"/>
  <c r="BR1245" i="1" s="1"/>
  <c r="BU1287" i="1"/>
  <c r="BR1287" i="1" s="1"/>
  <c r="BU1319" i="1"/>
  <c r="BR1319" i="1" s="1"/>
  <c r="BU1226" i="1"/>
  <c r="BR1226" i="1" s="1"/>
  <c r="BU1258" i="1"/>
  <c r="BR1258" i="1" s="1"/>
  <c r="BR1471" i="1"/>
  <c r="BU1350" i="1"/>
  <c r="BR1350" i="1" s="1"/>
  <c r="BU1382" i="1"/>
  <c r="BR1382" i="1" s="1"/>
  <c r="BU1390" i="1"/>
  <c r="BR1390" i="1" s="1"/>
  <c r="BU1398" i="1"/>
  <c r="BR1398" i="1" s="1"/>
  <c r="BU1406" i="1"/>
  <c r="BR1406" i="1" s="1"/>
  <c r="BU1327" i="1"/>
  <c r="BR1327" i="1" s="1"/>
  <c r="BU1359" i="1"/>
  <c r="BR1359" i="1" s="1"/>
  <c r="BR1455" i="1"/>
  <c r="BU1353" i="1"/>
  <c r="BR1353" i="1" s="1"/>
  <c r="BR1414" i="1"/>
  <c r="BR1413" i="1"/>
  <c r="BU1492" i="1"/>
  <c r="BR1492" i="1" s="1"/>
  <c r="BU1433" i="1"/>
  <c r="BR1433" i="1" s="1"/>
  <c r="BU1460" i="1"/>
  <c r="BR1460" i="1" s="1"/>
  <c r="BU1442" i="1"/>
  <c r="BR1442" i="1" s="1"/>
  <c r="BR1465" i="1"/>
  <c r="BU1418" i="1"/>
  <c r="BR1418" i="1" s="1"/>
  <c r="BU1434" i="1"/>
  <c r="BR1434" i="1" s="1"/>
  <c r="BU1462" i="1"/>
  <c r="BR1462" i="1" s="1"/>
  <c r="BR1496" i="1"/>
  <c r="BR1504" i="1"/>
  <c r="BU1524" i="1"/>
  <c r="BR1524" i="1" s="1"/>
  <c r="BU1556" i="1"/>
  <c r="BR1556" i="1" s="1"/>
  <c r="BR1588" i="1"/>
  <c r="BR1619" i="1"/>
  <c r="BU1491" i="1"/>
  <c r="BR1491" i="1" s="1"/>
  <c r="BU1517" i="1"/>
  <c r="BR1517" i="1" s="1"/>
  <c r="BU1549" i="1"/>
  <c r="BR1549" i="1" s="1"/>
  <c r="BU1581" i="1"/>
  <c r="BR1581" i="1" s="1"/>
  <c r="BU1613" i="1"/>
  <c r="BR1613" i="1" s="1"/>
  <c r="BU1538" i="1"/>
  <c r="BR1538" i="1" s="1"/>
  <c r="BU1570" i="1"/>
  <c r="BR1570" i="1" s="1"/>
  <c r="BU1602" i="1"/>
  <c r="BR1602" i="1" s="1"/>
  <c r="BU1631" i="1"/>
  <c r="BR1631" i="1" s="1"/>
  <c r="BU1507" i="1"/>
  <c r="BR1507" i="1" s="1"/>
  <c r="BU1539" i="1"/>
  <c r="BR1539" i="1" s="1"/>
  <c r="BU1571" i="1"/>
  <c r="BR1571" i="1" s="1"/>
  <c r="BU1603" i="1"/>
  <c r="BR1603" i="1" s="1"/>
  <c r="BU1642" i="1"/>
  <c r="BR1642" i="1" s="1"/>
  <c r="BU1641" i="1"/>
  <c r="BR1641" i="1" s="1"/>
  <c r="BR1639" i="1"/>
  <c r="BR1685" i="1"/>
  <c r="BR1717" i="1"/>
  <c r="BU1654" i="1"/>
  <c r="BR1654" i="1" s="1"/>
  <c r="BU1686" i="1"/>
  <c r="BR1686" i="1" s="1"/>
  <c r="BU1718" i="1"/>
  <c r="BR1718" i="1" s="1"/>
  <c r="BU1676" i="1"/>
  <c r="BR1676" i="1" s="1"/>
  <c r="BU1708" i="1"/>
  <c r="BR1708" i="1" s="1"/>
  <c r="BU1735" i="1"/>
  <c r="BR1735" i="1" s="1"/>
  <c r="BR1828" i="1"/>
  <c r="BR1819" i="1"/>
  <c r="BR1762" i="1"/>
  <c r="BR1794" i="1"/>
  <c r="BR1760" i="1"/>
  <c r="BR1792" i="1"/>
  <c r="BU1755" i="1"/>
  <c r="BR1755" i="1" s="1"/>
  <c r="BU1787" i="1"/>
  <c r="BR1787" i="1" s="1"/>
  <c r="BU1817" i="1"/>
  <c r="BR1817" i="1" s="1"/>
  <c r="BU1782" i="1"/>
  <c r="BR1782" i="1" s="1"/>
  <c r="BU1814" i="1"/>
  <c r="BR1814" i="1" s="1"/>
  <c r="BU1737" i="1"/>
  <c r="BR1737" i="1" s="1"/>
  <c r="BR1769" i="1"/>
  <c r="BR1801" i="1"/>
  <c r="BU1863" i="1"/>
  <c r="BR1863" i="1" s="1"/>
  <c r="BU1895" i="1"/>
  <c r="BR1895" i="1" s="1"/>
  <c r="BR1850" i="1"/>
  <c r="BR1882" i="1"/>
  <c r="BU1808" i="1"/>
  <c r="BR1808" i="1" s="1"/>
  <c r="BU1840" i="1"/>
  <c r="BR1840" i="1" s="1"/>
  <c r="BU1872" i="1"/>
  <c r="BR1872" i="1" s="1"/>
  <c r="BU1902" i="1"/>
  <c r="BR1902" i="1" s="1"/>
  <c r="BR1925" i="1"/>
  <c r="BU1843" i="1"/>
  <c r="BR1843" i="1" s="1"/>
  <c r="BU1875" i="1"/>
  <c r="BR1875" i="1" s="1"/>
  <c r="BU1909" i="1"/>
  <c r="BR1909" i="1" s="1"/>
  <c r="BR1915" i="1"/>
  <c r="BU1928" i="1"/>
  <c r="BR1928" i="1" s="1"/>
  <c r="BU2032" i="1"/>
  <c r="BR2032" i="1" s="1"/>
  <c r="BU2048" i="1"/>
  <c r="BR2048" i="1" s="1"/>
  <c r="BU1991" i="1"/>
  <c r="BR1991" i="1" s="1"/>
  <c r="BU2003" i="1"/>
  <c r="BR2003" i="1" s="1"/>
  <c r="BU2028" i="1"/>
  <c r="BR2028" i="1" s="1"/>
  <c r="BU2101" i="1"/>
  <c r="BR2101" i="1" s="1"/>
  <c r="BU2059" i="1"/>
  <c r="BR2059" i="1" s="1"/>
  <c r="BU2093" i="1"/>
  <c r="BR2093" i="1" s="1"/>
  <c r="BU2080" i="1"/>
  <c r="BR2080" i="1" s="1"/>
  <c r="BU2135" i="1"/>
  <c r="BR2135" i="1" s="1"/>
  <c r="BU2153" i="1"/>
  <c r="BR2153" i="1" s="1"/>
  <c r="BU2201" i="1"/>
  <c r="BU2165" i="1"/>
  <c r="BR2165" i="1" s="1"/>
  <c r="BU2175" i="1"/>
  <c r="BR2175" i="1" s="1"/>
  <c r="BL35" i="1"/>
  <c r="BU15" i="1"/>
  <c r="BU65" i="1"/>
  <c r="BR65" i="1" s="1"/>
  <c r="BU81" i="1"/>
  <c r="BR81" i="1" s="1"/>
  <c r="BU102" i="1"/>
  <c r="BR102" i="1" s="1"/>
  <c r="BU136" i="1"/>
  <c r="BR136" i="1" s="1"/>
  <c r="BU168" i="1"/>
  <c r="BR168" i="1" s="1"/>
  <c r="BR200" i="1"/>
  <c r="BR232" i="1"/>
  <c r="BR264" i="1"/>
  <c r="BR296" i="1"/>
  <c r="BR328" i="1"/>
  <c r="BR369" i="1"/>
  <c r="BU97" i="1"/>
  <c r="BR97" i="1" s="1"/>
  <c r="BU129" i="1"/>
  <c r="BR129" i="1" s="1"/>
  <c r="BU161" i="1"/>
  <c r="BR161" i="1" s="1"/>
  <c r="BU193" i="1"/>
  <c r="BR193" i="1" s="1"/>
  <c r="BR225" i="1"/>
  <c r="BU257" i="1"/>
  <c r="BR257" i="1" s="1"/>
  <c r="BU289" i="1"/>
  <c r="BR289" i="1" s="1"/>
  <c r="BU321" i="1"/>
  <c r="BR321" i="1" s="1"/>
  <c r="BU355" i="1"/>
  <c r="BR355" i="1" s="1"/>
  <c r="BU74" i="1"/>
  <c r="BR74" i="1" s="1"/>
  <c r="BU90" i="1"/>
  <c r="BR90" i="1" s="1"/>
  <c r="BU122" i="1"/>
  <c r="BR122" i="1" s="1"/>
  <c r="BU154" i="1"/>
  <c r="BR154" i="1" s="1"/>
  <c r="BU186" i="1"/>
  <c r="BR186" i="1" s="1"/>
  <c r="BU218" i="1"/>
  <c r="BR218" i="1" s="1"/>
  <c r="BU250" i="1"/>
  <c r="BR250" i="1" s="1"/>
  <c r="BU282" i="1"/>
  <c r="BR282" i="1" s="1"/>
  <c r="BU314" i="1"/>
  <c r="BR314" i="1" s="1"/>
  <c r="BU346" i="1"/>
  <c r="BR346" i="1" s="1"/>
  <c r="BU93" i="1"/>
  <c r="BR93" i="1" s="1"/>
  <c r="BU125" i="1"/>
  <c r="BR125" i="1" s="1"/>
  <c r="BR155" i="1"/>
  <c r="BU187" i="1"/>
  <c r="BR187" i="1" s="1"/>
  <c r="BU219" i="1"/>
  <c r="BR219" i="1" s="1"/>
  <c r="BU251" i="1"/>
  <c r="BR251" i="1" s="1"/>
  <c r="BU283" i="1"/>
  <c r="BR283" i="1" s="1"/>
  <c r="BU315" i="1"/>
  <c r="BR315" i="1" s="1"/>
  <c r="BU347" i="1"/>
  <c r="BR347" i="1" s="1"/>
  <c r="BR407" i="1"/>
  <c r="BR375" i="1"/>
  <c r="BR428" i="1"/>
  <c r="BR451" i="1"/>
  <c r="BR483" i="1"/>
  <c r="BR515" i="1"/>
  <c r="BU400" i="1"/>
  <c r="BR400" i="1" s="1"/>
  <c r="BR454" i="1"/>
  <c r="BR486" i="1"/>
  <c r="BR518" i="1"/>
  <c r="BR405" i="1"/>
  <c r="BU354" i="1"/>
  <c r="BR354" i="1" s="1"/>
  <c r="BU370" i="1"/>
  <c r="BR370" i="1" s="1"/>
  <c r="BR457" i="1"/>
  <c r="BR489" i="1"/>
  <c r="BR521" i="1"/>
  <c r="BR406" i="1"/>
  <c r="BR460" i="1"/>
  <c r="BR492" i="1"/>
  <c r="BR524" i="1"/>
  <c r="BR743" i="1"/>
  <c r="BR767" i="1"/>
  <c r="BR795" i="1"/>
  <c r="BU602" i="1"/>
  <c r="BR602" i="1" s="1"/>
  <c r="BU634" i="1"/>
  <c r="BR634" i="1" s="1"/>
  <c r="BU666" i="1"/>
  <c r="BR666" i="1" s="1"/>
  <c r="BU698" i="1"/>
  <c r="BR698" i="1" s="1"/>
  <c r="BR875" i="1"/>
  <c r="BU705" i="1"/>
  <c r="BR705" i="1" s="1"/>
  <c r="BR729" i="1"/>
  <c r="BR776" i="1"/>
  <c r="BR808" i="1"/>
  <c r="BU538" i="1"/>
  <c r="BR538" i="1" s="1"/>
  <c r="BU554" i="1"/>
  <c r="BR554" i="1" s="1"/>
  <c r="BU570" i="1"/>
  <c r="BR570" i="1" s="1"/>
  <c r="BU597" i="1"/>
  <c r="BR597" i="1" s="1"/>
  <c r="BU629" i="1"/>
  <c r="BR629" i="1" s="1"/>
  <c r="BU661" i="1"/>
  <c r="BR661" i="1" s="1"/>
  <c r="BU693" i="1"/>
  <c r="BR693" i="1" s="1"/>
  <c r="BR716" i="1"/>
  <c r="BU748" i="1"/>
  <c r="BR748" i="1" s="1"/>
  <c r="BR791" i="1"/>
  <c r="BR823" i="1"/>
  <c r="BU603" i="1"/>
  <c r="BR603" i="1" s="1"/>
  <c r="BU635" i="1"/>
  <c r="BR635" i="1" s="1"/>
  <c r="BU667" i="1"/>
  <c r="BR667" i="1" s="1"/>
  <c r="BU699" i="1"/>
  <c r="BR699" i="1" s="1"/>
  <c r="BU711" i="1"/>
  <c r="BR711" i="1" s="1"/>
  <c r="BR741" i="1"/>
  <c r="BR764" i="1"/>
  <c r="BR788" i="1"/>
  <c r="BR820" i="1"/>
  <c r="BU545" i="1"/>
  <c r="BR545" i="1" s="1"/>
  <c r="BU561" i="1"/>
  <c r="BR561" i="1" s="1"/>
  <c r="BU577" i="1"/>
  <c r="BR577" i="1" s="1"/>
  <c r="BU609" i="1"/>
  <c r="BR609" i="1" s="1"/>
  <c r="BU641" i="1"/>
  <c r="BR641" i="1" s="1"/>
  <c r="BU673" i="1"/>
  <c r="BR673" i="1" s="1"/>
  <c r="BR904" i="1"/>
  <c r="BR936" i="1"/>
  <c r="BR906" i="1"/>
  <c r="BR938" i="1"/>
  <c r="BU835" i="1"/>
  <c r="BR835" i="1" s="1"/>
  <c r="BU851" i="1"/>
  <c r="BR851" i="1" s="1"/>
  <c r="BU872" i="1"/>
  <c r="BR872" i="1" s="1"/>
  <c r="BR945" i="1"/>
  <c r="BR953" i="1"/>
  <c r="BR961" i="1"/>
  <c r="BR969" i="1"/>
  <c r="BR977" i="1"/>
  <c r="BR985" i="1"/>
  <c r="BR993" i="1"/>
  <c r="BR1001" i="1"/>
  <c r="BR1009" i="1"/>
  <c r="BR1017" i="1"/>
  <c r="BU907" i="1"/>
  <c r="BR907" i="1" s="1"/>
  <c r="BU885" i="1"/>
  <c r="BR885" i="1" s="1"/>
  <c r="BR894" i="1"/>
  <c r="BR926" i="1"/>
  <c r="BU842" i="1"/>
  <c r="BR842" i="1" s="1"/>
  <c r="BU858" i="1"/>
  <c r="BR858" i="1" s="1"/>
  <c r="BU1043" i="1"/>
  <c r="BR1043" i="1" s="1"/>
  <c r="BR1075" i="1"/>
  <c r="BR1107" i="1"/>
  <c r="BU1032" i="1"/>
  <c r="BR1032" i="1" s="1"/>
  <c r="BU1064" i="1"/>
  <c r="BR1064" i="1" s="1"/>
  <c r="BU1096" i="1"/>
  <c r="BR1096" i="1" s="1"/>
  <c r="BU1037" i="1"/>
  <c r="BR1037" i="1" s="1"/>
  <c r="BU1069" i="1"/>
  <c r="BR1069" i="1" s="1"/>
  <c r="BU1101" i="1"/>
  <c r="BR1101" i="1" s="1"/>
  <c r="BU1038" i="1"/>
  <c r="BR1038" i="1" s="1"/>
  <c r="BR1070" i="1"/>
  <c r="BR1102" i="1"/>
  <c r="BU1136" i="1"/>
  <c r="BR1136" i="1" s="1"/>
  <c r="BR1168" i="1"/>
  <c r="BR1200" i="1"/>
  <c r="BU1141" i="1"/>
  <c r="BR1141" i="1" s="1"/>
  <c r="BU1173" i="1"/>
  <c r="BR1173" i="1" s="1"/>
  <c r="BU1129" i="1"/>
  <c r="BR1129" i="1" s="1"/>
  <c r="BU1162" i="1"/>
  <c r="BR1162" i="1" s="1"/>
  <c r="BU1194" i="1"/>
  <c r="BR1194" i="1" s="1"/>
  <c r="BR1235" i="1"/>
  <c r="BU1132" i="1"/>
  <c r="BR1132" i="1" s="1"/>
  <c r="BU1163" i="1"/>
  <c r="BR1163" i="1" s="1"/>
  <c r="BU1195" i="1"/>
  <c r="BR1195" i="1" s="1"/>
  <c r="BR1273" i="1"/>
  <c r="BR1305" i="1"/>
  <c r="BU1284" i="1"/>
  <c r="BR1284" i="1" s="1"/>
  <c r="BU1316" i="1"/>
  <c r="BR1316" i="1" s="1"/>
  <c r="BU1240" i="1"/>
  <c r="BR1240" i="1" s="1"/>
  <c r="BU1270" i="1"/>
  <c r="BR1270" i="1" s="1"/>
  <c r="BU1302" i="1"/>
  <c r="BR1302" i="1" s="1"/>
  <c r="BR1356" i="1"/>
  <c r="BU1217" i="1"/>
  <c r="BR1217" i="1" s="1"/>
  <c r="BU1249" i="1"/>
  <c r="BR1249" i="1" s="1"/>
  <c r="BR1348" i="1"/>
  <c r="BU1288" i="1"/>
  <c r="BR1288" i="1" s="1"/>
  <c r="BU1230" i="1"/>
  <c r="BR1230" i="1" s="1"/>
  <c r="BU1325" i="1"/>
  <c r="BR1325" i="1" s="1"/>
  <c r="BU1357" i="1"/>
  <c r="BR1357" i="1" s="1"/>
  <c r="BU1383" i="1"/>
  <c r="BR1383" i="1" s="1"/>
  <c r="BR1391" i="1"/>
  <c r="BU1399" i="1"/>
  <c r="BR1399" i="1" s="1"/>
  <c r="BR1407" i="1"/>
  <c r="BU1328" i="1"/>
  <c r="BR1328" i="1" s="1"/>
  <c r="BU1360" i="1"/>
  <c r="BR1360" i="1" s="1"/>
  <c r="BU1323" i="1"/>
  <c r="BR1323" i="1" s="1"/>
  <c r="BU1354" i="1"/>
  <c r="BR1354" i="1" s="1"/>
  <c r="BU1415" i="1"/>
  <c r="BR1415" i="1" s="1"/>
  <c r="BR1419" i="1"/>
  <c r="BU1435" i="1"/>
  <c r="BR1435" i="1" s="1"/>
  <c r="BU1464" i="1"/>
  <c r="BR1464" i="1" s="1"/>
  <c r="BU1445" i="1"/>
  <c r="BR1445" i="1" s="1"/>
  <c r="BU1469" i="1"/>
  <c r="BR1469" i="1" s="1"/>
  <c r="BU1420" i="1"/>
  <c r="BR1420" i="1" s="1"/>
  <c r="BU1436" i="1"/>
  <c r="BR1436" i="1" s="1"/>
  <c r="BU1466" i="1"/>
  <c r="BR1466" i="1" s="1"/>
  <c r="BR1497" i="1"/>
  <c r="BU1505" i="1"/>
  <c r="BR1505" i="1" s="1"/>
  <c r="BU1528" i="1"/>
  <c r="BR1528" i="1" s="1"/>
  <c r="BU1560" i="1"/>
  <c r="BR1560" i="1" s="1"/>
  <c r="BR1592" i="1"/>
  <c r="BR1626" i="1"/>
  <c r="BU1493" i="1"/>
  <c r="BR1493" i="1" s="1"/>
  <c r="BU1521" i="1"/>
  <c r="BR1521" i="1" s="1"/>
  <c r="BU1553" i="1"/>
  <c r="BR1553" i="1" s="1"/>
  <c r="BU1585" i="1"/>
  <c r="BR1585" i="1" s="1"/>
  <c r="BU1620" i="1"/>
  <c r="BR1620" i="1" s="1"/>
  <c r="BR1648" i="1"/>
  <c r="BU1510" i="1"/>
  <c r="BR1510" i="1" s="1"/>
  <c r="BU1542" i="1"/>
  <c r="BR1542" i="1" s="1"/>
  <c r="BU1574" i="1"/>
  <c r="BR1574" i="1" s="1"/>
  <c r="BU1606" i="1"/>
  <c r="BR1606" i="1" s="1"/>
  <c r="BU1511" i="1"/>
  <c r="BR1511" i="1" s="1"/>
  <c r="BU1543" i="1"/>
  <c r="BR1543" i="1" s="1"/>
  <c r="BU1575" i="1"/>
  <c r="BR1575" i="1" s="1"/>
  <c r="BU1608" i="1"/>
  <c r="BR1608" i="1" s="1"/>
  <c r="BR1655" i="1"/>
  <c r="BU1645" i="1"/>
  <c r="BR1645" i="1" s="1"/>
  <c r="BU1640" i="1"/>
  <c r="BR1640" i="1" s="1"/>
  <c r="BU1646" i="1"/>
  <c r="BR1646" i="1" s="1"/>
  <c r="BR1663" i="1"/>
  <c r="BU1644" i="1"/>
  <c r="BR1644" i="1" s="1"/>
  <c r="BR1688" i="1"/>
  <c r="BR1720" i="1"/>
  <c r="BR1750" i="1"/>
  <c r="BU1659" i="1"/>
  <c r="BR1659" i="1" s="1"/>
  <c r="BU1691" i="1"/>
  <c r="BR1691" i="1" s="1"/>
  <c r="BU1723" i="1"/>
  <c r="BR1723" i="1" s="1"/>
  <c r="BU1733" i="1"/>
  <c r="BR1733" i="1" s="1"/>
  <c r="BU1681" i="1"/>
  <c r="BR1681" i="1" s="1"/>
  <c r="BU1713" i="1"/>
  <c r="BR1713" i="1" s="1"/>
  <c r="BR1740" i="1"/>
  <c r="BR1764" i="1"/>
  <c r="BU1741" i="1"/>
  <c r="BR1741" i="1" s="1"/>
  <c r="BR1796" i="1"/>
  <c r="BU1759" i="1"/>
  <c r="BR1759" i="1" s="1"/>
  <c r="BU1791" i="1"/>
  <c r="BR1791" i="1" s="1"/>
  <c r="BU1823" i="1"/>
  <c r="BR1823" i="1" s="1"/>
  <c r="BU1757" i="1"/>
  <c r="BR1757" i="1" s="1"/>
  <c r="BU1789" i="1"/>
  <c r="BR1789" i="1" s="1"/>
  <c r="BR1861" i="1"/>
  <c r="BU1729" i="1"/>
  <c r="BR1729" i="1" s="1"/>
  <c r="BR1853" i="1"/>
  <c r="BU1841" i="1"/>
  <c r="BR1841" i="1" s="1"/>
  <c r="BR1873" i="1"/>
  <c r="BR1903" i="1"/>
  <c r="BR1919" i="1"/>
  <c r="BU1885" i="1"/>
  <c r="BR1885" i="1" s="1"/>
  <c r="BU1955" i="1"/>
  <c r="BR1955" i="1" s="1"/>
  <c r="BU1854" i="1"/>
  <c r="BR1854" i="1" s="1"/>
  <c r="BU1886" i="1"/>
  <c r="BR1886" i="1" s="1"/>
  <c r="BU1995" i="1"/>
  <c r="BR1995" i="1" s="1"/>
  <c r="BU2008" i="1"/>
  <c r="BR2008" i="1" s="1"/>
  <c r="BU2010" i="1"/>
  <c r="BR2010" i="1" s="1"/>
  <c r="BU1930" i="1"/>
  <c r="BR1930" i="1" s="1"/>
  <c r="BU2055" i="1"/>
  <c r="BR2055" i="1" s="1"/>
  <c r="BU2115" i="1"/>
  <c r="BR2115" i="1" s="1"/>
  <c r="BU2056" i="1"/>
  <c r="BR2056" i="1" s="1"/>
  <c r="BU2073" i="1"/>
  <c r="BR2073" i="1" s="1"/>
  <c r="BU2107" i="1"/>
  <c r="BR2107" i="1" s="1"/>
  <c r="BU2148" i="1"/>
  <c r="BR2148" i="1" s="1"/>
  <c r="BU2140" i="1"/>
  <c r="BR2140" i="1" s="1"/>
  <c r="BU2192" i="1"/>
  <c r="BU2224" i="1"/>
  <c r="BU2144" i="1"/>
  <c r="BR2144" i="1" s="1"/>
  <c r="BU2169" i="1"/>
  <c r="BR2169" i="1" s="1"/>
  <c r="BU2202" i="1"/>
  <c r="BU2203" i="1"/>
  <c r="BU2180" i="1"/>
  <c r="BU2212" i="1"/>
  <c r="BU2181" i="1"/>
  <c r="BU2213" i="1"/>
  <c r="BU2182" i="1"/>
  <c r="BU2214" i="1"/>
  <c r="CA15" i="1"/>
  <c r="AR15" i="1" s="1"/>
  <c r="BU67" i="1"/>
  <c r="BR67" i="1" s="1"/>
  <c r="BU83" i="1"/>
  <c r="BR83" i="1" s="1"/>
  <c r="BU107" i="1"/>
  <c r="BR107" i="1" s="1"/>
  <c r="BU140" i="1"/>
  <c r="BR140" i="1" s="1"/>
  <c r="BU172" i="1"/>
  <c r="BR172" i="1" s="1"/>
  <c r="BR204" i="1"/>
  <c r="BR236" i="1"/>
  <c r="BR268" i="1"/>
  <c r="BR300" i="1"/>
  <c r="BR332" i="1"/>
  <c r="BU21" i="1"/>
  <c r="BU100" i="1"/>
  <c r="BR100" i="1" s="1"/>
  <c r="BU133" i="1"/>
  <c r="BR133" i="1" s="1"/>
  <c r="BU165" i="1"/>
  <c r="BR165" i="1" s="1"/>
  <c r="BR197" i="1"/>
  <c r="BR229" i="1"/>
  <c r="BR261" i="1"/>
  <c r="BR293" i="1"/>
  <c r="BU325" i="1"/>
  <c r="BR325" i="1" s="1"/>
  <c r="BU56" i="1"/>
  <c r="BR56" i="1" s="1"/>
  <c r="BU76" i="1"/>
  <c r="BR76" i="1" s="1"/>
  <c r="BU95" i="1"/>
  <c r="BR95" i="1" s="1"/>
  <c r="BU127" i="1"/>
  <c r="BR127" i="1" s="1"/>
  <c r="BU158" i="1"/>
  <c r="BR158" i="1" s="1"/>
  <c r="BU190" i="1"/>
  <c r="BR190" i="1" s="1"/>
  <c r="BU222" i="1"/>
  <c r="BR222" i="1" s="1"/>
  <c r="BU254" i="1"/>
  <c r="BR254" i="1" s="1"/>
  <c r="BU286" i="1"/>
  <c r="BR286" i="1" s="1"/>
  <c r="BU318" i="1"/>
  <c r="BR318" i="1" s="1"/>
  <c r="BU96" i="1"/>
  <c r="BR96" i="1" s="1"/>
  <c r="BU128" i="1"/>
  <c r="BR128" i="1" s="1"/>
  <c r="BU159" i="1"/>
  <c r="BR159" i="1" s="1"/>
  <c r="BU191" i="1"/>
  <c r="BR191" i="1" s="1"/>
  <c r="BU223" i="1"/>
  <c r="BR223" i="1" s="1"/>
  <c r="BU255" i="1"/>
  <c r="BR255" i="1" s="1"/>
  <c r="BU287" i="1"/>
  <c r="BR287" i="1" s="1"/>
  <c r="BU319" i="1"/>
  <c r="BR319" i="1" s="1"/>
  <c r="BR411" i="1"/>
  <c r="BU377" i="1"/>
  <c r="BR377" i="1" s="1"/>
  <c r="BR429" i="1"/>
  <c r="BR455" i="1"/>
  <c r="BR487" i="1"/>
  <c r="BR519" i="1"/>
  <c r="BR404" i="1"/>
  <c r="BR458" i="1"/>
  <c r="BR490" i="1"/>
  <c r="BR522" i="1"/>
  <c r="BU409" i="1"/>
  <c r="BR409" i="1" s="1"/>
  <c r="BU356" i="1"/>
  <c r="BR356" i="1" s="1"/>
  <c r="BR372" i="1"/>
  <c r="BR461" i="1"/>
  <c r="BR493" i="1"/>
  <c r="BR525" i="1"/>
  <c r="BR410" i="1"/>
  <c r="BR432" i="1"/>
  <c r="BR464" i="1"/>
  <c r="BR496" i="1"/>
  <c r="BR528" i="1"/>
  <c r="BR744" i="1"/>
  <c r="BR769" i="1"/>
  <c r="BR802" i="1"/>
  <c r="BR879" i="1"/>
  <c r="BU607" i="1"/>
  <c r="BR607" i="1" s="1"/>
  <c r="BU639" i="1"/>
  <c r="BR639" i="1" s="1"/>
  <c r="BU671" i="1"/>
  <c r="BR671" i="1" s="1"/>
  <c r="BU706" i="1"/>
  <c r="BR706" i="1" s="1"/>
  <c r="BU730" i="1"/>
  <c r="BR730" i="1" s="1"/>
  <c r="BR777" i="1"/>
  <c r="BR809" i="1"/>
  <c r="BU540" i="1"/>
  <c r="BR540" i="1" s="1"/>
  <c r="BU556" i="1"/>
  <c r="BR556" i="1" s="1"/>
  <c r="BU572" i="1"/>
  <c r="BR572" i="1" s="1"/>
  <c r="BU600" i="1"/>
  <c r="BR600" i="1" s="1"/>
  <c r="BU632" i="1"/>
  <c r="BR632" i="1" s="1"/>
  <c r="BU664" i="1"/>
  <c r="BR664" i="1" s="1"/>
  <c r="BU696" i="1"/>
  <c r="BR696" i="1" s="1"/>
  <c r="BR723" i="1"/>
  <c r="BR755" i="1"/>
  <c r="BR798" i="1"/>
  <c r="BR834" i="1"/>
  <c r="BU606" i="1"/>
  <c r="BR606" i="1" s="1"/>
  <c r="BU638" i="1"/>
  <c r="BR638" i="1" s="1"/>
  <c r="BU670" i="1"/>
  <c r="BR670" i="1" s="1"/>
  <c r="BU712" i="1"/>
  <c r="BR712" i="1" s="1"/>
  <c r="BU742" i="1"/>
  <c r="BR742" i="1" s="1"/>
  <c r="BR766" i="1"/>
  <c r="BR789" i="1"/>
  <c r="BR821" i="1"/>
  <c r="BU547" i="1"/>
  <c r="BR547" i="1" s="1"/>
  <c r="BU563" i="1"/>
  <c r="BR563" i="1" s="1"/>
  <c r="BU580" i="1"/>
  <c r="BR580" i="1" s="1"/>
  <c r="BU612" i="1"/>
  <c r="BR612" i="1" s="1"/>
  <c r="BU644" i="1"/>
  <c r="BR644" i="1" s="1"/>
  <c r="BU676" i="1"/>
  <c r="BR676" i="1" s="1"/>
  <c r="BR911" i="1"/>
  <c r="BU913" i="1"/>
  <c r="BR913" i="1" s="1"/>
  <c r="BU837" i="1"/>
  <c r="BR837" i="1" s="1"/>
  <c r="BU853" i="1"/>
  <c r="BR853" i="1" s="1"/>
  <c r="BU876" i="1"/>
  <c r="BR876" i="1" s="1"/>
  <c r="BR946" i="1"/>
  <c r="BR954" i="1"/>
  <c r="BR962" i="1"/>
  <c r="BR970" i="1"/>
  <c r="BR978" i="1"/>
  <c r="BR986" i="1"/>
  <c r="BR994" i="1"/>
  <c r="BR1002" i="1"/>
  <c r="BR1010" i="1"/>
  <c r="BR1018" i="1"/>
  <c r="BR908" i="1"/>
  <c r="BU864" i="1"/>
  <c r="BR864" i="1" s="1"/>
  <c r="BU901" i="1"/>
  <c r="BR901" i="1" s="1"/>
  <c r="BU933" i="1"/>
  <c r="BR933" i="1" s="1"/>
  <c r="BU844" i="1"/>
  <c r="BR844" i="1" s="1"/>
  <c r="BU860" i="1"/>
  <c r="BR860" i="1" s="1"/>
  <c r="BU1047" i="1"/>
  <c r="BR1047" i="1" s="1"/>
  <c r="BR1079" i="1"/>
  <c r="BR1111" i="1"/>
  <c r="BU1036" i="1"/>
  <c r="BR1036" i="1" s="1"/>
  <c r="BU1068" i="1"/>
  <c r="BR1068" i="1" s="1"/>
  <c r="BR1100" i="1"/>
  <c r="BU1041" i="1"/>
  <c r="BR1041" i="1" s="1"/>
  <c r="BU1073" i="1"/>
  <c r="BR1073" i="1" s="1"/>
  <c r="BU1105" i="1"/>
  <c r="BR1105" i="1" s="1"/>
  <c r="BU1042" i="1"/>
  <c r="BR1042" i="1" s="1"/>
  <c r="BU1074" i="1"/>
  <c r="BR1074" i="1" s="1"/>
  <c r="BU1106" i="1"/>
  <c r="BR1106" i="1" s="1"/>
  <c r="BU1140" i="1"/>
  <c r="BR1140" i="1" s="1"/>
  <c r="BR1172" i="1"/>
  <c r="BR1204" i="1"/>
  <c r="BR1239" i="1"/>
  <c r="BU1145" i="1"/>
  <c r="BR1145" i="1" s="1"/>
  <c r="BU1177" i="1"/>
  <c r="BR1177" i="1" s="1"/>
  <c r="BR1219" i="1"/>
  <c r="BU1134" i="1"/>
  <c r="BR1134" i="1" s="1"/>
  <c r="BR1166" i="1"/>
  <c r="BR1198" i="1"/>
  <c r="BU1135" i="1"/>
  <c r="BR1135" i="1" s="1"/>
  <c r="BR1167" i="1"/>
  <c r="BR1199" i="1"/>
  <c r="BR1274" i="1"/>
  <c r="BR1306" i="1"/>
  <c r="BR1291" i="1"/>
  <c r="BR1363" i="1"/>
  <c r="BU1244" i="1"/>
  <c r="BR1244" i="1" s="1"/>
  <c r="BU1277" i="1"/>
  <c r="BR1277" i="1" s="1"/>
  <c r="BU1309" i="1"/>
  <c r="BR1309" i="1" s="1"/>
  <c r="BR1372" i="1"/>
  <c r="BU1221" i="1"/>
  <c r="BR1221" i="1" s="1"/>
  <c r="BU1253" i="1"/>
  <c r="BR1253" i="1" s="1"/>
  <c r="BU1263" i="1"/>
  <c r="BR1263" i="1" s="1"/>
  <c r="BU1295" i="1"/>
  <c r="BR1295" i="1" s="1"/>
  <c r="BU1322" i="1"/>
  <c r="BR1322" i="1" s="1"/>
  <c r="BU1234" i="1"/>
  <c r="BR1234" i="1" s="1"/>
  <c r="BU1326" i="1"/>
  <c r="BR1326" i="1" s="1"/>
  <c r="BU1358" i="1"/>
  <c r="BR1358" i="1" s="1"/>
  <c r="BU1384" i="1"/>
  <c r="BR1384" i="1" s="1"/>
  <c r="BU1392" i="1"/>
  <c r="BR1392" i="1" s="1"/>
  <c r="BU1400" i="1"/>
  <c r="BR1400" i="1" s="1"/>
  <c r="BU1408" i="1"/>
  <c r="BR1408" i="1" s="1"/>
  <c r="BU1335" i="1"/>
  <c r="BR1335" i="1" s="1"/>
  <c r="BU1367" i="1"/>
  <c r="BR1367" i="1" s="1"/>
  <c r="BR1329" i="1"/>
  <c r="BR1361" i="1"/>
  <c r="BR1441" i="1"/>
  <c r="BU1437" i="1"/>
  <c r="BR1437" i="1" s="1"/>
  <c r="BU1468" i="1"/>
  <c r="BR1468" i="1" s="1"/>
  <c r="BU1473" i="1"/>
  <c r="BR1473" i="1" s="1"/>
  <c r="BU1422" i="1"/>
  <c r="BR1422" i="1" s="1"/>
  <c r="BU1438" i="1"/>
  <c r="BR1438" i="1" s="1"/>
  <c r="BU1470" i="1"/>
  <c r="BR1470" i="1" s="1"/>
  <c r="BR1498" i="1"/>
  <c r="BR1506" i="1"/>
  <c r="BU1532" i="1"/>
  <c r="BR1532" i="1" s="1"/>
  <c r="BR1564" i="1"/>
  <c r="BR1596" i="1"/>
  <c r="BR1627" i="1"/>
  <c r="BU1495" i="1"/>
  <c r="BR1495" i="1" s="1"/>
  <c r="BU1525" i="1"/>
  <c r="BR1525" i="1" s="1"/>
  <c r="BU1557" i="1"/>
  <c r="BR1557" i="1" s="1"/>
  <c r="BU1589" i="1"/>
  <c r="BR1589" i="1" s="1"/>
  <c r="BU1621" i="1"/>
  <c r="BR1621" i="1" s="1"/>
  <c r="BR1649" i="1"/>
  <c r="BU1514" i="1"/>
  <c r="BR1514" i="1" s="1"/>
  <c r="BU1546" i="1"/>
  <c r="BR1546" i="1" s="1"/>
  <c r="BU1578" i="1"/>
  <c r="BR1578" i="1" s="1"/>
  <c r="BU1607" i="1"/>
  <c r="BR1607" i="1" s="1"/>
  <c r="BR1682" i="1"/>
  <c r="BU1515" i="1"/>
  <c r="BR1515" i="1" s="1"/>
  <c r="BU1547" i="1"/>
  <c r="BR1547" i="1" s="1"/>
  <c r="BU1579" i="1"/>
  <c r="BR1579" i="1" s="1"/>
  <c r="BU1609" i="1"/>
  <c r="BR1609" i="1" s="1"/>
  <c r="BU1656" i="1"/>
  <c r="BR1656" i="1" s="1"/>
  <c r="BU1643" i="1"/>
  <c r="BR1643" i="1" s="1"/>
  <c r="BR1674" i="1"/>
  <c r="BU1647" i="1"/>
  <c r="BR1647" i="1" s="1"/>
  <c r="BU1661" i="1"/>
  <c r="BR1661" i="1" s="1"/>
  <c r="BR1693" i="1"/>
  <c r="BR1725" i="1"/>
  <c r="BU1662" i="1"/>
  <c r="BR1662" i="1" s="1"/>
  <c r="BU1694" i="1"/>
  <c r="BR1694" i="1" s="1"/>
  <c r="BU1726" i="1"/>
  <c r="BR1726" i="1" s="1"/>
  <c r="BU1652" i="1"/>
  <c r="BR1652" i="1" s="1"/>
  <c r="BU1684" i="1"/>
  <c r="BR1684" i="1" s="1"/>
  <c r="BU1716" i="1"/>
  <c r="BR1716" i="1" s="1"/>
  <c r="BU1719" i="1"/>
  <c r="BR1719" i="1" s="1"/>
  <c r="BR1838" i="1"/>
  <c r="BR1911" i="1"/>
  <c r="BU1837" i="1"/>
  <c r="BR1837" i="1" s="1"/>
  <c r="BU1770" i="1"/>
  <c r="BR1770" i="1" s="1"/>
  <c r="BU1802" i="1"/>
  <c r="BR1802" i="1" s="1"/>
  <c r="BR1844" i="1"/>
  <c r="BU1768" i="1"/>
  <c r="BR1768" i="1" s="1"/>
  <c r="BU1800" i="1"/>
  <c r="BR1800" i="1" s="1"/>
  <c r="BU1842" i="1"/>
  <c r="BR1842" i="1" s="1"/>
  <c r="BU1731" i="1"/>
  <c r="BR1731" i="1" s="1"/>
  <c r="BU1763" i="1"/>
  <c r="BR1763" i="1" s="1"/>
  <c r="BU1795" i="1"/>
  <c r="BR1795" i="1" s="1"/>
  <c r="BU1790" i="1"/>
  <c r="BR1790" i="1" s="1"/>
  <c r="BU1826" i="1"/>
  <c r="BR1826" i="1" s="1"/>
  <c r="BU1745" i="1"/>
  <c r="BR1745" i="1" s="1"/>
  <c r="BU1777" i="1"/>
  <c r="BR1777" i="1" s="1"/>
  <c r="BU1807" i="1"/>
  <c r="BR1807" i="1" s="1"/>
  <c r="BR1907" i="1"/>
  <c r="BU1871" i="1"/>
  <c r="BR1871" i="1" s="1"/>
  <c r="BU1858" i="1"/>
  <c r="BR1858" i="1" s="1"/>
  <c r="BU1890" i="1"/>
  <c r="BR1890" i="1" s="1"/>
  <c r="BU1816" i="1"/>
  <c r="BR1816" i="1" s="1"/>
  <c r="BU1848" i="1"/>
  <c r="BR1848" i="1" s="1"/>
  <c r="BU1880" i="1"/>
  <c r="BR1880" i="1" s="1"/>
  <c r="BU1913" i="1"/>
  <c r="BR1913" i="1" s="1"/>
  <c r="BR1927" i="1"/>
  <c r="BU1851" i="1"/>
  <c r="BR1851" i="1" s="1"/>
  <c r="BU1883" i="1"/>
  <c r="BR1883" i="1" s="1"/>
  <c r="BU1914" i="1"/>
  <c r="BR1914" i="1" s="1"/>
  <c r="BU1904" i="1"/>
  <c r="BR1904" i="1" s="1"/>
  <c r="BU2036" i="1"/>
  <c r="BR2036" i="1" s="1"/>
  <c r="BU2000" i="1"/>
  <c r="BR2000" i="1" s="1"/>
  <c r="BU2053" i="1"/>
  <c r="BR2053" i="1" s="1"/>
  <c r="BU2020" i="1"/>
  <c r="BR2020" i="1" s="1"/>
  <c r="BU1916" i="1"/>
  <c r="BR1916" i="1" s="1"/>
  <c r="BU2031" i="1"/>
  <c r="BR2031" i="1" s="1"/>
  <c r="BU2069" i="1"/>
  <c r="BR2069" i="1" s="1"/>
  <c r="BU2087" i="1"/>
  <c r="BR2087" i="1" s="1"/>
  <c r="BU2121" i="1"/>
  <c r="BR2121" i="1" s="1"/>
  <c r="BU2061" i="1"/>
  <c r="BR2061" i="1" s="1"/>
  <c r="BU2095" i="1"/>
  <c r="BR2095" i="1" s="1"/>
  <c r="BU2147" i="1"/>
  <c r="BR2147" i="1" s="1"/>
  <c r="BU2151" i="1"/>
  <c r="BR2151" i="1" s="1"/>
  <c r="BU2177" i="1"/>
  <c r="BU2209" i="1"/>
  <c r="BU2173" i="1"/>
  <c r="BR2173" i="1" s="1"/>
  <c r="BU19" i="1"/>
  <c r="BR49" i="1"/>
  <c r="BR61" i="1"/>
  <c r="BU69" i="1"/>
  <c r="BR69" i="1" s="1"/>
  <c r="BR85" i="1"/>
  <c r="BU110" i="1"/>
  <c r="BR110" i="1" s="1"/>
  <c r="BU144" i="1"/>
  <c r="BR144" i="1" s="1"/>
  <c r="BR176" i="1"/>
  <c r="BR208" i="1"/>
  <c r="BR240" i="1"/>
  <c r="BR272" i="1"/>
  <c r="BR304" i="1"/>
  <c r="BR336" i="1"/>
  <c r="BU105" i="1"/>
  <c r="BR105" i="1" s="1"/>
  <c r="BU137" i="1"/>
  <c r="BR137" i="1" s="1"/>
  <c r="BU169" i="1"/>
  <c r="BR169" i="1" s="1"/>
  <c r="BU201" i="1"/>
  <c r="BR201" i="1" s="1"/>
  <c r="BU233" i="1"/>
  <c r="BR233" i="1" s="1"/>
  <c r="BU265" i="1"/>
  <c r="BR265" i="1" s="1"/>
  <c r="BU297" i="1"/>
  <c r="BR297" i="1" s="1"/>
  <c r="BU329" i="1"/>
  <c r="BR329" i="1" s="1"/>
  <c r="BR367" i="1"/>
  <c r="BU78" i="1"/>
  <c r="BR78" i="1" s="1"/>
  <c r="BU98" i="1"/>
  <c r="BR98" i="1" s="1"/>
  <c r="BU130" i="1"/>
  <c r="BR130" i="1" s="1"/>
  <c r="BU162" i="1"/>
  <c r="BR162" i="1" s="1"/>
  <c r="BU194" i="1"/>
  <c r="BR194" i="1" s="1"/>
  <c r="BU226" i="1"/>
  <c r="BR226" i="1" s="1"/>
  <c r="BU258" i="1"/>
  <c r="BR258" i="1" s="1"/>
  <c r="BU290" i="1"/>
  <c r="BR290" i="1" s="1"/>
  <c r="BU322" i="1"/>
  <c r="BR322" i="1" s="1"/>
  <c r="BU44" i="1"/>
  <c r="BR44" i="1" s="1"/>
  <c r="BU101" i="1"/>
  <c r="BR101" i="1" s="1"/>
  <c r="BU131" i="1"/>
  <c r="BR131" i="1" s="1"/>
  <c r="BU163" i="1"/>
  <c r="BR163" i="1" s="1"/>
  <c r="BU195" i="1"/>
  <c r="BR195" i="1" s="1"/>
  <c r="BU227" i="1"/>
  <c r="BR227" i="1" s="1"/>
  <c r="BU259" i="1"/>
  <c r="BR259" i="1" s="1"/>
  <c r="BU291" i="1"/>
  <c r="BR291" i="1" s="1"/>
  <c r="BU323" i="1"/>
  <c r="BR323" i="1" s="1"/>
  <c r="BU357" i="1"/>
  <c r="BR357" i="1" s="1"/>
  <c r="BR415" i="1"/>
  <c r="BU379" i="1"/>
  <c r="BR379" i="1" s="1"/>
  <c r="BR430" i="1"/>
  <c r="BR459" i="1"/>
  <c r="BR491" i="1"/>
  <c r="BR523" i="1"/>
  <c r="BU408" i="1"/>
  <c r="BR408" i="1" s="1"/>
  <c r="BR462" i="1"/>
  <c r="BR494" i="1"/>
  <c r="BR526" i="1"/>
  <c r="BU413" i="1"/>
  <c r="BR413" i="1" s="1"/>
  <c r="BU358" i="1"/>
  <c r="BR358" i="1" s="1"/>
  <c r="BU374" i="1"/>
  <c r="BR374" i="1" s="1"/>
  <c r="BR433" i="1"/>
  <c r="BR465" i="1"/>
  <c r="BR497" i="1"/>
  <c r="BR529" i="1"/>
  <c r="BU414" i="1"/>
  <c r="BR414" i="1" s="1"/>
  <c r="BR436" i="1"/>
  <c r="BR468" i="1"/>
  <c r="BR500" i="1"/>
  <c r="BR532" i="1"/>
  <c r="BR719" i="1"/>
  <c r="BR751" i="1"/>
  <c r="BR771" i="1"/>
  <c r="BR803" i="1"/>
  <c r="BU578" i="1"/>
  <c r="BR578" i="1" s="1"/>
  <c r="BU610" i="1"/>
  <c r="BR610" i="1" s="1"/>
  <c r="BU642" i="1"/>
  <c r="BR642" i="1" s="1"/>
  <c r="BU674" i="1"/>
  <c r="BR674" i="1" s="1"/>
  <c r="BU709" i="1"/>
  <c r="BR709" i="1" s="1"/>
  <c r="BR737" i="1"/>
  <c r="BR784" i="1"/>
  <c r="BR816" i="1"/>
  <c r="BU542" i="1"/>
  <c r="BR542" i="1" s="1"/>
  <c r="BU558" i="1"/>
  <c r="BR558" i="1" s="1"/>
  <c r="BU574" i="1"/>
  <c r="BR574" i="1" s="1"/>
  <c r="BU605" i="1"/>
  <c r="BR605" i="1" s="1"/>
  <c r="BU637" i="1"/>
  <c r="BR637" i="1" s="1"/>
  <c r="BU669" i="1"/>
  <c r="BR669" i="1" s="1"/>
  <c r="BU724" i="1"/>
  <c r="BR724" i="1" s="1"/>
  <c r="BU756" i="1"/>
  <c r="BR756" i="1" s="1"/>
  <c r="BR799" i="1"/>
  <c r="BU579" i="1"/>
  <c r="BR579" i="1" s="1"/>
  <c r="BU611" i="1"/>
  <c r="BR611" i="1" s="1"/>
  <c r="BU643" i="1"/>
  <c r="BR643" i="1" s="1"/>
  <c r="BU675" i="1"/>
  <c r="BR675" i="1" s="1"/>
  <c r="BR717" i="1"/>
  <c r="BR749" i="1"/>
  <c r="BR768" i="1"/>
  <c r="BR796" i="1"/>
  <c r="BU533" i="1"/>
  <c r="BR533" i="1" s="1"/>
  <c r="BU549" i="1"/>
  <c r="BR549" i="1" s="1"/>
  <c r="BU565" i="1"/>
  <c r="BR565" i="1" s="1"/>
  <c r="BU585" i="1"/>
  <c r="BR585" i="1" s="1"/>
  <c r="BU617" i="1"/>
  <c r="BR617" i="1" s="1"/>
  <c r="BU649" i="1"/>
  <c r="BR649" i="1" s="1"/>
  <c r="BU681" i="1"/>
  <c r="BR681" i="1" s="1"/>
  <c r="BR912" i="1"/>
  <c r="BR914" i="1"/>
  <c r="BU839" i="1"/>
  <c r="BR839" i="1" s="1"/>
  <c r="BU855" i="1"/>
  <c r="BR855" i="1" s="1"/>
  <c r="BU880" i="1"/>
  <c r="BR880" i="1" s="1"/>
  <c r="BR939" i="1"/>
  <c r="BR947" i="1"/>
  <c r="BR955" i="1"/>
  <c r="BR963" i="1"/>
  <c r="BR971" i="1"/>
  <c r="BR979" i="1"/>
  <c r="BR987" i="1"/>
  <c r="BR995" i="1"/>
  <c r="BR1003" i="1"/>
  <c r="BR1011" i="1"/>
  <c r="BR1019" i="1"/>
  <c r="BU915" i="1"/>
  <c r="BR915" i="1" s="1"/>
  <c r="BU902" i="1"/>
  <c r="BR902" i="1" s="1"/>
  <c r="BU934" i="1"/>
  <c r="BR934" i="1" s="1"/>
  <c r="BU846" i="1"/>
  <c r="BR846" i="1" s="1"/>
  <c r="BU862" i="1"/>
  <c r="BR862" i="1" s="1"/>
  <c r="BU1051" i="1"/>
  <c r="BR1051" i="1" s="1"/>
  <c r="BR1083" i="1"/>
  <c r="BR1117" i="1"/>
  <c r="BU1040" i="1"/>
  <c r="BR1040" i="1" s="1"/>
  <c r="BU1072" i="1"/>
  <c r="BR1072" i="1" s="1"/>
  <c r="BU1104" i="1"/>
  <c r="BR1104" i="1" s="1"/>
  <c r="BU1045" i="1"/>
  <c r="BR1045" i="1" s="1"/>
  <c r="BU1077" i="1"/>
  <c r="BR1077" i="1" s="1"/>
  <c r="BU1109" i="1"/>
  <c r="BR1109" i="1" s="1"/>
  <c r="BU1046" i="1"/>
  <c r="BR1046" i="1" s="1"/>
  <c r="BU1078" i="1"/>
  <c r="BR1078" i="1" s="1"/>
  <c r="BU1110" i="1"/>
  <c r="BR1110" i="1" s="1"/>
  <c r="BU1144" i="1"/>
  <c r="BR1144" i="1" s="1"/>
  <c r="BR1176" i="1"/>
  <c r="BU1115" i="1"/>
  <c r="BR1115" i="1" s="1"/>
  <c r="BU1149" i="1"/>
  <c r="BR1149" i="1" s="1"/>
  <c r="BU1181" i="1"/>
  <c r="BR1181" i="1" s="1"/>
  <c r="BU1216" i="1"/>
  <c r="BR1216" i="1" s="1"/>
  <c r="BU1138" i="1"/>
  <c r="BR1138" i="1" s="1"/>
  <c r="BU1170" i="1"/>
  <c r="BR1170" i="1" s="1"/>
  <c r="BU1202" i="1"/>
  <c r="BR1202" i="1" s="1"/>
  <c r="BR1251" i="1"/>
  <c r="BU1139" i="1"/>
  <c r="BR1139" i="1" s="1"/>
  <c r="BU1171" i="1"/>
  <c r="BR1171" i="1" s="1"/>
  <c r="BU1203" i="1"/>
  <c r="BR1203" i="1" s="1"/>
  <c r="BU1214" i="1"/>
  <c r="BR1214" i="1" s="1"/>
  <c r="BR1281" i="1"/>
  <c r="BR1313" i="1"/>
  <c r="BU1331" i="1"/>
  <c r="BR1331" i="1" s="1"/>
  <c r="BU1260" i="1"/>
  <c r="BR1260" i="1" s="1"/>
  <c r="BU1292" i="1"/>
  <c r="BR1292" i="1" s="1"/>
  <c r="BR1379" i="1"/>
  <c r="BU1248" i="1"/>
  <c r="BR1248" i="1" s="1"/>
  <c r="BU1278" i="1"/>
  <c r="BR1278" i="1" s="1"/>
  <c r="BU1310" i="1"/>
  <c r="BR1310" i="1" s="1"/>
  <c r="BU1205" i="1"/>
  <c r="BR1205" i="1" s="1"/>
  <c r="BU1225" i="1"/>
  <c r="BR1225" i="1" s="1"/>
  <c r="BU1257" i="1"/>
  <c r="BR1257" i="1" s="1"/>
  <c r="BU1264" i="1"/>
  <c r="BR1264" i="1" s="1"/>
  <c r="BU1296" i="1"/>
  <c r="BR1296" i="1" s="1"/>
  <c r="BR1347" i="1"/>
  <c r="BU1238" i="1"/>
  <c r="BR1238" i="1" s="1"/>
  <c r="BU1333" i="1"/>
  <c r="BR1333" i="1" s="1"/>
  <c r="BU1365" i="1"/>
  <c r="BR1365" i="1" s="1"/>
  <c r="BR1385" i="1"/>
  <c r="BR1393" i="1"/>
  <c r="BR1401" i="1"/>
  <c r="BR1409" i="1"/>
  <c r="BU1336" i="1"/>
  <c r="BR1336" i="1" s="1"/>
  <c r="BU1368" i="1"/>
  <c r="BR1368" i="1" s="1"/>
  <c r="BU1330" i="1"/>
  <c r="BR1330" i="1" s="1"/>
  <c r="BU1362" i="1"/>
  <c r="BR1362" i="1" s="1"/>
  <c r="BR1451" i="1"/>
  <c r="BU1475" i="1"/>
  <c r="BR1475" i="1" s="1"/>
  <c r="BU1439" i="1"/>
  <c r="BR1439" i="1" s="1"/>
  <c r="BU1423" i="1"/>
  <c r="BR1423" i="1" s="1"/>
  <c r="BU1472" i="1"/>
  <c r="BR1472" i="1" s="1"/>
  <c r="BU1477" i="1"/>
  <c r="BR1477" i="1" s="1"/>
  <c r="BU1424" i="1"/>
  <c r="BR1424" i="1" s="1"/>
  <c r="BU1474" i="1"/>
  <c r="BR1474" i="1" s="1"/>
  <c r="BR1499" i="1"/>
  <c r="BU1536" i="1"/>
  <c r="BR1536" i="1" s="1"/>
  <c r="BR1568" i="1"/>
  <c r="BR1600" i="1"/>
  <c r="BR1636" i="1"/>
  <c r="BU1638" i="1"/>
  <c r="BR1638" i="1" s="1"/>
  <c r="BU1529" i="1"/>
  <c r="BR1529" i="1" s="1"/>
  <c r="BU1561" i="1"/>
  <c r="BR1561" i="1" s="1"/>
  <c r="BU1593" i="1"/>
  <c r="BR1593" i="1" s="1"/>
  <c r="BU1628" i="1"/>
  <c r="BR1628" i="1" s="1"/>
  <c r="BR1653" i="1"/>
  <c r="BU1518" i="1"/>
  <c r="BR1518" i="1" s="1"/>
  <c r="BU1550" i="1"/>
  <c r="BR1550" i="1" s="1"/>
  <c r="BU1582" i="1"/>
  <c r="BR1582" i="1" s="1"/>
  <c r="BU1614" i="1"/>
  <c r="BR1614" i="1" s="1"/>
  <c r="BU1519" i="1"/>
  <c r="BR1519" i="1" s="1"/>
  <c r="BU1551" i="1"/>
  <c r="BR1551" i="1" s="1"/>
  <c r="BU1583" i="1"/>
  <c r="BR1583" i="1" s="1"/>
  <c r="BU1616" i="1"/>
  <c r="BR1616" i="1" s="1"/>
  <c r="BR1666" i="1"/>
  <c r="BR1679" i="1"/>
  <c r="BU1664" i="1"/>
  <c r="BR1664" i="1" s="1"/>
  <c r="BU1696" i="1"/>
  <c r="BR1696" i="1" s="1"/>
  <c r="BU1728" i="1"/>
  <c r="BR1728" i="1" s="1"/>
  <c r="BR1756" i="1"/>
  <c r="BU1667" i="1"/>
  <c r="BR1667" i="1" s="1"/>
  <c r="BU1699" i="1"/>
  <c r="BR1699" i="1" s="1"/>
  <c r="BU1657" i="1"/>
  <c r="BR1657" i="1" s="1"/>
  <c r="BU1689" i="1"/>
  <c r="BR1689" i="1" s="1"/>
  <c r="BU1721" i="1"/>
  <c r="BR1721" i="1" s="1"/>
  <c r="BR1742" i="1"/>
  <c r="BR1722" i="1"/>
  <c r="BR1804" i="1"/>
  <c r="BU1767" i="1"/>
  <c r="BR1767" i="1" s="1"/>
  <c r="BU1799" i="1"/>
  <c r="BR1799" i="1" s="1"/>
  <c r="BU1839" i="1"/>
  <c r="BR1839" i="1" s="1"/>
  <c r="BU1765" i="1"/>
  <c r="BR1765" i="1" s="1"/>
  <c r="BU1797" i="1"/>
  <c r="BR1797" i="1" s="1"/>
  <c r="BU1829" i="1"/>
  <c r="BR1829" i="1" s="1"/>
  <c r="BR1877" i="1"/>
  <c r="BU1834" i="1"/>
  <c r="BR1834" i="1" s="1"/>
  <c r="BR1811" i="1"/>
  <c r="BR1869" i="1"/>
  <c r="BR1849" i="1"/>
  <c r="BR1881" i="1"/>
  <c r="BU1893" i="1"/>
  <c r="BR1893" i="1" s="1"/>
  <c r="BU1862" i="1"/>
  <c r="BR1862" i="1" s="1"/>
  <c r="BU1894" i="1"/>
  <c r="BR1894" i="1" s="1"/>
  <c r="BU2024" i="1"/>
  <c r="BR2024" i="1" s="1"/>
  <c r="BU2004" i="1"/>
  <c r="BR2004" i="1" s="1"/>
  <c r="BU2083" i="1"/>
  <c r="BR2083" i="1" s="1"/>
  <c r="BU2117" i="1"/>
  <c r="BR2117" i="1" s="1"/>
  <c r="BU2035" i="1"/>
  <c r="BR2035" i="1" s="1"/>
  <c r="BU2075" i="1"/>
  <c r="BR2075" i="1" s="1"/>
  <c r="BU2109" i="1"/>
  <c r="BR2109" i="1" s="1"/>
  <c r="BU2200" i="1"/>
  <c r="BU2161" i="1"/>
  <c r="BR2161" i="1" s="1"/>
  <c r="BU2178" i="1"/>
  <c r="BU2210" i="1"/>
  <c r="BU2179" i="1"/>
  <c r="BU2211" i="1"/>
  <c r="BU2188" i="1"/>
  <c r="BU2220" i="1"/>
  <c r="BU2189" i="1"/>
  <c r="BU2221" i="1"/>
  <c r="BU2190" i="1"/>
  <c r="BU2222" i="1"/>
  <c r="CC17" i="1"/>
  <c r="AC17" i="1"/>
  <c r="AD18" i="1"/>
  <c r="AO19" i="1"/>
  <c r="AP20" i="1"/>
  <c r="BU71" i="1"/>
  <c r="BR71" i="1" s="1"/>
  <c r="BU87" i="1"/>
  <c r="BR87" i="1" s="1"/>
  <c r="BU115" i="1"/>
  <c r="BR115" i="1" s="1"/>
  <c r="BU148" i="1"/>
  <c r="BR148" i="1" s="1"/>
  <c r="BR180" i="1"/>
  <c r="BR212" i="1"/>
  <c r="BR244" i="1"/>
  <c r="BR276" i="1"/>
  <c r="BR308" i="1"/>
  <c r="BR340" i="1"/>
  <c r="BR363" i="1"/>
  <c r="BU28" i="1"/>
  <c r="BU108" i="1"/>
  <c r="BR108" i="1" s="1"/>
  <c r="BR141" i="1"/>
  <c r="BU173" i="1"/>
  <c r="BR173" i="1" s="1"/>
  <c r="BU205" i="1"/>
  <c r="BR205" i="1" s="1"/>
  <c r="BU237" i="1"/>
  <c r="BR237" i="1" s="1"/>
  <c r="BU269" i="1"/>
  <c r="BR269" i="1" s="1"/>
  <c r="BU301" i="1"/>
  <c r="BR301" i="1" s="1"/>
  <c r="BU333" i="1"/>
  <c r="BR333" i="1" s="1"/>
  <c r="BU64" i="1"/>
  <c r="BR64" i="1" s="1"/>
  <c r="BU80" i="1"/>
  <c r="BR80" i="1" s="1"/>
  <c r="BU103" i="1"/>
  <c r="BR103" i="1" s="1"/>
  <c r="BU134" i="1"/>
  <c r="BR134" i="1" s="1"/>
  <c r="BU166" i="1"/>
  <c r="BR166" i="1" s="1"/>
  <c r="BU198" i="1"/>
  <c r="BR198" i="1" s="1"/>
  <c r="BU230" i="1"/>
  <c r="BR230" i="1" s="1"/>
  <c r="BU262" i="1"/>
  <c r="BR262" i="1" s="1"/>
  <c r="BU294" i="1"/>
  <c r="BR294" i="1" s="1"/>
  <c r="BU326" i="1"/>
  <c r="BR326" i="1" s="1"/>
  <c r="BU361" i="1"/>
  <c r="BR361" i="1" s="1"/>
  <c r="BU104" i="1"/>
  <c r="BR104" i="1" s="1"/>
  <c r="BR135" i="1"/>
  <c r="BU167" i="1"/>
  <c r="BR167" i="1" s="1"/>
  <c r="BU199" i="1"/>
  <c r="BR199" i="1" s="1"/>
  <c r="BU231" i="1"/>
  <c r="BR231" i="1" s="1"/>
  <c r="BU263" i="1"/>
  <c r="BR263" i="1" s="1"/>
  <c r="BU295" i="1"/>
  <c r="BR295" i="1" s="1"/>
  <c r="BU327" i="1"/>
  <c r="BR327" i="1" s="1"/>
  <c r="BR387" i="1"/>
  <c r="BR419" i="1"/>
  <c r="BU381" i="1"/>
  <c r="BR381" i="1" s="1"/>
  <c r="BR431" i="1"/>
  <c r="BR463" i="1"/>
  <c r="BR495" i="1"/>
  <c r="BR527" i="1"/>
  <c r="BU412" i="1"/>
  <c r="BR412" i="1" s="1"/>
  <c r="BR434" i="1"/>
  <c r="BR466" i="1"/>
  <c r="BR498" i="1"/>
  <c r="BR530" i="1"/>
  <c r="BU386" i="1"/>
  <c r="BR386" i="1" s="1"/>
  <c r="BU417" i="1"/>
  <c r="BR417" i="1" s="1"/>
  <c r="BU360" i="1"/>
  <c r="BR360" i="1" s="1"/>
  <c r="BU376" i="1"/>
  <c r="BR376" i="1" s="1"/>
  <c r="BR437" i="1"/>
  <c r="BR469" i="1"/>
  <c r="BR501" i="1"/>
  <c r="BR536" i="1"/>
  <c r="BU418" i="1"/>
  <c r="BR418" i="1" s="1"/>
  <c r="BR440" i="1"/>
  <c r="BR472" i="1"/>
  <c r="BR504" i="1"/>
  <c r="BR720" i="1"/>
  <c r="BR752" i="1"/>
  <c r="BR778" i="1"/>
  <c r="BR810" i="1"/>
  <c r="BU583" i="1"/>
  <c r="BR583" i="1" s="1"/>
  <c r="BU615" i="1"/>
  <c r="BR615" i="1" s="1"/>
  <c r="BU647" i="1"/>
  <c r="BR647" i="1" s="1"/>
  <c r="BU679" i="1"/>
  <c r="BR679" i="1" s="1"/>
  <c r="BU710" i="1"/>
  <c r="BR710" i="1" s="1"/>
  <c r="BU738" i="1"/>
  <c r="BR738" i="1" s="1"/>
  <c r="BR785" i="1"/>
  <c r="BR817" i="1"/>
  <c r="BU544" i="1"/>
  <c r="BR544" i="1" s="1"/>
  <c r="BU560" i="1"/>
  <c r="BR560" i="1" s="1"/>
  <c r="BU576" i="1"/>
  <c r="BR576" i="1" s="1"/>
  <c r="BU608" i="1"/>
  <c r="BR608" i="1" s="1"/>
  <c r="BU640" i="1"/>
  <c r="BR640" i="1" s="1"/>
  <c r="BU672" i="1"/>
  <c r="BR672" i="1" s="1"/>
  <c r="BR731" i="1"/>
  <c r="BR774" i="1"/>
  <c r="BR806" i="1"/>
  <c r="BU582" i="1"/>
  <c r="BR582" i="1" s="1"/>
  <c r="BU614" i="1"/>
  <c r="BR614" i="1" s="1"/>
  <c r="BU646" i="1"/>
  <c r="BR646" i="1" s="1"/>
  <c r="BU678" i="1"/>
  <c r="BR678" i="1" s="1"/>
  <c r="BU700" i="1"/>
  <c r="BR700" i="1" s="1"/>
  <c r="BU718" i="1"/>
  <c r="BR718" i="1" s="1"/>
  <c r="BU750" i="1"/>
  <c r="BR750" i="1" s="1"/>
  <c r="BR770" i="1"/>
  <c r="BR797" i="1"/>
  <c r="BU535" i="1"/>
  <c r="BR535" i="1" s="1"/>
  <c r="BU551" i="1"/>
  <c r="BR551" i="1" s="1"/>
  <c r="BU567" i="1"/>
  <c r="BR567" i="1" s="1"/>
  <c r="BU588" i="1"/>
  <c r="BR588" i="1" s="1"/>
  <c r="BU620" i="1"/>
  <c r="BR620" i="1" s="1"/>
  <c r="BU652" i="1"/>
  <c r="BR652" i="1" s="1"/>
  <c r="BU684" i="1"/>
  <c r="BR684" i="1" s="1"/>
  <c r="BR887" i="1"/>
  <c r="BR919" i="1"/>
  <c r="BU889" i="1"/>
  <c r="BR889" i="1" s="1"/>
  <c r="BU921" i="1"/>
  <c r="BR921" i="1" s="1"/>
  <c r="BU841" i="1"/>
  <c r="BR841" i="1" s="1"/>
  <c r="BU857" i="1"/>
  <c r="BR857" i="1" s="1"/>
  <c r="BU884" i="1"/>
  <c r="BR884" i="1" s="1"/>
  <c r="BR940" i="1"/>
  <c r="BR948" i="1"/>
  <c r="BR956" i="1"/>
  <c r="BR964" i="1"/>
  <c r="BR972" i="1"/>
  <c r="BR980" i="1"/>
  <c r="BR988" i="1"/>
  <c r="BR996" i="1"/>
  <c r="BR1004" i="1"/>
  <c r="BR1012" i="1"/>
  <c r="BR1020" i="1"/>
  <c r="BR916" i="1"/>
  <c r="BU909" i="1"/>
  <c r="BR909" i="1" s="1"/>
  <c r="BU848" i="1"/>
  <c r="BR848" i="1" s="1"/>
  <c r="BU1055" i="1"/>
  <c r="BR1055" i="1" s="1"/>
  <c r="BR1087" i="1"/>
  <c r="BU1044" i="1"/>
  <c r="BR1044" i="1" s="1"/>
  <c r="BU1076" i="1"/>
  <c r="BR1076" i="1" s="1"/>
  <c r="BU1108" i="1"/>
  <c r="BR1108" i="1" s="1"/>
  <c r="BU1049" i="1"/>
  <c r="BR1049" i="1" s="1"/>
  <c r="BU1081" i="1"/>
  <c r="BR1081" i="1" s="1"/>
  <c r="BU1113" i="1"/>
  <c r="BR1113" i="1" s="1"/>
  <c r="BU1050" i="1"/>
  <c r="BR1050" i="1" s="1"/>
  <c r="BU1082" i="1"/>
  <c r="BR1082" i="1" s="1"/>
  <c r="BU1114" i="1"/>
  <c r="BR1114" i="1" s="1"/>
  <c r="BU1148" i="1"/>
  <c r="BR1148" i="1" s="1"/>
  <c r="BR1180" i="1"/>
  <c r="BU1120" i="1"/>
  <c r="BR1120" i="1" s="1"/>
  <c r="BU1153" i="1"/>
  <c r="BR1153" i="1" s="1"/>
  <c r="BU1185" i="1"/>
  <c r="BR1185" i="1" s="1"/>
  <c r="BR1259" i="1"/>
  <c r="BU1142" i="1"/>
  <c r="BR1142" i="1" s="1"/>
  <c r="BU1174" i="1"/>
  <c r="BR1174" i="1" s="1"/>
  <c r="BU1143" i="1"/>
  <c r="BR1143" i="1" s="1"/>
  <c r="BU1175" i="1"/>
  <c r="BR1175" i="1" s="1"/>
  <c r="BU1208" i="1"/>
  <c r="BR1208" i="1" s="1"/>
  <c r="BR1282" i="1"/>
  <c r="BR1314" i="1"/>
  <c r="BR1332" i="1"/>
  <c r="BU1267" i="1"/>
  <c r="BR1267" i="1" s="1"/>
  <c r="BU1299" i="1"/>
  <c r="BR1299" i="1" s="1"/>
  <c r="BU1220" i="1"/>
  <c r="BR1220" i="1" s="1"/>
  <c r="BU1252" i="1"/>
  <c r="BR1252" i="1" s="1"/>
  <c r="BU1285" i="1"/>
  <c r="BR1285" i="1" s="1"/>
  <c r="BU1317" i="1"/>
  <c r="BR1317" i="1" s="1"/>
  <c r="BU1207" i="1"/>
  <c r="BR1207" i="1" s="1"/>
  <c r="BU1229" i="1"/>
  <c r="BR1229" i="1" s="1"/>
  <c r="BU1324" i="1"/>
  <c r="BR1324" i="1" s="1"/>
  <c r="BU1271" i="1"/>
  <c r="BR1271" i="1" s="1"/>
  <c r="BU1303" i="1"/>
  <c r="BR1303" i="1" s="1"/>
  <c r="BR1355" i="1"/>
  <c r="BU1242" i="1"/>
  <c r="BR1242" i="1" s="1"/>
  <c r="BU1334" i="1"/>
  <c r="BR1334" i="1" s="1"/>
  <c r="BU1366" i="1"/>
  <c r="BR1366" i="1" s="1"/>
  <c r="BU1386" i="1"/>
  <c r="BR1386" i="1" s="1"/>
  <c r="BU1394" i="1"/>
  <c r="BR1394" i="1" s="1"/>
  <c r="BU1402" i="1"/>
  <c r="BR1402" i="1" s="1"/>
  <c r="BU1410" i="1"/>
  <c r="BR1410" i="1" s="1"/>
  <c r="BU1343" i="1"/>
  <c r="BR1343" i="1" s="1"/>
  <c r="BU1375" i="1"/>
  <c r="BR1375" i="1" s="1"/>
  <c r="BU1337" i="1"/>
  <c r="BR1337" i="1" s="1"/>
  <c r="BU1369" i="1"/>
  <c r="BR1369" i="1" s="1"/>
  <c r="BU1479" i="1"/>
  <c r="BR1479" i="1" s="1"/>
  <c r="BU1444" i="1"/>
  <c r="BR1444" i="1" s="1"/>
  <c r="BU1425" i="1"/>
  <c r="BR1425" i="1" s="1"/>
  <c r="BU1476" i="1"/>
  <c r="BR1476" i="1" s="1"/>
  <c r="BU1449" i="1"/>
  <c r="BR1449" i="1" s="1"/>
  <c r="BU1481" i="1"/>
  <c r="BR1481" i="1" s="1"/>
  <c r="BU1426" i="1"/>
  <c r="BR1426" i="1" s="1"/>
  <c r="BU1446" i="1"/>
  <c r="BR1446" i="1" s="1"/>
  <c r="BU1478" i="1"/>
  <c r="BR1478" i="1" s="1"/>
  <c r="BR1500" i="1"/>
  <c r="BU1508" i="1"/>
  <c r="BR1508" i="1" s="1"/>
  <c r="BU1540" i="1"/>
  <c r="BR1540" i="1" s="1"/>
  <c r="BR1572" i="1"/>
  <c r="BR1604" i="1"/>
  <c r="BR1650" i="1"/>
  <c r="BU1533" i="1"/>
  <c r="BR1533" i="1" s="1"/>
  <c r="BU1565" i="1"/>
  <c r="BR1565" i="1" s="1"/>
  <c r="BU1597" i="1"/>
  <c r="BR1597" i="1" s="1"/>
  <c r="BU1629" i="1"/>
  <c r="BR1629" i="1" s="1"/>
  <c r="BU1522" i="1"/>
  <c r="BR1522" i="1" s="1"/>
  <c r="BU1554" i="1"/>
  <c r="BR1554" i="1" s="1"/>
  <c r="BU1586" i="1"/>
  <c r="BR1586" i="1" s="1"/>
  <c r="BU1615" i="1"/>
  <c r="BR1615" i="1" s="1"/>
  <c r="BU1523" i="1"/>
  <c r="BR1523" i="1" s="1"/>
  <c r="BU1555" i="1"/>
  <c r="BR1555" i="1" s="1"/>
  <c r="BU1587" i="1"/>
  <c r="BR1587" i="1" s="1"/>
  <c r="BU1617" i="1"/>
  <c r="BR1617" i="1" s="1"/>
  <c r="BR1687" i="1"/>
  <c r="BR1690" i="1"/>
  <c r="BR1669" i="1"/>
  <c r="BR1701" i="1"/>
  <c r="BU1670" i="1"/>
  <c r="BR1670" i="1" s="1"/>
  <c r="BU1702" i="1"/>
  <c r="BR1702" i="1" s="1"/>
  <c r="BU1738" i="1"/>
  <c r="BR1738" i="1" s="1"/>
  <c r="BU1660" i="1"/>
  <c r="BR1660" i="1" s="1"/>
  <c r="BU1692" i="1"/>
  <c r="BR1692" i="1" s="1"/>
  <c r="BU1724" i="1"/>
  <c r="BR1724" i="1" s="1"/>
  <c r="BR1727" i="1"/>
  <c r="BU1746" i="1"/>
  <c r="BR1746" i="1" s="1"/>
  <c r="BU1778" i="1"/>
  <c r="BR1778" i="1" s="1"/>
  <c r="BR1900" i="1"/>
  <c r="BU1831" i="1"/>
  <c r="BR1831" i="1" s="1"/>
  <c r="BU1744" i="1"/>
  <c r="BR1744" i="1" s="1"/>
  <c r="BU1776" i="1"/>
  <c r="BR1776" i="1" s="1"/>
  <c r="BU1806" i="1"/>
  <c r="BR1806" i="1" s="1"/>
  <c r="BR1860" i="1"/>
  <c r="BU1739" i="1"/>
  <c r="BR1739" i="1" s="1"/>
  <c r="BU1771" i="1"/>
  <c r="BR1771" i="1" s="1"/>
  <c r="BU1803" i="1"/>
  <c r="BR1803" i="1" s="1"/>
  <c r="BU1766" i="1"/>
  <c r="BR1766" i="1" s="1"/>
  <c r="BU1798" i="1"/>
  <c r="BR1798" i="1" s="1"/>
  <c r="BR1836" i="1"/>
  <c r="BU1753" i="1"/>
  <c r="BR1753" i="1" s="1"/>
  <c r="BU1785" i="1"/>
  <c r="BR1785" i="1" s="1"/>
  <c r="BU1847" i="1"/>
  <c r="BR1847" i="1" s="1"/>
  <c r="BU1879" i="1"/>
  <c r="BR1879" i="1" s="1"/>
  <c r="BU1918" i="1"/>
  <c r="BR1918" i="1" s="1"/>
  <c r="BU1866" i="1"/>
  <c r="BR1866" i="1" s="1"/>
  <c r="BU1898" i="1"/>
  <c r="BR1898" i="1" s="1"/>
  <c r="BU1824" i="1"/>
  <c r="BR1824" i="1" s="1"/>
  <c r="BU1856" i="1"/>
  <c r="BR1856" i="1" s="1"/>
  <c r="BU1888" i="1"/>
  <c r="BR1888" i="1" s="1"/>
  <c r="BU1921" i="1"/>
  <c r="BR1921" i="1" s="1"/>
  <c r="BR1929" i="1"/>
  <c r="BU1859" i="1"/>
  <c r="BR1859" i="1" s="1"/>
  <c r="BU1891" i="1"/>
  <c r="BR1891" i="1" s="1"/>
  <c r="BU1912" i="1"/>
  <c r="BR1912" i="1" s="1"/>
  <c r="BU2012" i="1"/>
  <c r="BR2012" i="1" s="1"/>
  <c r="BU2040" i="1"/>
  <c r="BR2040" i="1" s="1"/>
  <c r="BU1975" i="1"/>
  <c r="BR1975" i="1" s="1"/>
  <c r="BU1926" i="1"/>
  <c r="BR1926" i="1" s="1"/>
  <c r="BU2023" i="1"/>
  <c r="BR2023" i="1" s="1"/>
  <c r="BU2015" i="1"/>
  <c r="BR2015" i="1" s="1"/>
  <c r="BU1924" i="1"/>
  <c r="BR1924" i="1" s="1"/>
  <c r="BU2089" i="1"/>
  <c r="BR2089" i="1" s="1"/>
  <c r="BU2039" i="1"/>
  <c r="BR2039" i="1" s="1"/>
  <c r="BU2123" i="1"/>
  <c r="BR2123" i="1" s="1"/>
  <c r="BU2063" i="1"/>
  <c r="BR2063" i="1" s="1"/>
  <c r="BU2159" i="1"/>
  <c r="BR2159" i="1" s="1"/>
  <c r="BU2185" i="1"/>
  <c r="BU2217" i="1"/>
  <c r="BU2158" i="1"/>
  <c r="BR2158" i="1" s="1"/>
  <c r="S16" i="1"/>
  <c r="D23" i="1" s="1"/>
  <c r="D22" i="1" s="1"/>
  <c r="AR16" i="1"/>
  <c r="AF16" i="1"/>
  <c r="BU73" i="1"/>
  <c r="BR73" i="1" s="1"/>
  <c r="BU89" i="1"/>
  <c r="BR89" i="1" s="1"/>
  <c r="BU118" i="1"/>
  <c r="BR118" i="1" s="1"/>
  <c r="BU152" i="1"/>
  <c r="BR152" i="1" s="1"/>
  <c r="BR184" i="1"/>
  <c r="BR216" i="1"/>
  <c r="BR248" i="1"/>
  <c r="BR280" i="1"/>
  <c r="BR312" i="1"/>
  <c r="BR344" i="1"/>
  <c r="BU54" i="1"/>
  <c r="BR54" i="1" s="1"/>
  <c r="BU113" i="1"/>
  <c r="BR113" i="1" s="1"/>
  <c r="BU145" i="1"/>
  <c r="BR145" i="1" s="1"/>
  <c r="BU177" i="1"/>
  <c r="BR177" i="1" s="1"/>
  <c r="BU209" i="1"/>
  <c r="BR209" i="1" s="1"/>
  <c r="BU241" i="1"/>
  <c r="BR241" i="1" s="1"/>
  <c r="BU273" i="1"/>
  <c r="BR273" i="1" s="1"/>
  <c r="BU305" i="1"/>
  <c r="BR305" i="1" s="1"/>
  <c r="BU337" i="1"/>
  <c r="BR337" i="1" s="1"/>
  <c r="BU30" i="1"/>
  <c r="BU66" i="1"/>
  <c r="BR66" i="1" s="1"/>
  <c r="BU82" i="1"/>
  <c r="BR82" i="1" s="1"/>
  <c r="BU106" i="1"/>
  <c r="BR106" i="1" s="1"/>
  <c r="BU138" i="1"/>
  <c r="BR138" i="1" s="1"/>
  <c r="BU170" i="1"/>
  <c r="BR170" i="1" s="1"/>
  <c r="BU202" i="1"/>
  <c r="BR202" i="1" s="1"/>
  <c r="BU234" i="1"/>
  <c r="BR234" i="1" s="1"/>
  <c r="BU266" i="1"/>
  <c r="BR266" i="1" s="1"/>
  <c r="BU298" i="1"/>
  <c r="BR298" i="1" s="1"/>
  <c r="BU330" i="1"/>
  <c r="BR330" i="1" s="1"/>
  <c r="BU20" i="1"/>
  <c r="BU50" i="1"/>
  <c r="BR50" i="1" s="1"/>
  <c r="BU109" i="1"/>
  <c r="BR109" i="1" s="1"/>
  <c r="BU139" i="1"/>
  <c r="BR139" i="1" s="1"/>
  <c r="BU171" i="1"/>
  <c r="BR171" i="1" s="1"/>
  <c r="BU203" i="1"/>
  <c r="BR203" i="1" s="1"/>
  <c r="BU235" i="1"/>
  <c r="BR235" i="1" s="1"/>
  <c r="BU267" i="1"/>
  <c r="BR267" i="1" s="1"/>
  <c r="BU299" i="1"/>
  <c r="BR299" i="1" s="1"/>
  <c r="BU331" i="1"/>
  <c r="BR331" i="1" s="1"/>
  <c r="BU359" i="1"/>
  <c r="BR359" i="1" s="1"/>
  <c r="BR391" i="1"/>
  <c r="BR423" i="1"/>
  <c r="BU383" i="1"/>
  <c r="BR383" i="1" s="1"/>
  <c r="BR435" i="1"/>
  <c r="BR467" i="1"/>
  <c r="BR499" i="1"/>
  <c r="BR531" i="1"/>
  <c r="BU416" i="1"/>
  <c r="BR416" i="1" s="1"/>
  <c r="BR438" i="1"/>
  <c r="BR470" i="1"/>
  <c r="BR502" i="1"/>
  <c r="BU389" i="1"/>
  <c r="BR389" i="1" s="1"/>
  <c r="BU421" i="1"/>
  <c r="BR421" i="1" s="1"/>
  <c r="BU362" i="1"/>
  <c r="BR362" i="1" s="1"/>
  <c r="BU378" i="1"/>
  <c r="BR378" i="1" s="1"/>
  <c r="BR441" i="1"/>
  <c r="BR473" i="1"/>
  <c r="BR505" i="1"/>
  <c r="BU390" i="1"/>
  <c r="BR390" i="1" s="1"/>
  <c r="BU422" i="1"/>
  <c r="BR422" i="1" s="1"/>
  <c r="BR444" i="1"/>
  <c r="BR476" i="1"/>
  <c r="BR508" i="1"/>
  <c r="BR727" i="1"/>
  <c r="BR759" i="1"/>
  <c r="BR779" i="1"/>
  <c r="BR811" i="1"/>
  <c r="BU586" i="1"/>
  <c r="BR586" i="1" s="1"/>
  <c r="BU618" i="1"/>
  <c r="BR618" i="1" s="1"/>
  <c r="BU650" i="1"/>
  <c r="BR650" i="1" s="1"/>
  <c r="BU682" i="1"/>
  <c r="BR682" i="1" s="1"/>
  <c r="BU713" i="1"/>
  <c r="BR713" i="1" s="1"/>
  <c r="BR745" i="1"/>
  <c r="BR792" i="1"/>
  <c r="BR824" i="1"/>
  <c r="BU546" i="1"/>
  <c r="BR546" i="1" s="1"/>
  <c r="BU562" i="1"/>
  <c r="BR562" i="1" s="1"/>
  <c r="BU581" i="1"/>
  <c r="BR581" i="1" s="1"/>
  <c r="BU613" i="1"/>
  <c r="BR613" i="1" s="1"/>
  <c r="BU645" i="1"/>
  <c r="BR645" i="1" s="1"/>
  <c r="BU677" i="1"/>
  <c r="BR677" i="1" s="1"/>
  <c r="BU732" i="1"/>
  <c r="BR732" i="1" s="1"/>
  <c r="BR775" i="1"/>
  <c r="BR807" i="1"/>
  <c r="BU587" i="1"/>
  <c r="BR587" i="1" s="1"/>
  <c r="BU619" i="1"/>
  <c r="BR619" i="1" s="1"/>
  <c r="BU651" i="1"/>
  <c r="BR651" i="1" s="1"/>
  <c r="BU683" i="1"/>
  <c r="BR683" i="1" s="1"/>
  <c r="BU703" i="1"/>
  <c r="BR703" i="1" s="1"/>
  <c r="BR725" i="1"/>
  <c r="BR757" i="1"/>
  <c r="BR772" i="1"/>
  <c r="BR804" i="1"/>
  <c r="BU537" i="1"/>
  <c r="BR537" i="1" s="1"/>
  <c r="BU553" i="1"/>
  <c r="BR553" i="1" s="1"/>
  <c r="BU569" i="1"/>
  <c r="BR569" i="1" s="1"/>
  <c r="BU593" i="1"/>
  <c r="BR593" i="1" s="1"/>
  <c r="BU625" i="1"/>
  <c r="BR625" i="1" s="1"/>
  <c r="BU657" i="1"/>
  <c r="BR657" i="1" s="1"/>
  <c r="BU689" i="1"/>
  <c r="BR689" i="1" s="1"/>
  <c r="BR832" i="1"/>
  <c r="BR888" i="1"/>
  <c r="BR920" i="1"/>
  <c r="BR890" i="1"/>
  <c r="BR922" i="1"/>
  <c r="BU827" i="1"/>
  <c r="BR827" i="1" s="1"/>
  <c r="BU843" i="1"/>
  <c r="BR843" i="1" s="1"/>
  <c r="BU859" i="1"/>
  <c r="BR859" i="1" s="1"/>
  <c r="BR941" i="1"/>
  <c r="BR949" i="1"/>
  <c r="BR957" i="1"/>
  <c r="BR965" i="1"/>
  <c r="BR973" i="1"/>
  <c r="BR981" i="1"/>
  <c r="BR989" i="1"/>
  <c r="BR997" i="1"/>
  <c r="BR1005" i="1"/>
  <c r="BR1013" i="1"/>
  <c r="BR1021" i="1"/>
  <c r="BU891" i="1"/>
  <c r="BR891" i="1" s="1"/>
  <c r="BU923" i="1"/>
  <c r="BR923" i="1" s="1"/>
  <c r="BU869" i="1"/>
  <c r="BR869" i="1" s="1"/>
  <c r="BR910" i="1"/>
  <c r="BU850" i="1"/>
  <c r="BR850" i="1" s="1"/>
  <c r="BU870" i="1"/>
  <c r="BR870" i="1" s="1"/>
  <c r="BU1027" i="1"/>
  <c r="BR1027" i="1" s="1"/>
  <c r="BR1059" i="1"/>
  <c r="BR1091" i="1"/>
  <c r="BU1048" i="1"/>
  <c r="BR1048" i="1" s="1"/>
  <c r="BU1080" i="1"/>
  <c r="BR1080" i="1" s="1"/>
  <c r="BU1112" i="1"/>
  <c r="BR1112" i="1" s="1"/>
  <c r="BU1053" i="1"/>
  <c r="BR1053" i="1" s="1"/>
  <c r="BU1085" i="1"/>
  <c r="BR1085" i="1" s="1"/>
  <c r="BU1122" i="1"/>
  <c r="BR1122" i="1" s="1"/>
  <c r="BU1054" i="1"/>
  <c r="BR1054" i="1" s="1"/>
  <c r="BU1086" i="1"/>
  <c r="BR1086" i="1" s="1"/>
  <c r="BU1152" i="1"/>
  <c r="BR1152" i="1" s="1"/>
  <c r="BR1184" i="1"/>
  <c r="BU1123" i="1"/>
  <c r="BR1123" i="1" s="1"/>
  <c r="BU1157" i="1"/>
  <c r="BR1157" i="1" s="1"/>
  <c r="BU1189" i="1"/>
  <c r="BR1189" i="1" s="1"/>
  <c r="BU1146" i="1"/>
  <c r="BR1146" i="1" s="1"/>
  <c r="BU1178" i="1"/>
  <c r="BR1178" i="1" s="1"/>
  <c r="BU1212" i="1"/>
  <c r="BR1212" i="1" s="1"/>
  <c r="BU1116" i="1"/>
  <c r="BR1116" i="1" s="1"/>
  <c r="BU1147" i="1"/>
  <c r="BR1147" i="1" s="1"/>
  <c r="BU1179" i="1"/>
  <c r="BR1179" i="1" s="1"/>
  <c r="BR1289" i="1"/>
  <c r="BU1268" i="1"/>
  <c r="BR1268" i="1" s="1"/>
  <c r="BU1300" i="1"/>
  <c r="BR1300" i="1" s="1"/>
  <c r="BU1224" i="1"/>
  <c r="BR1224" i="1" s="1"/>
  <c r="BU1256" i="1"/>
  <c r="BR1256" i="1" s="1"/>
  <c r="BU1286" i="1"/>
  <c r="BR1286" i="1" s="1"/>
  <c r="BU1318" i="1"/>
  <c r="BR1318" i="1" s="1"/>
  <c r="BU1209" i="1"/>
  <c r="BR1209" i="1" s="1"/>
  <c r="BU1233" i="1"/>
  <c r="BR1233" i="1" s="1"/>
  <c r="BU1272" i="1"/>
  <c r="BR1272" i="1" s="1"/>
  <c r="BU1304" i="1"/>
  <c r="BR1304" i="1" s="1"/>
  <c r="BR1371" i="1"/>
  <c r="BU1246" i="1"/>
  <c r="BR1246" i="1" s="1"/>
  <c r="BU1341" i="1"/>
  <c r="BR1341" i="1" s="1"/>
  <c r="BU1373" i="1"/>
  <c r="BR1373" i="1" s="1"/>
  <c r="BR1387" i="1"/>
  <c r="BR1395" i="1"/>
  <c r="BR1403" i="1"/>
  <c r="BR1411" i="1"/>
  <c r="BU1344" i="1"/>
  <c r="BR1344" i="1" s="1"/>
  <c r="BU1376" i="1"/>
  <c r="BR1376" i="1" s="1"/>
  <c r="BU1338" i="1"/>
  <c r="BR1338" i="1" s="1"/>
  <c r="BU1370" i="1"/>
  <c r="BR1370" i="1" s="1"/>
  <c r="BU1483" i="1"/>
  <c r="BR1483" i="1" s="1"/>
  <c r="BU1427" i="1"/>
  <c r="BR1427" i="1" s="1"/>
  <c r="BU1448" i="1"/>
  <c r="BR1448" i="1" s="1"/>
  <c r="BU1480" i="1"/>
  <c r="BR1480" i="1" s="1"/>
  <c r="BU1453" i="1"/>
  <c r="BR1453" i="1" s="1"/>
  <c r="BU1485" i="1"/>
  <c r="BR1485" i="1" s="1"/>
  <c r="BU1440" i="1"/>
  <c r="BR1440" i="1" s="1"/>
  <c r="BU1428" i="1"/>
  <c r="BR1428" i="1" s="1"/>
  <c r="BU1450" i="1"/>
  <c r="BR1450" i="1" s="1"/>
  <c r="BU1482" i="1"/>
  <c r="BR1482" i="1" s="1"/>
  <c r="BU1501" i="1"/>
  <c r="BR1501" i="1" s="1"/>
  <c r="BU1512" i="1"/>
  <c r="BR1512" i="1" s="1"/>
  <c r="BU1544" i="1"/>
  <c r="BR1544" i="1" s="1"/>
  <c r="BR1576" i="1"/>
  <c r="BR1610" i="1"/>
  <c r="BU1537" i="1"/>
  <c r="BR1537" i="1" s="1"/>
  <c r="BU1569" i="1"/>
  <c r="BR1569" i="1" s="1"/>
  <c r="BU1601" i="1"/>
  <c r="BR1601" i="1" s="1"/>
  <c r="BR1703" i="1"/>
  <c r="BR1714" i="1"/>
  <c r="BU1526" i="1"/>
  <c r="BR1526" i="1" s="1"/>
  <c r="BU1558" i="1"/>
  <c r="BR1558" i="1" s="1"/>
  <c r="BU1590" i="1"/>
  <c r="BR1590" i="1" s="1"/>
  <c r="BU1622" i="1"/>
  <c r="BR1622" i="1" s="1"/>
  <c r="BR1658" i="1"/>
  <c r="BU1527" i="1"/>
  <c r="BR1527" i="1" s="1"/>
  <c r="BU1559" i="1"/>
  <c r="BR1559" i="1" s="1"/>
  <c r="BU1591" i="1"/>
  <c r="BR1591" i="1" s="1"/>
  <c r="BU1624" i="1"/>
  <c r="BR1624" i="1" s="1"/>
  <c r="BU1634" i="1"/>
  <c r="BR1634" i="1" s="1"/>
  <c r="BU1633" i="1"/>
  <c r="BR1633" i="1" s="1"/>
  <c r="BR1695" i="1"/>
  <c r="BR1672" i="1"/>
  <c r="BR1704" i="1"/>
  <c r="BR1732" i="1"/>
  <c r="BR1780" i="1"/>
  <c r="BU1675" i="1"/>
  <c r="BR1675" i="1" s="1"/>
  <c r="BU1707" i="1"/>
  <c r="BR1707" i="1" s="1"/>
  <c r="BR1772" i="1"/>
  <c r="BU1665" i="1"/>
  <c r="BR1665" i="1" s="1"/>
  <c r="BU1697" i="1"/>
  <c r="BR1697" i="1" s="1"/>
  <c r="BR1748" i="1"/>
  <c r="BR1818" i="1"/>
  <c r="BR1852" i="1"/>
  <c r="BU1743" i="1"/>
  <c r="BR1743" i="1" s="1"/>
  <c r="BU1775" i="1"/>
  <c r="BR1775" i="1" s="1"/>
  <c r="BU1812" i="1"/>
  <c r="BR1812" i="1" s="1"/>
  <c r="BR1917" i="1"/>
  <c r="BU1773" i="1"/>
  <c r="BR1773" i="1" s="1"/>
  <c r="BU1805" i="1"/>
  <c r="BR1805" i="1" s="1"/>
  <c r="BR1884" i="1"/>
  <c r="BU1821" i="1"/>
  <c r="BR1821" i="1" s="1"/>
  <c r="BU1825" i="1"/>
  <c r="BR1825" i="1" s="1"/>
  <c r="BR1857" i="1"/>
  <c r="BR1889" i="1"/>
  <c r="BU1901" i="1"/>
  <c r="BR1901" i="1" s="1"/>
  <c r="BU1870" i="1"/>
  <c r="BR1870" i="1" s="1"/>
  <c r="BU1969" i="1"/>
  <c r="BR1969" i="1" s="1"/>
  <c r="BU2013" i="1"/>
  <c r="BR2013" i="1" s="1"/>
  <c r="BU1979" i="1"/>
  <c r="BR1979" i="1" s="1"/>
  <c r="BU2007" i="1"/>
  <c r="BR2007" i="1" s="1"/>
  <c r="BU1988" i="1"/>
  <c r="BR1988" i="1" s="1"/>
  <c r="BU2027" i="1"/>
  <c r="BR2027" i="1" s="1"/>
  <c r="BU2085" i="1"/>
  <c r="BR2085" i="1" s="1"/>
  <c r="BU2051" i="1"/>
  <c r="BR2051" i="1" s="1"/>
  <c r="BU2103" i="1"/>
  <c r="BR2103" i="1" s="1"/>
  <c r="BU2043" i="1"/>
  <c r="BR2043" i="1" s="1"/>
  <c r="BU2077" i="1"/>
  <c r="BR2077" i="1" s="1"/>
  <c r="BU2111" i="1"/>
  <c r="BR2111" i="1" s="1"/>
  <c r="BU2176" i="1"/>
  <c r="BR2176" i="1" s="1"/>
  <c r="BU2208" i="1"/>
  <c r="BU2164" i="1"/>
  <c r="BR2164" i="1" s="1"/>
  <c r="BU2186" i="1"/>
  <c r="BU2218" i="1"/>
  <c r="BU2187" i="1"/>
  <c r="BU2219" i="1"/>
  <c r="BU2162" i="1"/>
  <c r="BR2162" i="1" s="1"/>
  <c r="BU2196" i="1"/>
  <c r="BU2197" i="1"/>
  <c r="BU2163" i="1"/>
  <c r="BR2163" i="1" s="1"/>
  <c r="BU2198" i="1"/>
  <c r="D21" i="1" l="1"/>
  <c r="D20" i="1" s="1"/>
  <c r="BR15" i="1"/>
  <c r="P18" i="1"/>
  <c r="F17" i="1" s="1"/>
  <c r="F18" i="1"/>
  <c r="CD18" i="1"/>
  <c r="CA18" i="1" s="1"/>
  <c r="BR18" i="1" s="1"/>
  <c r="BQ18" i="1"/>
  <c r="Q19" i="1"/>
  <c r="CC18" i="1"/>
  <c r="AP21" i="1"/>
  <c r="AO20" i="1"/>
  <c r="CA17" i="1"/>
  <c r="BR17" i="1" s="1"/>
  <c r="AC18" i="1"/>
  <c r="AD19" i="1"/>
  <c r="AR17" i="1" l="1"/>
  <c r="AR18" i="1"/>
  <c r="AF18" i="1"/>
  <c r="F21" i="1" s="1"/>
  <c r="F20" i="1" s="1"/>
  <c r="AP22" i="1"/>
  <c r="AO21" i="1"/>
  <c r="S18" i="1"/>
  <c r="F23" i="1" s="1"/>
  <c r="F22" i="1" s="1"/>
  <c r="S17" i="1"/>
  <c r="E23" i="1" s="1"/>
  <c r="E22" i="1" s="1"/>
  <c r="AF17" i="1"/>
  <c r="Q20" i="1"/>
  <c r="G18" i="1"/>
  <c r="BQ19" i="1"/>
  <c r="P19" i="1"/>
  <c r="G17" i="1" s="1"/>
  <c r="CD19" i="1"/>
  <c r="CA19" i="1" s="1"/>
  <c r="BR19" i="1" s="1"/>
  <c r="CC19" i="1"/>
  <c r="AD20" i="1"/>
  <c r="AC19" i="1"/>
  <c r="C23" i="1"/>
  <c r="C22" i="1" s="1"/>
  <c r="AF15" i="1"/>
  <c r="C21" i="1" s="1"/>
  <c r="C20" i="1" s="1"/>
  <c r="E21" i="1" l="1"/>
  <c r="E20" i="1" s="1"/>
  <c r="S19" i="1"/>
  <c r="G23" i="1" s="1"/>
  <c r="G22" i="1" s="1"/>
  <c r="AD21" i="1"/>
  <c r="AC20" i="1"/>
  <c r="AR19" i="1"/>
  <c r="AP23" i="1"/>
  <c r="AO22" i="1"/>
  <c r="AF19" i="1"/>
  <c r="G21" i="1" s="1"/>
  <c r="G20" i="1" s="1"/>
  <c r="Q21" i="1"/>
  <c r="BQ20" i="1"/>
  <c r="P20" i="1"/>
  <c r="H17" i="1" s="1"/>
  <c r="H18" i="1"/>
  <c r="CD20" i="1"/>
  <c r="CA20" i="1" s="1"/>
  <c r="BR20" i="1" s="1"/>
  <c r="CC20" i="1"/>
  <c r="AF20" i="1" l="1"/>
  <c r="H21" i="1" s="1"/>
  <c r="H20" i="1" s="1"/>
  <c r="S20" i="1"/>
  <c r="H23" i="1" s="1"/>
  <c r="H22" i="1" s="1"/>
  <c r="AC21" i="1"/>
  <c r="AD22" i="1"/>
  <c r="AP24" i="1"/>
  <c r="AO23" i="1"/>
  <c r="AR20" i="1"/>
  <c r="Q22" i="1"/>
  <c r="BQ21" i="1"/>
  <c r="I18" i="1"/>
  <c r="CD21" i="1"/>
  <c r="CA21" i="1" s="1"/>
  <c r="BR21" i="1" s="1"/>
  <c r="P21" i="1"/>
  <c r="I17" i="1" s="1"/>
  <c r="CC21" i="1"/>
  <c r="AF21" i="1" l="1"/>
  <c r="I21" i="1" s="1"/>
  <c r="I20" i="1" s="1"/>
  <c r="J18" i="1"/>
  <c r="BQ22" i="1"/>
  <c r="P22" i="1"/>
  <c r="J17" i="1" s="1"/>
  <c r="CD22" i="1"/>
  <c r="Q23" i="1"/>
  <c r="CC22" i="1"/>
  <c r="AP25" i="1"/>
  <c r="AO24" i="1"/>
  <c r="S21" i="1"/>
  <c r="I23" i="1" s="1"/>
  <c r="I22" i="1" s="1"/>
  <c r="AD23" i="1"/>
  <c r="AC22" i="1"/>
  <c r="AR21" i="1"/>
  <c r="BQ23" i="1" l="1"/>
  <c r="K18" i="1"/>
  <c r="Q24" i="1"/>
  <c r="CD23" i="1"/>
  <c r="CA23" i="1" s="1"/>
  <c r="BR23" i="1" s="1"/>
  <c r="P23" i="1"/>
  <c r="K17" i="1" s="1"/>
  <c r="CC23" i="1"/>
  <c r="CA22" i="1"/>
  <c r="BR22" i="1" s="1"/>
  <c r="S22" i="1" s="1"/>
  <c r="J23" i="1" s="1"/>
  <c r="J22" i="1" s="1"/>
  <c r="AD24" i="1"/>
  <c r="AC23" i="1"/>
  <c r="AP26" i="1"/>
  <c r="AO25" i="1"/>
  <c r="S23" i="1" l="1"/>
  <c r="K23" i="1" s="1"/>
  <c r="K22" i="1" s="1"/>
  <c r="AC24" i="1"/>
  <c r="AD25" i="1"/>
  <c r="AP27" i="1"/>
  <c r="AO26" i="1"/>
  <c r="AR22" i="1"/>
  <c r="AF23" i="1"/>
  <c r="K21" i="1" s="1"/>
  <c r="K20" i="1" s="1"/>
  <c r="CD24" i="1"/>
  <c r="CA24" i="1" s="1"/>
  <c r="BR24" i="1" s="1"/>
  <c r="P24" i="1"/>
  <c r="L17" i="1" s="1"/>
  <c r="Q25" i="1"/>
  <c r="BQ24" i="1"/>
  <c r="L18" i="1"/>
  <c r="CC24" i="1"/>
  <c r="AR23" i="1"/>
  <c r="AF22" i="1"/>
  <c r="J21" i="1" s="1"/>
  <c r="J20" i="1" s="1"/>
  <c r="AF24" i="1" l="1"/>
  <c r="L21" i="1" s="1"/>
  <c r="L20" i="1" s="1"/>
  <c r="AR24" i="1"/>
  <c r="AP28" i="1"/>
  <c r="AO27" i="1"/>
  <c r="S24" i="1"/>
  <c r="L23" i="1" s="1"/>
  <c r="L22" i="1" s="1"/>
  <c r="CD25" i="1"/>
  <c r="CA25" i="1" s="1"/>
  <c r="BR25" i="1" s="1"/>
  <c r="Q26" i="1"/>
  <c r="BQ25" i="1"/>
  <c r="P25" i="1"/>
  <c r="M17" i="1" s="1"/>
  <c r="CC25" i="1"/>
  <c r="AC25" i="1"/>
  <c r="AD26" i="1"/>
  <c r="AF25" i="1" l="1"/>
  <c r="M21" i="1" s="1"/>
  <c r="M20" i="1" s="1"/>
  <c r="AC26" i="1"/>
  <c r="AD27" i="1"/>
  <c r="S25" i="1"/>
  <c r="M23" i="1" s="1"/>
  <c r="M22" i="1" s="1"/>
  <c r="CD26" i="1"/>
  <c r="CA26" i="1" s="1"/>
  <c r="BR26" i="1" s="1"/>
  <c r="Q27" i="1"/>
  <c r="P26" i="1"/>
  <c r="BQ26" i="1"/>
  <c r="S26" i="1" s="1"/>
  <c r="CC26" i="1"/>
  <c r="AO28" i="1"/>
  <c r="AP29" i="1"/>
  <c r="AR25" i="1"/>
  <c r="AF26" i="1" l="1"/>
  <c r="AR26" i="1"/>
  <c r="Q28" i="1"/>
  <c r="CD27" i="1"/>
  <c r="CA27" i="1" s="1"/>
  <c r="BR27" i="1" s="1"/>
  <c r="P27" i="1"/>
  <c r="BQ27" i="1"/>
  <c r="CC27" i="1"/>
  <c r="AR29" i="1"/>
  <c r="AO29" i="1"/>
  <c r="AP30" i="1"/>
  <c r="AC27" i="1"/>
  <c r="AF27" i="1" l="1"/>
  <c r="S27" i="1"/>
  <c r="BQ28" i="1"/>
  <c r="S28" i="1" s="1"/>
  <c r="CD28" i="1"/>
  <c r="CA28" i="1" s="1"/>
  <c r="BR28" i="1" s="1"/>
  <c r="P28" i="1"/>
  <c r="Q29" i="1"/>
  <c r="CC28" i="1"/>
  <c r="AR27" i="1"/>
  <c r="AR30" i="1"/>
  <c r="AO30" i="1"/>
  <c r="AP31" i="1"/>
  <c r="S29" i="1" l="1"/>
  <c r="BQ29" i="1"/>
  <c r="P29" i="1"/>
  <c r="CD29" i="1"/>
  <c r="CA29" i="1" s="1"/>
  <c r="BR29" i="1" s="1"/>
  <c r="Q30" i="1"/>
  <c r="CC29" i="1"/>
  <c r="AR28" i="1"/>
  <c r="AP32" i="1"/>
  <c r="AR31" i="1"/>
  <c r="AO31" i="1"/>
  <c r="AP33" i="1" l="1"/>
  <c r="AR32" i="1"/>
  <c r="AO32" i="1"/>
  <c r="Q31" i="1"/>
  <c r="BQ30" i="1"/>
  <c r="P30" i="1"/>
  <c r="CD30" i="1"/>
  <c r="CA30" i="1" s="1"/>
  <c r="BR30" i="1" s="1"/>
  <c r="S30" i="1"/>
  <c r="CC30" i="1"/>
  <c r="AR33" i="1" l="1"/>
  <c r="AO33" i="1"/>
  <c r="AP34" i="1"/>
  <c r="CD31" i="1"/>
  <c r="CA31" i="1" s="1"/>
  <c r="BR31" i="1" s="1"/>
  <c r="BQ31" i="1"/>
  <c r="Q32" i="1"/>
  <c r="P31" i="1"/>
  <c r="S31" i="1"/>
  <c r="CC31" i="1"/>
  <c r="AR34" i="1" l="1"/>
  <c r="AO34" i="1"/>
  <c r="AP35" i="1"/>
  <c r="S32" i="1"/>
  <c r="BQ32" i="1"/>
  <c r="P32" i="1"/>
  <c r="CD32" i="1"/>
  <c r="CA32" i="1" s="1"/>
  <c r="BR32" i="1" s="1"/>
  <c r="Q33" i="1"/>
  <c r="CC32" i="1"/>
  <c r="P33" i="1" l="1"/>
  <c r="CD33" i="1"/>
  <c r="BQ33" i="1"/>
  <c r="Q34" i="1"/>
  <c r="CC33" i="1"/>
  <c r="AP36" i="1"/>
  <c r="AR35" i="1"/>
  <c r="AO35" i="1"/>
  <c r="CA33" i="1" l="1"/>
  <c r="BR33" i="1" s="1"/>
  <c r="AR36" i="1"/>
  <c r="AO36" i="1"/>
  <c r="AP37" i="1"/>
  <c r="CD34" i="1"/>
  <c r="CA34" i="1" s="1"/>
  <c r="BR34" i="1" s="1"/>
  <c r="Q35" i="1"/>
  <c r="P34" i="1"/>
  <c r="BQ34" i="1"/>
  <c r="CC34" i="1"/>
  <c r="CD35" i="1" l="1"/>
  <c r="CA35" i="1" s="1"/>
  <c r="BR35" i="1" s="1"/>
  <c r="Q36" i="1"/>
  <c r="P35" i="1"/>
  <c r="BQ35" i="1"/>
  <c r="CC35" i="1"/>
  <c r="AO37" i="1"/>
  <c r="AP38" i="1"/>
  <c r="AR37" i="1"/>
  <c r="AR38" i="1" l="1"/>
  <c r="AO38" i="1"/>
  <c r="AP39" i="1"/>
  <c r="BQ36" i="1"/>
  <c r="Q37" i="1"/>
  <c r="CD36" i="1"/>
  <c r="P36" i="1"/>
  <c r="CC36" i="1"/>
  <c r="CA36" i="1" l="1"/>
  <c r="BR36" i="1" s="1"/>
  <c r="Q38" i="1"/>
  <c r="P37" i="1"/>
  <c r="CD37" i="1"/>
  <c r="CA37" i="1" s="1"/>
  <c r="BR37" i="1" s="1"/>
  <c r="BQ37" i="1"/>
  <c r="CC37" i="1"/>
  <c r="AR39" i="1"/>
  <c r="AO39" i="1"/>
  <c r="BQ38" i="1" l="1"/>
  <c r="Q39" i="1"/>
  <c r="CD38" i="1"/>
  <c r="CA38" i="1" s="1"/>
  <c r="BR38" i="1" s="1"/>
  <c r="P38" i="1"/>
  <c r="CC38" i="1"/>
  <c r="CD39" i="1" l="1"/>
  <c r="CA39" i="1" s="1"/>
  <c r="BR39" i="1" s="1"/>
  <c r="Q40" i="1"/>
  <c r="P39" i="1"/>
  <c r="BQ39" i="1"/>
  <c r="CC39" i="1"/>
  <c r="CD40" i="1" l="1"/>
  <c r="CA40" i="1" s="1"/>
  <c r="BR40" i="1" s="1"/>
  <c r="Q41" i="1"/>
  <c r="BQ40" i="1"/>
  <c r="P40" i="1"/>
  <c r="CC40" i="1"/>
  <c r="CD41" i="1" l="1"/>
  <c r="CA41" i="1" s="1"/>
  <c r="BR41" i="1" s="1"/>
  <c r="Q42" i="1"/>
  <c r="P41" i="1"/>
  <c r="BQ41" i="1"/>
  <c r="CC41" i="1"/>
  <c r="CD42" i="1" l="1"/>
  <c r="CA42" i="1" s="1"/>
  <c r="BR42" i="1" s="1"/>
  <c r="Q43" i="1"/>
  <c r="BQ42" i="1"/>
  <c r="P42" i="1"/>
  <c r="CC42" i="1"/>
  <c r="CD43" i="1" l="1"/>
  <c r="CA43" i="1" s="1"/>
  <c r="BR43" i="1" s="1"/>
  <c r="BQ43" i="1"/>
  <c r="P43" i="1"/>
  <c r="CC43" i="1"/>
</calcChain>
</file>

<file path=xl/sharedStrings.xml><?xml version="1.0" encoding="utf-8"?>
<sst xmlns="http://schemas.openxmlformats.org/spreadsheetml/2006/main" count="131" uniqueCount="75">
  <si>
    <t>Support Gauche</t>
  </si>
  <si>
    <t>37</t>
  </si>
  <si>
    <t>Support droit</t>
  </si>
  <si>
    <t>3N</t>
  </si>
  <si>
    <t>Fichier : C:\APPLIRTE\</t>
  </si>
  <si>
    <t>50 dégré en radians</t>
  </si>
  <si>
    <t>Cable</t>
  </si>
  <si>
    <t xml:space="preserve">Tension de la ligne </t>
  </si>
  <si>
    <t>kV</t>
  </si>
  <si>
    <t>sin(50)</t>
  </si>
  <si>
    <t>GABARIT AT</t>
  </si>
  <si>
    <t xml:space="preserve">Zone de vent </t>
  </si>
  <si>
    <t>TENSION</t>
  </si>
  <si>
    <t>Balancement 50°</t>
  </si>
  <si>
    <t xml:space="preserve">Paramètre à 15 °C vent réduit </t>
  </si>
  <si>
    <t>m</t>
  </si>
  <si>
    <t>L</t>
  </si>
  <si>
    <t>B</t>
  </si>
  <si>
    <t>Valeur caché</t>
  </si>
  <si>
    <t>Diamètre</t>
  </si>
  <si>
    <t>Masse au mètre</t>
  </si>
  <si>
    <t>Flèche répart</t>
  </si>
  <si>
    <t>Altitude cable répartition</t>
  </si>
  <si>
    <t>Altitude corde</t>
  </si>
  <si>
    <t>Hauteur Sous Pince Gauche</t>
  </si>
  <si>
    <t>Hauteur Sous Pince Droit</t>
  </si>
  <si>
    <t xml:space="preserve">Paramètre à température répartition </t>
  </si>
  <si>
    <t xml:space="preserve">CCG LA </t>
  </si>
  <si>
    <t>AT 2001</t>
  </si>
  <si>
    <t>Cône 50°C</t>
  </si>
  <si>
    <t>Pas de calcul (m) :</t>
  </si>
  <si>
    <t>OU</t>
  </si>
  <si>
    <t>division de la portée : 1/</t>
  </si>
  <si>
    <t xml:space="preserve">Option zone rouge </t>
  </si>
  <si>
    <t>NON</t>
  </si>
  <si>
    <t>Matricule</t>
  </si>
  <si>
    <t>Distance /</t>
  </si>
  <si>
    <t>Demi largeur</t>
  </si>
  <si>
    <t>Z sol (axe)</t>
  </si>
  <si>
    <t>Hauteur d'arbre</t>
  </si>
  <si>
    <t>Hauteur libre</t>
  </si>
  <si>
    <t>CP</t>
  </si>
  <si>
    <t xml:space="preserve">Flèche médiane F1 (m) </t>
  </si>
  <si>
    <t>Point</t>
  </si>
  <si>
    <t>de tranchée</t>
  </si>
  <si>
    <t>(m)</t>
  </si>
  <si>
    <t>à maturité</t>
  </si>
  <si>
    <t>(axe)</t>
  </si>
  <si>
    <t>(m/m)</t>
  </si>
  <si>
    <t>(gauche)</t>
  </si>
  <si>
    <t>(droite)</t>
  </si>
  <si>
    <t>Points</t>
  </si>
  <si>
    <t>Altitude (m)</t>
  </si>
  <si>
    <t>G1=</t>
  </si>
  <si>
    <t>T1+1m=</t>
  </si>
  <si>
    <t>Distance câble / axe à 15°C vent réduit (m)</t>
  </si>
  <si>
    <t>- Dénivelée (droite - gauche):H=H2-H1</t>
  </si>
  <si>
    <t>1/2 largeur / axe à l'AT 2001 (m)</t>
  </si>
  <si>
    <t>- Demi-portée/param tre: A/2.P</t>
  </si>
  <si>
    <t>G2=</t>
  </si>
  <si>
    <t>T3+1m=</t>
  </si>
  <si>
    <t>Distance câble / axe à T°répart. + vent (m)</t>
  </si>
  <si>
    <t>- K = H / (2.P.sh(A/2.P))</t>
  </si>
  <si>
    <t>1/2 largeur / axe selon DT (G2 + 5 m)</t>
  </si>
  <si>
    <t>- X2 = K + racine(K²+1)</t>
  </si>
  <si>
    <t>+5m</t>
  </si>
  <si>
    <t>OUI</t>
  </si>
  <si>
    <t>Hauteur câble / altitude point à T°répart. (m)</t>
  </si>
  <si>
    <t>Hauteur tranchée / altitude point à l'AT 2001 (m)</t>
  </si>
  <si>
    <t>- X1 = Ln(X2)</t>
  </si>
  <si>
    <t>Hauteur tranchée / altitude point selon DT (m)</t>
  </si>
  <si>
    <t>- X0 = A/2 - X1*P</t>
  </si>
  <si>
    <t>- X0/P</t>
  </si>
  <si>
    <t>- Y0 = H1 - P*(ch(X0/P)-1)</t>
  </si>
  <si>
    <t>Flèche médiane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</si>
</sst>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&quot; m&quot;"/>
    <numFmt numFmtId="165" formatCode="0.00&quot; m&quot;"/>
    <numFmt numFmtId="166" formatCode="0.000"/>
    <numFmt numFmtId="167" formatCode="0.00_ ;\-0.00\ "/>
    <numFmt numFmtId="168" formatCode="#,##0.00\ &quot;€&quot;"/>
    <numFmt numFmtId="169" formatCode="0.00;[Red]0.00"/>
  </numFmts>
  <fonts count="25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rgb="FF9C57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2"/>
      <color indexed="24"/>
      <name val="Times New Roman"/>
      <family val="1"/>
    </font>
    <font>
      <b/>
      <sz val="8"/>
      <name val="Arial"/>
      <family val="2"/>
    </font>
    <font>
      <b/>
      <sz val="8"/>
      <color indexed="10"/>
      <name val="Arial"/>
      <family val="2"/>
    </font>
    <font>
      <sz val="8"/>
      <color indexed="9"/>
      <name val="Arial"/>
      <family val="2"/>
    </font>
    <font>
      <b/>
      <i/>
      <sz val="10"/>
      <color indexed="16"/>
      <name val="Arial"/>
      <family val="2"/>
    </font>
    <font>
      <b/>
      <sz val="10"/>
      <color indexed="10"/>
      <name val="Arial"/>
      <family val="2"/>
    </font>
    <font>
      <b/>
      <i/>
      <sz val="9"/>
      <color indexed="16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2"/>
      <name val="Arial"/>
      <family val="2"/>
    </font>
    <font>
      <sz val="8"/>
      <color indexed="10"/>
      <name val="Arial"/>
      <family val="2"/>
    </font>
    <font>
      <sz val="8"/>
      <color indexed="12"/>
      <name val="Arial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2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theme="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1"/>
      </left>
      <right/>
      <top style="thick">
        <color indexed="21"/>
      </top>
      <bottom style="thin">
        <color indexed="64"/>
      </bottom>
      <diagonal/>
    </border>
    <border>
      <left style="thin">
        <color indexed="64"/>
      </left>
      <right/>
      <top style="thick">
        <color indexed="21"/>
      </top>
      <bottom style="thin">
        <color indexed="64"/>
      </bottom>
      <diagonal/>
    </border>
    <border>
      <left/>
      <right/>
      <top style="thick">
        <color indexed="21"/>
      </top>
      <bottom style="thin">
        <color indexed="64"/>
      </bottom>
      <diagonal/>
    </border>
    <border>
      <left/>
      <right style="thin">
        <color indexed="64"/>
      </right>
      <top style="thick">
        <color indexed="2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4" fillId="3" borderId="0" applyNumberFormat="0" applyBorder="0" applyAlignment="0" applyProtection="0"/>
    <xf numFmtId="0" fontId="6" fillId="0" borderId="0"/>
    <xf numFmtId="0" fontId="10" fillId="0" borderId="0"/>
  </cellStyleXfs>
  <cellXfs count="115">
    <xf numFmtId="0" fontId="0" fillId="0" borderId="0" xfId="0"/>
    <xf numFmtId="0" fontId="2" fillId="3" borderId="0" xfId="2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2" fontId="7" fillId="0" borderId="0" xfId="3" applyNumberFormat="1" applyFont="1" applyAlignment="1">
      <alignment horizontal="left"/>
    </xf>
    <xf numFmtId="2" fontId="7" fillId="0" borderId="0" xfId="3" applyNumberFormat="1" applyFont="1"/>
    <xf numFmtId="2" fontId="7" fillId="0" borderId="0" xfId="3" applyNumberFormat="1" applyFont="1" applyAlignment="1">
      <alignment horizontal="right"/>
    </xf>
    <xf numFmtId="0" fontId="5" fillId="0" borderId="0" xfId="3" applyFont="1"/>
    <xf numFmtId="2" fontId="7" fillId="0" borderId="0" xfId="0" applyNumberFormat="1" applyFont="1" applyAlignment="1">
      <alignment horizontal="left"/>
    </xf>
    <xf numFmtId="0" fontId="0" fillId="0" borderId="0" xfId="0" applyNumberFormat="1"/>
    <xf numFmtId="0" fontId="0" fillId="0" borderId="1" xfId="0" applyBorder="1"/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textRotation="90"/>
    </xf>
    <xf numFmtId="1" fontId="7" fillId="0" borderId="0" xfId="3" applyNumberFormat="1" applyFont="1" applyAlignment="1">
      <alignment horizontal="right"/>
    </xf>
    <xf numFmtId="0" fontId="8" fillId="2" borderId="0" xfId="1" applyFont="1"/>
    <xf numFmtId="0" fontId="9" fillId="4" borderId="0" xfId="0" applyFont="1" applyFill="1"/>
    <xf numFmtId="0" fontId="7" fillId="0" borderId="0" xfId="4" applyFont="1" applyProtection="1">
      <protection hidden="1"/>
    </xf>
    <xf numFmtId="164" fontId="11" fillId="0" borderId="0" xfId="4" applyNumberFormat="1" applyFont="1" applyProtection="1">
      <protection locked="0" hidden="1"/>
    </xf>
    <xf numFmtId="0" fontId="7" fillId="0" borderId="0" xfId="4" applyFont="1" applyAlignment="1" applyProtection="1">
      <alignment horizontal="right"/>
      <protection hidden="1"/>
    </xf>
    <xf numFmtId="2" fontId="12" fillId="0" borderId="0" xfId="4" applyNumberFormat="1" applyFont="1" applyAlignment="1" applyProtection="1">
      <alignment horizontal="center"/>
      <protection hidden="1"/>
    </xf>
    <xf numFmtId="165" fontId="7" fillId="0" borderId="0" xfId="4" applyNumberFormat="1" applyFont="1" applyAlignment="1" applyProtection="1">
      <alignment horizontal="right"/>
      <protection hidden="1"/>
    </xf>
    <xf numFmtId="0" fontId="11" fillId="0" borderId="0" xfId="4" applyFont="1" applyAlignment="1" applyProtection="1">
      <alignment horizontal="left"/>
      <protection locked="0" hidden="1"/>
    </xf>
    <xf numFmtId="0" fontId="7" fillId="0" borderId="0" xfId="4" applyNumberFormat="1" applyFont="1" applyProtection="1">
      <protection hidden="1"/>
    </xf>
    <xf numFmtId="0" fontId="7" fillId="0" borderId="0" xfId="4" applyNumberFormat="1" applyFont="1" applyAlignment="1" applyProtection="1">
      <alignment horizontal="right"/>
      <protection hidden="1"/>
    </xf>
    <xf numFmtId="165" fontId="7" fillId="0" borderId="0" xfId="4" applyNumberFormat="1" applyFont="1" applyAlignment="1" applyProtection="1">
      <alignment horizontal="left"/>
      <protection hidden="1"/>
    </xf>
    <xf numFmtId="0" fontId="7" fillId="0" borderId="0" xfId="4" applyFont="1" applyProtection="1">
      <protection locked="0" hidden="1"/>
    </xf>
    <xf numFmtId="0" fontId="7" fillId="0" borderId="2" xfId="4" applyFont="1" applyBorder="1" applyAlignment="1" applyProtection="1">
      <alignment horizontal="center"/>
      <protection hidden="1"/>
    </xf>
    <xf numFmtId="0" fontId="7" fillId="0" borderId="3" xfId="4" applyFont="1" applyBorder="1" applyAlignment="1" applyProtection="1">
      <alignment horizontal="center"/>
      <protection hidden="1"/>
    </xf>
    <xf numFmtId="0" fontId="7" fillId="0" borderId="4" xfId="4" applyFont="1" applyBorder="1" applyAlignment="1" applyProtection="1">
      <alignment horizontal="center"/>
      <protection hidden="1"/>
    </xf>
    <xf numFmtId="0" fontId="7" fillId="0" borderId="5" xfId="4" applyFont="1" applyBorder="1" applyAlignment="1" applyProtection="1">
      <alignment horizontal="center"/>
      <protection hidden="1"/>
    </xf>
    <xf numFmtId="0" fontId="7" fillId="0" borderId="6" xfId="4" applyFont="1" applyBorder="1" applyAlignment="1" applyProtection="1">
      <alignment horizontal="center"/>
      <protection hidden="1"/>
    </xf>
    <xf numFmtId="0" fontId="7" fillId="0" borderId="7" xfId="4" applyFont="1" applyBorder="1" applyAlignment="1" applyProtection="1">
      <alignment horizontal="center"/>
      <protection hidden="1"/>
    </xf>
    <xf numFmtId="0" fontId="7" fillId="0" borderId="6" xfId="4" applyFont="1" applyBorder="1" applyAlignment="1" applyProtection="1">
      <alignment horizontal="center"/>
      <protection hidden="1"/>
    </xf>
    <xf numFmtId="0" fontId="7" fillId="0" borderId="8" xfId="4" applyFont="1" applyBorder="1" applyAlignment="1" applyProtection="1">
      <alignment horizontal="center"/>
      <protection hidden="1"/>
    </xf>
    <xf numFmtId="0" fontId="7" fillId="0" borderId="9" xfId="4" applyFont="1" applyBorder="1" applyAlignment="1" applyProtection="1">
      <alignment horizontal="center"/>
      <protection hidden="1"/>
    </xf>
    <xf numFmtId="0" fontId="7" fillId="0" borderId="0" xfId="4" applyFont="1" applyBorder="1" applyAlignment="1" applyProtection="1">
      <alignment horizontal="center"/>
      <protection hidden="1"/>
    </xf>
    <xf numFmtId="0" fontId="7" fillId="0" borderId="10" xfId="4" applyFont="1" applyBorder="1" applyAlignment="1" applyProtection="1">
      <alignment horizontal="center"/>
      <protection hidden="1"/>
    </xf>
    <xf numFmtId="0" fontId="7" fillId="0" borderId="11" xfId="4" applyNumberFormat="1" applyFont="1" applyBorder="1" applyAlignment="1" applyProtection="1">
      <alignment horizontal="center"/>
      <protection hidden="1"/>
    </xf>
    <xf numFmtId="0" fontId="7" fillId="0" borderId="12" xfId="4" applyNumberFormat="1" applyFont="1" applyBorder="1" applyAlignment="1" applyProtection="1">
      <alignment horizontal="center"/>
      <protection hidden="1"/>
    </xf>
    <xf numFmtId="0" fontId="7" fillId="0" borderId="13" xfId="4" applyNumberFormat="1" applyFont="1" applyBorder="1" applyAlignment="1" applyProtection="1">
      <alignment horizontal="center"/>
      <protection hidden="1"/>
    </xf>
    <xf numFmtId="0" fontId="7" fillId="0" borderId="14" xfId="4" applyNumberFormat="1" applyFont="1" applyBorder="1" applyAlignment="1" applyProtection="1">
      <alignment horizontal="center"/>
      <protection hidden="1"/>
    </xf>
    <xf numFmtId="0" fontId="7" fillId="0" borderId="15" xfId="4" applyNumberFormat="1" applyFont="1" applyBorder="1" applyAlignment="1" applyProtection="1">
      <alignment horizontal="center"/>
      <protection hidden="1"/>
    </xf>
    <xf numFmtId="165" fontId="7" fillId="0" borderId="14" xfId="4" applyNumberFormat="1" applyFont="1" applyBorder="1" applyAlignment="1" applyProtection="1">
      <alignment horizontal="center"/>
      <protection hidden="1"/>
    </xf>
    <xf numFmtId="165" fontId="7" fillId="0" borderId="16" xfId="4" applyNumberFormat="1" applyFont="1" applyBorder="1" applyAlignment="1" applyProtection="1">
      <alignment horizontal="center"/>
      <protection hidden="1"/>
    </xf>
    <xf numFmtId="165" fontId="7" fillId="0" borderId="17" xfId="4" applyNumberFormat="1" applyFont="1" applyBorder="1" applyAlignment="1" applyProtection="1">
      <alignment horizontal="center"/>
      <protection hidden="1"/>
    </xf>
    <xf numFmtId="165" fontId="7" fillId="0" borderId="0" xfId="4" applyNumberFormat="1" applyFont="1" applyBorder="1" applyAlignment="1" applyProtection="1">
      <alignment horizontal="center"/>
      <protection hidden="1"/>
    </xf>
    <xf numFmtId="0" fontId="7" fillId="0" borderId="5" xfId="4" applyFont="1" applyBorder="1" applyAlignment="1" applyProtection="1">
      <alignment horizontal="center"/>
      <protection hidden="1"/>
    </xf>
    <xf numFmtId="165" fontId="7" fillId="0" borderId="3" xfId="4" applyNumberFormat="1" applyFont="1" applyBorder="1" applyAlignment="1" applyProtection="1">
      <alignment horizontal="center"/>
      <protection hidden="1"/>
    </xf>
    <xf numFmtId="1" fontId="13" fillId="0" borderId="4" xfId="4" applyNumberFormat="1" applyFont="1" applyBorder="1" applyAlignment="1" applyProtection="1">
      <alignment horizontal="center"/>
      <protection hidden="1"/>
    </xf>
    <xf numFmtId="165" fontId="7" fillId="0" borderId="5" xfId="4" applyNumberFormat="1" applyFont="1" applyBorder="1" applyAlignment="1" applyProtection="1">
      <alignment horizontal="center"/>
      <protection hidden="1"/>
    </xf>
    <xf numFmtId="164" fontId="7" fillId="0" borderId="5" xfId="4" applyNumberFormat="1" applyFont="1" applyBorder="1" applyAlignment="1" applyProtection="1">
      <alignment horizontal="center"/>
      <protection hidden="1"/>
    </xf>
    <xf numFmtId="165" fontId="7" fillId="0" borderId="0" xfId="4" applyNumberFormat="1" applyFont="1" applyAlignment="1" applyProtection="1">
      <alignment horizontal="center"/>
      <protection hidden="1"/>
    </xf>
    <xf numFmtId="0" fontId="7" fillId="0" borderId="4" xfId="4" applyNumberFormat="1" applyFont="1" applyBorder="1" applyAlignment="1" applyProtection="1">
      <alignment horizontal="center"/>
      <protection hidden="1"/>
    </xf>
    <xf numFmtId="165" fontId="7" fillId="0" borderId="5" xfId="4" applyNumberFormat="1" applyFont="1" applyBorder="1" applyAlignment="1" applyProtection="1">
      <alignment horizontal="center"/>
      <protection hidden="1"/>
    </xf>
    <xf numFmtId="2" fontId="0" fillId="0" borderId="0" xfId="0" applyNumberFormat="1"/>
    <xf numFmtId="166" fontId="0" fillId="0" borderId="0" xfId="0" applyNumberFormat="1"/>
    <xf numFmtId="0" fontId="7" fillId="0" borderId="18" xfId="4" applyFont="1" applyBorder="1" applyAlignment="1" applyProtection="1">
      <alignment horizontal="center"/>
      <protection hidden="1"/>
    </xf>
    <xf numFmtId="1" fontId="13" fillId="0" borderId="0" xfId="4" applyNumberFormat="1" applyFont="1" applyAlignment="1" applyProtection="1">
      <alignment horizontal="center"/>
      <protection hidden="1"/>
    </xf>
    <xf numFmtId="165" fontId="7" fillId="0" borderId="18" xfId="4" applyNumberFormat="1" applyFont="1" applyBorder="1" applyAlignment="1" applyProtection="1">
      <alignment horizontal="center"/>
      <protection hidden="1"/>
    </xf>
    <xf numFmtId="0" fontId="7" fillId="0" borderId="0" xfId="4" applyNumberFormat="1" applyFont="1" applyAlignment="1" applyProtection="1">
      <alignment horizontal="center"/>
      <protection hidden="1"/>
    </xf>
    <xf numFmtId="0" fontId="14" fillId="5" borderId="19" xfId="3" applyFont="1" applyFill="1" applyBorder="1" applyAlignment="1">
      <alignment horizontal="center"/>
    </xf>
    <xf numFmtId="1" fontId="15" fillId="5" borderId="20" xfId="3" applyNumberFormat="1" applyFont="1" applyFill="1" applyBorder="1" applyAlignment="1">
      <alignment horizontal="center" shrinkToFit="1"/>
    </xf>
    <xf numFmtId="12" fontId="16" fillId="5" borderId="21" xfId="3" quotePrefix="1" applyNumberFormat="1" applyFont="1" applyFill="1" applyBorder="1" applyAlignment="1">
      <alignment horizontal="center" shrinkToFit="1"/>
    </xf>
    <xf numFmtId="1" fontId="15" fillId="5" borderId="22" xfId="3" applyNumberFormat="1" applyFont="1" applyFill="1" applyBorder="1" applyAlignment="1">
      <alignment horizontal="center" shrinkToFit="1"/>
    </xf>
    <xf numFmtId="165" fontId="7" fillId="0" borderId="0" xfId="4" applyNumberFormat="1" applyFont="1" applyAlignment="1" applyProtection="1">
      <alignment horizontal="center"/>
      <protection hidden="1"/>
    </xf>
    <xf numFmtId="0" fontId="17" fillId="6" borderId="23" xfId="3" quotePrefix="1" applyFont="1" applyFill="1" applyBorder="1" applyAlignment="1"/>
    <xf numFmtId="2" fontId="18" fillId="6" borderId="23" xfId="3" applyNumberFormat="1" applyFont="1" applyFill="1" applyBorder="1" applyAlignment="1">
      <alignment horizontal="center" shrinkToFit="1"/>
    </xf>
    <xf numFmtId="2" fontId="18" fillId="6" borderId="24" xfId="3" applyNumberFormat="1" applyFont="1" applyFill="1" applyBorder="1" applyAlignment="1">
      <alignment horizontal="center" shrinkToFit="1"/>
    </xf>
    <xf numFmtId="2" fontId="18" fillId="6" borderId="25" xfId="3" applyNumberFormat="1" applyFont="1" applyFill="1" applyBorder="1" applyAlignment="1">
      <alignment horizontal="center" shrinkToFit="1"/>
    </xf>
    <xf numFmtId="0" fontId="17" fillId="7" borderId="26" xfId="3" applyFont="1" applyFill="1" applyBorder="1" applyAlignment="1"/>
    <xf numFmtId="2" fontId="18" fillId="7" borderId="26" xfId="3" applyNumberFormat="1" applyFont="1" applyFill="1" applyBorder="1" applyAlignment="1">
      <alignment horizontal="center"/>
    </xf>
    <xf numFmtId="2" fontId="18" fillId="7" borderId="0" xfId="3" applyNumberFormat="1" applyFont="1" applyFill="1" applyBorder="1" applyAlignment="1">
      <alignment horizontal="center"/>
    </xf>
    <xf numFmtId="2" fontId="18" fillId="7" borderId="27" xfId="3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17" fillId="6" borderId="18" xfId="3" quotePrefix="1" applyFont="1" applyFill="1" applyBorder="1" applyAlignment="1"/>
    <xf numFmtId="2" fontId="18" fillId="6" borderId="0" xfId="3" applyNumberFormat="1" applyFont="1" applyFill="1" applyBorder="1" applyAlignment="1">
      <alignment horizontal="center"/>
    </xf>
    <xf numFmtId="2" fontId="18" fillId="6" borderId="27" xfId="3" applyNumberFormat="1" applyFont="1" applyFill="1" applyBorder="1" applyAlignment="1">
      <alignment horizontal="center"/>
    </xf>
    <xf numFmtId="0" fontId="19" fillId="0" borderId="0" xfId="4" quotePrefix="1" applyFont="1" applyProtection="1">
      <protection hidden="1"/>
    </xf>
    <xf numFmtId="2" fontId="19" fillId="0" borderId="0" xfId="4" applyNumberFormat="1" applyFont="1" applyProtection="1">
      <protection hidden="1"/>
    </xf>
    <xf numFmtId="2" fontId="18" fillId="5" borderId="0" xfId="3" applyNumberFormat="1" applyFont="1" applyFill="1" applyBorder="1" applyAlignment="1">
      <alignment horizontal="center"/>
    </xf>
    <xf numFmtId="2" fontId="18" fillId="5" borderId="27" xfId="3" applyNumberFormat="1" applyFont="1" applyFill="1" applyBorder="1" applyAlignment="1">
      <alignment horizontal="center"/>
    </xf>
    <xf numFmtId="0" fontId="19" fillId="0" borderId="0" xfId="4" applyFont="1" applyProtection="1">
      <protection hidden="1"/>
    </xf>
    <xf numFmtId="2" fontId="20" fillId="5" borderId="0" xfId="3" applyNumberFormat="1" applyFont="1" applyFill="1" applyBorder="1" applyAlignment="1">
      <alignment horizontal="center"/>
    </xf>
    <xf numFmtId="2" fontId="20" fillId="5" borderId="27" xfId="3" applyNumberFormat="1" applyFont="1" applyFill="1" applyBorder="1" applyAlignment="1">
      <alignment horizontal="center"/>
    </xf>
    <xf numFmtId="2" fontId="21" fillId="5" borderId="0" xfId="3" applyNumberFormat="1" applyFont="1" applyFill="1" applyBorder="1" applyAlignment="1">
      <alignment horizontal="center"/>
    </xf>
    <xf numFmtId="2" fontId="21" fillId="5" borderId="27" xfId="3" applyNumberFormat="1" applyFont="1" applyFill="1" applyBorder="1" applyAlignment="1">
      <alignment horizontal="center"/>
    </xf>
    <xf numFmtId="0" fontId="0" fillId="0" borderId="0" xfId="0" quotePrefix="1" applyAlignment="1">
      <alignment horizontal="right"/>
    </xf>
    <xf numFmtId="0" fontId="0" fillId="0" borderId="0" xfId="0" applyAlignment="1">
      <alignment horizontal="left" vertical="center"/>
    </xf>
    <xf numFmtId="0" fontId="5" fillId="8" borderId="26" xfId="3" applyFont="1" applyFill="1" applyBorder="1" applyAlignment="1"/>
    <xf numFmtId="2" fontId="7" fillId="8" borderId="26" xfId="3" applyNumberFormat="1" applyFont="1" applyFill="1" applyBorder="1" applyAlignment="1">
      <alignment horizontal="center"/>
    </xf>
    <xf numFmtId="2" fontId="7" fillId="8" borderId="0" xfId="3" applyNumberFormat="1" applyFont="1" applyFill="1" applyBorder="1" applyAlignment="1">
      <alignment horizontal="center"/>
    </xf>
    <xf numFmtId="2" fontId="7" fillId="8" borderId="27" xfId="3" applyNumberFormat="1" applyFont="1" applyFill="1" applyBorder="1" applyAlignment="1">
      <alignment horizontal="center"/>
    </xf>
    <xf numFmtId="1" fontId="13" fillId="0" borderId="0" xfId="4" applyNumberFormat="1" applyFont="1" applyFill="1" applyAlignment="1" applyProtection="1">
      <alignment horizontal="center"/>
      <protection hidden="1"/>
    </xf>
    <xf numFmtId="0" fontId="22" fillId="0" borderId="0" xfId="0" applyFont="1"/>
    <xf numFmtId="0" fontId="5" fillId="7" borderId="26" xfId="3" applyFont="1" applyFill="1" applyBorder="1" applyAlignment="1"/>
    <xf numFmtId="2" fontId="7" fillId="7" borderId="26" xfId="3" applyNumberFormat="1" applyFont="1" applyFill="1" applyBorder="1" applyAlignment="1">
      <alignment horizontal="center"/>
    </xf>
    <xf numFmtId="2" fontId="7" fillId="7" borderId="0" xfId="3" applyNumberFormat="1" applyFont="1" applyFill="1" applyBorder="1" applyAlignment="1">
      <alignment horizontal="center"/>
    </xf>
    <xf numFmtId="2" fontId="7" fillId="7" borderId="27" xfId="3" applyNumberFormat="1" applyFont="1" applyFill="1" applyBorder="1" applyAlignment="1">
      <alignment horizontal="center"/>
    </xf>
    <xf numFmtId="0" fontId="5" fillId="8" borderId="28" xfId="3" applyFont="1" applyFill="1" applyBorder="1" applyAlignment="1"/>
    <xf numFmtId="2" fontId="7" fillId="8" borderId="28" xfId="3" applyNumberFormat="1" applyFont="1" applyFill="1" applyBorder="1" applyAlignment="1">
      <alignment horizontal="center"/>
    </xf>
    <xf numFmtId="2" fontId="7" fillId="8" borderId="29" xfId="3" applyNumberFormat="1" applyFont="1" applyFill="1" applyBorder="1" applyAlignment="1">
      <alignment horizontal="center"/>
    </xf>
    <xf numFmtId="2" fontId="7" fillId="8" borderId="30" xfId="3" applyNumberFormat="1" applyFont="1" applyFill="1" applyBorder="1" applyAlignment="1">
      <alignment horizontal="center"/>
    </xf>
    <xf numFmtId="0" fontId="23" fillId="0" borderId="0" xfId="0" applyFont="1"/>
    <xf numFmtId="167" fontId="0" fillId="0" borderId="0" xfId="0" applyNumberFormat="1"/>
    <xf numFmtId="0" fontId="24" fillId="0" borderId="0" xfId="4" applyFont="1" applyAlignment="1" applyProtection="1">
      <alignment horizontal="right"/>
      <protection hidden="1"/>
    </xf>
    <xf numFmtId="165" fontId="24" fillId="0" borderId="0" xfId="4" applyNumberFormat="1" applyFont="1" applyProtection="1">
      <protection hidden="1"/>
    </xf>
    <xf numFmtId="168" fontId="0" fillId="0" borderId="0" xfId="0" applyNumberFormat="1"/>
    <xf numFmtId="49" fontId="0" fillId="0" borderId="0" xfId="0" applyNumberFormat="1"/>
    <xf numFmtId="16" fontId="0" fillId="0" borderId="0" xfId="0" applyNumberFormat="1"/>
    <xf numFmtId="169" fontId="0" fillId="0" borderId="0" xfId="0" applyNumberFormat="1" applyAlignment="1">
      <alignment horizontal="center" vertical="center"/>
    </xf>
    <xf numFmtId="0" fontId="7" fillId="0" borderId="18" xfId="4" applyFont="1" applyFill="1" applyBorder="1" applyAlignment="1" applyProtection="1">
      <alignment horizontal="center"/>
      <protection hidden="1"/>
    </xf>
    <xf numFmtId="0" fontId="4" fillId="9" borderId="0" xfId="0" applyFont="1" applyFill="1" applyAlignment="1">
      <alignment horizontal="right"/>
    </xf>
    <xf numFmtId="0" fontId="4" fillId="9" borderId="0" xfId="0" applyFont="1" applyFill="1"/>
  </cellXfs>
  <cellStyles count="5">
    <cellStyle name="Accent5" xfId="2" builtinId="45"/>
    <cellStyle name="Neutre" xfId="1" builtinId="28"/>
    <cellStyle name="Normal" xfId="0" builtinId="0"/>
    <cellStyle name="Normal 2 2" xfId="3" xr:uid="{5E5ADC07-CBE4-4572-B1FD-FA919E0F35EC}"/>
    <cellStyle name="Normal_ALTCHA" xfId="4" xr:uid="{1A87135E-95C0-41E0-90A3-88A6495FF69B}"/>
  </cellStyles>
  <dxfs count="48"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13"/>
        </patternFill>
      </fill>
    </dxf>
    <dxf>
      <fill>
        <patternFill patternType="none">
          <bgColor indexed="65"/>
        </patternFill>
      </fill>
    </dxf>
    <dxf>
      <font>
        <b/>
        <i val="0"/>
        <condense val="0"/>
        <extend val="0"/>
      </font>
    </dxf>
    <dxf>
      <fill>
        <patternFill>
          <bgColor indexed="13"/>
        </patternFill>
      </fill>
    </dxf>
    <dxf>
      <fill>
        <patternFill patternType="none">
          <bgColor indexed="65"/>
        </patternFill>
      </fill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13"/>
        </patternFill>
      </fill>
    </dxf>
    <dxf>
      <fill>
        <patternFill patternType="none">
          <bgColor indexed="65"/>
        </patternFill>
      </fill>
    </dxf>
    <dxf>
      <font>
        <b/>
        <i val="0"/>
        <condense val="0"/>
        <extend val="0"/>
      </font>
    </dxf>
    <dxf>
      <fill>
        <patternFill>
          <bgColor indexed="13"/>
        </patternFill>
      </fill>
    </dxf>
    <dxf>
      <fill>
        <patternFill patternType="none">
          <bgColor indexed="65"/>
        </patternFill>
      </fill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  <border>
        <left style="thin">
          <color indexed="64"/>
        </left>
        <right style="thin">
          <color indexed="64"/>
        </right>
      </border>
    </dxf>
    <dxf>
      <fill>
        <patternFill>
          <bgColor indexed="42"/>
        </patternFill>
      </fill>
    </dxf>
    <dxf>
      <font>
        <b/>
        <i val="0"/>
        <condense val="0"/>
        <extend val="0"/>
      </font>
    </dxf>
    <dxf>
      <fill>
        <patternFill>
          <bgColor indexed="13"/>
        </patternFill>
      </fill>
    </dxf>
    <dxf>
      <fill>
        <patternFill patternType="none">
          <bgColor indexed="65"/>
        </patternFill>
      </fill>
    </dxf>
    <dxf>
      <font>
        <b/>
        <i val="0"/>
        <condense val="0"/>
        <extend val="0"/>
      </font>
    </dxf>
    <dxf>
      <fill>
        <patternFill>
          <bgColor indexed="13"/>
        </patternFill>
      </fill>
    </dxf>
    <dxf>
      <fill>
        <patternFill patternType="none">
          <bgColor indexed="65"/>
        </patternFill>
      </fill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  <dxf>
      <border>
        <left style="thin">
          <color indexed="64"/>
        </left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244929</xdr:colOff>
      <xdr:row>4</xdr:row>
      <xdr:rowOff>40821</xdr:rowOff>
    </xdr:from>
    <xdr:to>
      <xdr:col>22</xdr:col>
      <xdr:colOff>367393</xdr:colOff>
      <xdr:row>7</xdr:row>
      <xdr:rowOff>81643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6E65AEC-9A9D-451B-9338-0129CCC4545C}"/>
            </a:ext>
          </a:extLst>
        </xdr:cNvPr>
        <xdr:cNvSpPr/>
      </xdr:nvSpPr>
      <xdr:spPr>
        <a:xfrm>
          <a:off x="19656879" y="802821"/>
          <a:ext cx="3418114" cy="612322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FRACTIONNEMENT </a:t>
          </a:r>
        </a:p>
      </xdr:txBody>
    </xdr:sp>
    <xdr:clientData/>
  </xdr:twoCellAnchor>
  <xdr:twoCellAnchor>
    <xdr:from>
      <xdr:col>52</xdr:col>
      <xdr:colOff>697165</xdr:colOff>
      <xdr:row>3</xdr:row>
      <xdr:rowOff>64034</xdr:rowOff>
    </xdr:from>
    <xdr:to>
      <xdr:col>54</xdr:col>
      <xdr:colOff>585349</xdr:colOff>
      <xdr:row>6</xdr:row>
      <xdr:rowOff>104856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4D8529BE-5D1A-41BD-9D5D-AE8587B4E7D9}"/>
            </a:ext>
          </a:extLst>
        </xdr:cNvPr>
        <xdr:cNvSpPr/>
      </xdr:nvSpPr>
      <xdr:spPr>
        <a:xfrm>
          <a:off x="47074390" y="635534"/>
          <a:ext cx="3631509" cy="612322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CALCUL</a:t>
          </a:r>
          <a:r>
            <a:rPr lang="fr-FR" sz="1600" baseline="0"/>
            <a:t> FLECHE MEDIANE</a:t>
          </a:r>
          <a:endParaRPr lang="fr-FR" sz="1600"/>
        </a:p>
      </xdr:txBody>
    </xdr:sp>
    <xdr:clientData/>
  </xdr:twoCellAnchor>
  <xdr:twoCellAnchor>
    <xdr:from>
      <xdr:col>14</xdr:col>
      <xdr:colOff>435430</xdr:colOff>
      <xdr:row>2</xdr:row>
      <xdr:rowOff>27214</xdr:rowOff>
    </xdr:from>
    <xdr:to>
      <xdr:col>26</xdr:col>
      <xdr:colOff>340179</xdr:colOff>
      <xdr:row>68</xdr:row>
      <xdr:rowOff>81642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DD4D4CB-CB88-4634-ABC3-F1A4FE280B40}"/>
            </a:ext>
          </a:extLst>
        </xdr:cNvPr>
        <xdr:cNvSpPr/>
      </xdr:nvSpPr>
      <xdr:spPr>
        <a:xfrm>
          <a:off x="16961305" y="408214"/>
          <a:ext cx="9134474" cy="12760778"/>
        </a:xfrm>
        <a:prstGeom prst="rect">
          <a:avLst/>
        </a:prstGeom>
        <a:noFill/>
        <a:ln w="5715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51</xdr:col>
      <xdr:colOff>616323</xdr:colOff>
      <xdr:row>1</xdr:row>
      <xdr:rowOff>108857</xdr:rowOff>
    </xdr:from>
    <xdr:to>
      <xdr:col>55</xdr:col>
      <xdr:colOff>557892</xdr:colOff>
      <xdr:row>38</xdr:row>
      <xdr:rowOff>81642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745ECBA9-20F2-4373-A886-93D37A65F395}"/>
            </a:ext>
          </a:extLst>
        </xdr:cNvPr>
        <xdr:cNvSpPr/>
      </xdr:nvSpPr>
      <xdr:spPr>
        <a:xfrm>
          <a:off x="46307748" y="299357"/>
          <a:ext cx="5132694" cy="7154635"/>
        </a:xfrm>
        <a:prstGeom prst="rect">
          <a:avLst/>
        </a:prstGeom>
        <a:noFill/>
        <a:ln w="571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42</xdr:col>
      <xdr:colOff>172651</xdr:colOff>
      <xdr:row>3</xdr:row>
      <xdr:rowOff>96850</xdr:rowOff>
    </xdr:from>
    <xdr:to>
      <xdr:col>46</xdr:col>
      <xdr:colOff>541084</xdr:colOff>
      <xdr:row>6</xdr:row>
      <xdr:rowOff>137672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2FF00FAB-6C3B-45B3-A7E6-F0A7EA4BABE8}"/>
            </a:ext>
          </a:extLst>
        </xdr:cNvPr>
        <xdr:cNvSpPr/>
      </xdr:nvSpPr>
      <xdr:spPr>
        <a:xfrm>
          <a:off x="39082276" y="668350"/>
          <a:ext cx="3416433" cy="612322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FRACTIONNEMENT </a:t>
          </a:r>
        </a:p>
      </xdr:txBody>
    </xdr:sp>
    <xdr:clientData/>
  </xdr:twoCellAnchor>
  <xdr:twoCellAnchor>
    <xdr:from>
      <xdr:col>27</xdr:col>
      <xdr:colOff>407416</xdr:colOff>
      <xdr:row>2</xdr:row>
      <xdr:rowOff>4802</xdr:rowOff>
    </xdr:from>
    <xdr:to>
      <xdr:col>38</xdr:col>
      <xdr:colOff>749194</xdr:colOff>
      <xdr:row>68</xdr:row>
      <xdr:rowOff>59230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461C0CAF-A81F-45B6-A5A0-6988B59DEFA1}"/>
            </a:ext>
          </a:extLst>
        </xdr:cNvPr>
        <xdr:cNvSpPr/>
      </xdr:nvSpPr>
      <xdr:spPr>
        <a:xfrm>
          <a:off x="26925016" y="385802"/>
          <a:ext cx="9228603" cy="12760778"/>
        </a:xfrm>
        <a:prstGeom prst="rect">
          <a:avLst/>
        </a:prstGeom>
        <a:noFill/>
        <a:ln w="5715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272944</xdr:colOff>
      <xdr:row>2</xdr:row>
      <xdr:rowOff>27214</xdr:rowOff>
    </xdr:from>
    <xdr:to>
      <xdr:col>50</xdr:col>
      <xdr:colOff>659546</xdr:colOff>
      <xdr:row>68</xdr:row>
      <xdr:rowOff>81642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48077894-72B8-4857-AE2F-35BC6030780E}"/>
            </a:ext>
          </a:extLst>
        </xdr:cNvPr>
        <xdr:cNvSpPr/>
      </xdr:nvSpPr>
      <xdr:spPr>
        <a:xfrm>
          <a:off x="36439369" y="408214"/>
          <a:ext cx="9225802" cy="12760778"/>
        </a:xfrm>
        <a:prstGeom prst="rect">
          <a:avLst/>
        </a:prstGeom>
        <a:noFill/>
        <a:ln w="57150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407974</xdr:colOff>
      <xdr:row>3</xdr:row>
      <xdr:rowOff>141674</xdr:rowOff>
    </xdr:from>
    <xdr:to>
      <xdr:col>35</xdr:col>
      <xdr:colOff>14407</xdr:colOff>
      <xdr:row>6</xdr:row>
      <xdr:rowOff>182496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D326F717-1E5B-4B2B-896F-552149FADAA3}"/>
            </a:ext>
          </a:extLst>
        </xdr:cNvPr>
        <xdr:cNvSpPr/>
      </xdr:nvSpPr>
      <xdr:spPr>
        <a:xfrm>
          <a:off x="29716399" y="713174"/>
          <a:ext cx="3416433" cy="612322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FRACTIONNEMENT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&#244;ne%20de%20d&#233;boisemen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EVELOPPEMENT\CELESTE\test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3%20-%20LP%20TP%20CONDUITE%20DE%20PROJETS\PTI\Donnees%20d'entr&#233;\Doc%20INEO\exemple%20de%20rendu\Fichiers%20de%20calcul\Deboisement_v2.1_312-PORT_verif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Indice"/>
      <sheetName val="TABLEAU DE BORD"/>
      <sheetName val="Base"/>
      <sheetName val="Formalisme RTE"/>
      <sheetName val="Structure Coordinate Report"/>
      <sheetName val="Tableau de pose"/>
      <sheetName val="Section Geometry Data"/>
      <sheetName val="Coordonnees fixation au support"/>
    </sheetNames>
    <sheetDataSet>
      <sheetData sheetId="0"/>
      <sheetData sheetId="1">
        <row r="1">
          <cell r="D1">
            <v>63</v>
          </cell>
          <cell r="L1" t="str">
            <v>FRONTENAUD - GRAND CHENE</v>
          </cell>
        </row>
        <row r="2">
          <cell r="L2" t="str">
            <v>AT 2001</v>
          </cell>
        </row>
        <row r="6">
          <cell r="O6">
            <v>2</v>
          </cell>
        </row>
        <row r="7">
          <cell r="U7">
            <v>15</v>
          </cell>
        </row>
        <row r="13">
          <cell r="B13" t="str">
            <v>60</v>
          </cell>
          <cell r="C13" t="str">
            <v>222.82</v>
          </cell>
          <cell r="D13">
            <v>2.114071900207716</v>
          </cell>
          <cell r="E13">
            <v>241.52</v>
          </cell>
          <cell r="F13">
            <v>3.248067886822676</v>
          </cell>
          <cell r="G13" t="str">
            <v>Pas Soufflet</v>
          </cell>
          <cell r="H13" t="str">
            <v>61</v>
          </cell>
          <cell r="I13" t="str">
            <v>223.76</v>
          </cell>
          <cell r="J13">
            <v>1.780954800119644</v>
          </cell>
          <cell r="K13">
            <v>245.03</v>
          </cell>
          <cell r="L13">
            <v>3.6998002654049893</v>
          </cell>
          <cell r="M13" t="str">
            <v>231.71</v>
          </cell>
          <cell r="N13" t="str">
            <v>crocus147.1</v>
          </cell>
          <cell r="O13">
            <v>1179.58</v>
          </cell>
          <cell r="P13">
            <v>940.88</v>
          </cell>
          <cell r="Q13" t="str">
            <v>240 Pa : ZVN zone normale</v>
          </cell>
          <cell r="R13" t="str">
            <v>2 ou 0 cm</v>
          </cell>
        </row>
        <row r="14">
          <cell r="B14" t="str">
            <v>61</v>
          </cell>
          <cell r="C14" t="str">
            <v>223.76</v>
          </cell>
          <cell r="D14">
            <v>1.780954800119644</v>
          </cell>
          <cell r="E14">
            <v>245.03</v>
          </cell>
          <cell r="F14">
            <v>3.6998002654049893</v>
          </cell>
          <cell r="G14" t="str">
            <v>Soufflet</v>
          </cell>
          <cell r="H14" t="str">
            <v>62</v>
          </cell>
          <cell r="I14" t="str">
            <v>224.05</v>
          </cell>
          <cell r="J14">
            <v>2.6114746790544063</v>
          </cell>
          <cell r="K14">
            <v>237.81</v>
          </cell>
          <cell r="L14">
            <v>0.62206510955256089</v>
          </cell>
          <cell r="M14" t="str">
            <v>154.10</v>
          </cell>
          <cell r="N14" t="str">
            <v>crocus147.1</v>
          </cell>
          <cell r="O14">
            <v>1179.5899999999999</v>
          </cell>
          <cell r="P14">
            <v>933.49</v>
          </cell>
          <cell r="Q14" t="str">
            <v>240 Pa : ZVN zone normale</v>
          </cell>
          <cell r="R14" t="str">
            <v>2 ou 0 cm</v>
          </cell>
        </row>
        <row r="15">
          <cell r="B15" t="str">
            <v>62</v>
          </cell>
          <cell r="C15" t="str">
            <v>224.05</v>
          </cell>
          <cell r="D15">
            <v>2.6114746790544063</v>
          </cell>
          <cell r="E15">
            <v>237.81</v>
          </cell>
          <cell r="F15">
            <v>0.62206510955256089</v>
          </cell>
          <cell r="G15" t="str">
            <v>Soufflet</v>
          </cell>
          <cell r="H15" t="str">
            <v>Madeleine</v>
          </cell>
          <cell r="I15" t="str">
            <v>224.92</v>
          </cell>
          <cell r="J15">
            <v>2.2997608568476657</v>
          </cell>
          <cell r="K15">
            <v>233.84</v>
          </cell>
          <cell r="L15">
            <v>1.7257044938735271</v>
          </cell>
          <cell r="M15" t="str">
            <v>24.97</v>
          </cell>
          <cell r="N15" t="str">
            <v>crocus147.1</v>
          </cell>
          <cell r="O15">
            <v>355.18</v>
          </cell>
          <cell r="P15">
            <v>331.8</v>
          </cell>
          <cell r="Q15" t="str">
            <v>240 Pa : ZVN zone normale</v>
          </cell>
          <cell r="R15" t="str">
            <v>2 ou 0 cm</v>
          </cell>
        </row>
        <row r="16">
          <cell r="B16" t="str">
            <v>Madeleine</v>
          </cell>
          <cell r="C16" t="str">
            <v>224.92</v>
          </cell>
          <cell r="D16">
            <v>2.2997608568476657</v>
          </cell>
          <cell r="E16">
            <v>233.84</v>
          </cell>
          <cell r="F16">
            <v>1.7257044938735271</v>
          </cell>
          <cell r="G16" t="str">
            <v>Pas Soufflet</v>
          </cell>
          <cell r="H16" t="str">
            <v>38</v>
          </cell>
          <cell r="I16" t="str">
            <v>225.12</v>
          </cell>
          <cell r="J16" t="str">
            <v>0</v>
          </cell>
          <cell r="K16">
            <v>237.88</v>
          </cell>
          <cell r="L16">
            <v>0.62788613566216389</v>
          </cell>
          <cell r="M16" t="str">
            <v>25.06</v>
          </cell>
          <cell r="N16" t="str">
            <v>crocus147.1</v>
          </cell>
          <cell r="O16">
            <v>239.28</v>
          </cell>
          <cell r="P16">
            <v>232.13</v>
          </cell>
          <cell r="Q16" t="str">
            <v>240 Pa : ZVN zone normale</v>
          </cell>
          <cell r="R16" t="str">
            <v>2 ou 0 cm</v>
          </cell>
        </row>
        <row r="17">
          <cell r="B17" t="str">
            <v>38</v>
          </cell>
          <cell r="C17" t="str">
            <v>225.12</v>
          </cell>
          <cell r="D17" t="str">
            <v>0</v>
          </cell>
          <cell r="E17">
            <v>237.88</v>
          </cell>
          <cell r="F17">
            <v>0.62788613566216389</v>
          </cell>
          <cell r="G17" t="str">
            <v>Soufflet</v>
          </cell>
          <cell r="H17" t="str">
            <v>37</v>
          </cell>
          <cell r="I17" t="str">
            <v>220.10</v>
          </cell>
          <cell r="J17" t="str">
            <v>0</v>
          </cell>
          <cell r="K17">
            <v>237.96</v>
          </cell>
          <cell r="L17">
            <v>2.7040062867933941</v>
          </cell>
          <cell r="M17" t="str">
            <v>71.00</v>
          </cell>
          <cell r="N17" t="str">
            <v>crocus147.1</v>
          </cell>
          <cell r="O17">
            <v>1102.81</v>
          </cell>
          <cell r="P17">
            <v>773.7</v>
          </cell>
          <cell r="Q17" t="str">
            <v>240 Pa : ZVN zone normale</v>
          </cell>
          <cell r="R17" t="str">
            <v>2 ou 0 cm</v>
          </cell>
        </row>
        <row r="18">
          <cell r="B18" t="str">
            <v>37</v>
          </cell>
          <cell r="C18" t="str">
            <v>220.10</v>
          </cell>
          <cell r="D18" t="str">
            <v>0</v>
          </cell>
          <cell r="E18">
            <v>237.96</v>
          </cell>
          <cell r="F18">
            <v>2.7040062867933941</v>
          </cell>
          <cell r="G18" t="str">
            <v>Soufflet</v>
          </cell>
          <cell r="H18" t="str">
            <v>3N</v>
          </cell>
          <cell r="I18" t="str">
            <v>230.11</v>
          </cell>
          <cell r="J18" t="str">
            <v>0</v>
          </cell>
          <cell r="K18">
            <v>257.11</v>
          </cell>
          <cell r="L18">
            <v>4.1963221994905702</v>
          </cell>
          <cell r="M18" t="str">
            <v>189.43</v>
          </cell>
          <cell r="N18" t="str">
            <v>crocus147.1</v>
          </cell>
          <cell r="O18">
            <v>1099.18</v>
          </cell>
          <cell r="P18">
            <v>890.52</v>
          </cell>
          <cell r="Q18" t="str">
            <v>240 Pa : ZVN zone normale</v>
          </cell>
          <cell r="R18" t="str">
            <v>2 ou 0 cm</v>
          </cell>
        </row>
        <row r="19">
          <cell r="B19" t="str">
            <v>3N</v>
          </cell>
          <cell r="C19" t="str">
            <v>230.11</v>
          </cell>
          <cell r="D19" t="str">
            <v>0</v>
          </cell>
          <cell r="E19">
            <v>257.11</v>
          </cell>
          <cell r="F19">
            <v>4.1963221994905702</v>
          </cell>
          <cell r="G19" t="str">
            <v>Soufflet</v>
          </cell>
          <cell r="H19" t="str">
            <v>4N</v>
          </cell>
          <cell r="I19" t="str">
            <v>231.44</v>
          </cell>
          <cell r="J19" t="str">
            <v>0</v>
          </cell>
          <cell r="K19">
            <v>245.44</v>
          </cell>
          <cell r="L19">
            <v>4.1987724394415933</v>
          </cell>
          <cell r="M19" t="str">
            <v>93.93</v>
          </cell>
          <cell r="N19" t="str">
            <v>crocus147.1</v>
          </cell>
          <cell r="O19">
            <v>1100.6300000000001</v>
          </cell>
          <cell r="P19">
            <v>773.77</v>
          </cell>
          <cell r="Q19" t="str">
            <v>240 Pa : ZVN zone normale</v>
          </cell>
          <cell r="R19" t="str">
            <v>2 ou 0 cm</v>
          </cell>
        </row>
        <row r="20">
          <cell r="B20" t="str">
            <v>4N</v>
          </cell>
          <cell r="C20" t="str">
            <v>231.44</v>
          </cell>
          <cell r="D20" t="str">
            <v>0</v>
          </cell>
          <cell r="E20">
            <v>245.44</v>
          </cell>
          <cell r="F20">
            <v>4.1987724394415933</v>
          </cell>
          <cell r="G20" t="str">
            <v>Pas Soufflet</v>
          </cell>
          <cell r="H20" t="str">
            <v>Madeleine2</v>
          </cell>
          <cell r="I20" t="str">
            <v>218.55</v>
          </cell>
          <cell r="J20">
            <v>2.3064258067035648</v>
          </cell>
          <cell r="K20">
            <v>233.85</v>
          </cell>
          <cell r="L20">
            <v>1.8990737218786387</v>
          </cell>
          <cell r="M20" t="str">
            <v>0.00</v>
          </cell>
          <cell r="N20" t="str">
            <v/>
          </cell>
          <cell r="O20" t="str">
            <v/>
          </cell>
          <cell r="P20" t="str">
            <v/>
          </cell>
          <cell r="Q20" t="str">
            <v>240 Pa : ZVN zone normale</v>
          </cell>
          <cell r="R20" t="str">
            <v>2 ou 0 cm</v>
          </cell>
        </row>
        <row r="21">
          <cell r="B21" t="str">
            <v/>
          </cell>
          <cell r="C21" t="str">
            <v/>
          </cell>
          <cell r="D21" t="str">
            <v>0</v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>0</v>
          </cell>
          <cell r="K21" t="str">
            <v/>
          </cell>
          <cell r="L21" t="str">
            <v/>
          </cell>
          <cell r="M21" t="str">
            <v>0.00</v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</row>
        <row r="22">
          <cell r="B22" t="str">
            <v/>
          </cell>
          <cell r="C22" t="str">
            <v/>
          </cell>
          <cell r="D22" t="str">
            <v>0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>0</v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</row>
        <row r="23">
          <cell r="B23" t="str">
            <v/>
          </cell>
          <cell r="C23" t="str">
            <v/>
          </cell>
          <cell r="D23" t="str">
            <v>0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>0</v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</row>
        <row r="24">
          <cell r="B24" t="str">
            <v/>
          </cell>
          <cell r="C24" t="str">
            <v/>
          </cell>
          <cell r="D24" t="str">
            <v>0</v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>0</v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</row>
        <row r="25">
          <cell r="B25" t="str">
            <v/>
          </cell>
          <cell r="C25" t="str">
            <v/>
          </cell>
          <cell r="D25" t="str">
            <v>0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>0</v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</row>
        <row r="26">
          <cell r="B26" t="str">
            <v/>
          </cell>
          <cell r="C26" t="str">
            <v/>
          </cell>
          <cell r="D26" t="str">
            <v>0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>0</v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</row>
        <row r="27">
          <cell r="B27" t="str">
            <v/>
          </cell>
          <cell r="C27" t="str">
            <v/>
          </cell>
          <cell r="D27" t="str">
            <v>0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>0</v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</row>
        <row r="28">
          <cell r="B28" t="str">
            <v/>
          </cell>
          <cell r="C28" t="str">
            <v/>
          </cell>
          <cell r="D28" t="str">
            <v>0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>0</v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</row>
        <row r="29">
          <cell r="B29" t="str">
            <v/>
          </cell>
          <cell r="C29" t="str">
            <v/>
          </cell>
          <cell r="D29" t="str">
            <v>0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>0</v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</row>
        <row r="30">
          <cell r="B30" t="str">
            <v/>
          </cell>
          <cell r="C30" t="str">
            <v/>
          </cell>
          <cell r="D30" t="str">
            <v>0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>0</v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</row>
        <row r="31">
          <cell r="B31" t="str">
            <v/>
          </cell>
          <cell r="C31" t="str">
            <v/>
          </cell>
          <cell r="D31" t="str">
            <v>0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>0</v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</row>
        <row r="32">
          <cell r="B32" t="str">
            <v/>
          </cell>
          <cell r="C32" t="str">
            <v/>
          </cell>
          <cell r="D32" t="str">
            <v>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>0</v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</row>
        <row r="33">
          <cell r="B33" t="str">
            <v/>
          </cell>
          <cell r="C33" t="str">
            <v/>
          </cell>
          <cell r="D33" t="str">
            <v>0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>0</v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</row>
        <row r="34">
          <cell r="B34" t="str">
            <v/>
          </cell>
          <cell r="C34" t="str">
            <v/>
          </cell>
          <cell r="D34" t="str">
            <v>0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>0</v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</row>
        <row r="35">
          <cell r="B35" t="str">
            <v/>
          </cell>
          <cell r="C35" t="str">
            <v/>
          </cell>
          <cell r="D35" t="str">
            <v>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>0</v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</row>
        <row r="36">
          <cell r="B36" t="str">
            <v/>
          </cell>
          <cell r="C36" t="str">
            <v/>
          </cell>
          <cell r="D36" t="str">
            <v>0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>0</v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</row>
        <row r="37">
          <cell r="B37" t="str">
            <v/>
          </cell>
          <cell r="C37" t="str">
            <v/>
          </cell>
          <cell r="D37" t="str">
            <v>0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>0</v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</row>
        <row r="38">
          <cell r="B38" t="str">
            <v/>
          </cell>
          <cell r="C38" t="str">
            <v/>
          </cell>
          <cell r="D38" t="str">
            <v>0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>0</v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</row>
        <row r="39">
          <cell r="B39" t="str">
            <v/>
          </cell>
          <cell r="C39" t="str">
            <v/>
          </cell>
          <cell r="D39" t="str">
            <v>0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>0</v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</row>
        <row r="40">
          <cell r="B40" t="str">
            <v/>
          </cell>
          <cell r="C40" t="str">
            <v/>
          </cell>
          <cell r="D40" t="str">
            <v>0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>0</v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</row>
        <row r="41">
          <cell r="B41" t="str">
            <v/>
          </cell>
          <cell r="C41" t="str">
            <v/>
          </cell>
          <cell r="D41" t="str">
            <v>0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>0</v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</row>
        <row r="42">
          <cell r="B42" t="str">
            <v/>
          </cell>
          <cell r="C42" t="str">
            <v/>
          </cell>
          <cell r="D42" t="str">
            <v>0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>0</v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</row>
        <row r="43">
          <cell r="B43" t="str">
            <v/>
          </cell>
          <cell r="C43" t="str">
            <v/>
          </cell>
          <cell r="D43" t="str">
            <v>0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>0</v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</row>
        <row r="44">
          <cell r="B44" t="str">
            <v/>
          </cell>
          <cell r="C44" t="str">
            <v/>
          </cell>
          <cell r="D44" t="str">
            <v>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>0</v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</row>
        <row r="45">
          <cell r="B45" t="str">
            <v/>
          </cell>
          <cell r="C45" t="str">
            <v/>
          </cell>
          <cell r="D45" t="str">
            <v>0</v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>0</v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</row>
        <row r="46">
          <cell r="B46" t="str">
            <v/>
          </cell>
          <cell r="C46" t="str">
            <v/>
          </cell>
          <cell r="D46" t="str">
            <v>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>0</v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</row>
        <row r="47">
          <cell r="B47" t="str">
            <v/>
          </cell>
          <cell r="C47" t="str">
            <v/>
          </cell>
          <cell r="D47" t="str">
            <v>0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>0</v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</row>
        <row r="48">
          <cell r="B48" t="str">
            <v/>
          </cell>
          <cell r="C48" t="str">
            <v/>
          </cell>
          <cell r="D48" t="str">
            <v>0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>0</v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</row>
        <row r="49">
          <cell r="B49" t="str">
            <v/>
          </cell>
          <cell r="C49" t="str">
            <v/>
          </cell>
          <cell r="D49" t="str">
            <v>0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>0</v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</row>
        <row r="50">
          <cell r="B50" t="str">
            <v/>
          </cell>
          <cell r="C50" t="str">
            <v/>
          </cell>
          <cell r="D50" t="str">
            <v>0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>0</v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</row>
        <row r="51">
          <cell r="B51" t="str">
            <v/>
          </cell>
          <cell r="C51" t="str">
            <v/>
          </cell>
          <cell r="D51" t="str">
            <v>0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>0</v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</row>
        <row r="52">
          <cell r="B52" t="str">
            <v/>
          </cell>
          <cell r="C52" t="str">
            <v/>
          </cell>
          <cell r="D52" t="str">
            <v>0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>0</v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</row>
        <row r="53">
          <cell r="B53" t="str">
            <v/>
          </cell>
          <cell r="C53" t="str">
            <v/>
          </cell>
          <cell r="D53" t="str">
            <v>0</v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>0</v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</row>
        <row r="54">
          <cell r="B54" t="str">
            <v/>
          </cell>
          <cell r="C54" t="str">
            <v/>
          </cell>
          <cell r="D54" t="str">
            <v>0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>0</v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</row>
        <row r="55">
          <cell r="B55" t="str">
            <v/>
          </cell>
          <cell r="C55" t="str">
            <v/>
          </cell>
          <cell r="D55" t="str">
            <v>0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>0</v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</row>
        <row r="56">
          <cell r="B56" t="str">
            <v/>
          </cell>
          <cell r="C56" t="str">
            <v/>
          </cell>
          <cell r="D56" t="str">
            <v>0</v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>0</v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</row>
        <row r="57">
          <cell r="B57" t="str">
            <v/>
          </cell>
          <cell r="C57" t="str">
            <v/>
          </cell>
          <cell r="D57" t="str">
            <v>0</v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>0</v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</row>
        <row r="58">
          <cell r="B58" t="str">
            <v/>
          </cell>
          <cell r="C58" t="str">
            <v/>
          </cell>
          <cell r="D58" t="str">
            <v>0</v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>0</v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</row>
        <row r="59">
          <cell r="B59" t="str">
            <v/>
          </cell>
          <cell r="C59" t="str">
            <v/>
          </cell>
          <cell r="D59" t="str">
            <v>0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>0</v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</row>
        <row r="60">
          <cell r="B60" t="str">
            <v/>
          </cell>
          <cell r="C60" t="str">
            <v/>
          </cell>
          <cell r="D60" t="str">
            <v>0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>0</v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</row>
        <row r="61">
          <cell r="B61" t="str">
            <v/>
          </cell>
          <cell r="C61" t="str">
            <v/>
          </cell>
          <cell r="D61" t="str">
            <v>0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>0</v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</row>
        <row r="62">
          <cell r="B62" t="str">
            <v/>
          </cell>
          <cell r="C62" t="str">
            <v/>
          </cell>
          <cell r="D62" t="str">
            <v>0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>0</v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</row>
        <row r="63">
          <cell r="B63" t="str">
            <v/>
          </cell>
          <cell r="C63" t="str">
            <v/>
          </cell>
          <cell r="D63" t="str">
            <v>0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>0</v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</row>
        <row r="64">
          <cell r="B64" t="str">
            <v/>
          </cell>
          <cell r="C64" t="str">
            <v/>
          </cell>
          <cell r="D64" t="str">
            <v>0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>0</v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</row>
        <row r="65">
          <cell r="B65" t="str">
            <v/>
          </cell>
          <cell r="C65" t="str">
            <v/>
          </cell>
          <cell r="D65" t="str">
            <v>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>0</v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</row>
        <row r="66">
          <cell r="B66" t="str">
            <v/>
          </cell>
          <cell r="C66" t="str">
            <v/>
          </cell>
          <cell r="D66" t="str">
            <v>0</v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>0</v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</row>
        <row r="67">
          <cell r="B67" t="str">
            <v/>
          </cell>
          <cell r="C67" t="str">
            <v/>
          </cell>
          <cell r="D67" t="str">
            <v>0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>0</v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</row>
        <row r="68">
          <cell r="B68" t="str">
            <v/>
          </cell>
          <cell r="C68" t="str">
            <v/>
          </cell>
          <cell r="D68" t="str">
            <v>0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>0</v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</row>
        <row r="69">
          <cell r="B69" t="str">
            <v/>
          </cell>
          <cell r="C69" t="str">
            <v/>
          </cell>
          <cell r="D69" t="str">
            <v>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>0</v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</row>
        <row r="70">
          <cell r="B70" t="str">
            <v/>
          </cell>
          <cell r="C70" t="str">
            <v/>
          </cell>
          <cell r="D70" t="str">
            <v>0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>0</v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</row>
        <row r="71">
          <cell r="B71" t="str">
            <v/>
          </cell>
          <cell r="C71" t="str">
            <v/>
          </cell>
          <cell r="D71" t="str">
            <v>0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>0</v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</row>
        <row r="72">
          <cell r="B72" t="str">
            <v/>
          </cell>
          <cell r="C72" t="str">
            <v/>
          </cell>
          <cell r="D72" t="str">
            <v>0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>0</v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</row>
        <row r="73">
          <cell r="B73" t="str">
            <v/>
          </cell>
          <cell r="C73" t="str">
            <v/>
          </cell>
          <cell r="D73" t="str">
            <v>0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>0</v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</row>
        <row r="74">
          <cell r="B74" t="str">
            <v/>
          </cell>
          <cell r="C74" t="str">
            <v/>
          </cell>
          <cell r="D74" t="str">
            <v>0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>0</v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</row>
        <row r="75">
          <cell r="B75" t="str">
            <v/>
          </cell>
          <cell r="C75" t="str">
            <v/>
          </cell>
          <cell r="D75" t="str">
            <v>0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>0</v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</row>
        <row r="76">
          <cell r="B76" t="str">
            <v/>
          </cell>
          <cell r="C76" t="str">
            <v/>
          </cell>
          <cell r="D76" t="str">
            <v>0</v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>0</v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</row>
        <row r="77">
          <cell r="B77" t="str">
            <v/>
          </cell>
          <cell r="C77" t="str">
            <v/>
          </cell>
          <cell r="D77" t="str">
            <v>0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>0</v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</row>
        <row r="78">
          <cell r="B78" t="str">
            <v/>
          </cell>
          <cell r="C78" t="str">
            <v/>
          </cell>
          <cell r="D78" t="str">
            <v>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>0</v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</row>
        <row r="79">
          <cell r="B79" t="str">
            <v/>
          </cell>
          <cell r="C79" t="str">
            <v/>
          </cell>
          <cell r="D79" t="str">
            <v>0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>0</v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</row>
        <row r="80">
          <cell r="B80" t="str">
            <v/>
          </cell>
          <cell r="C80" t="str">
            <v/>
          </cell>
          <cell r="D80" t="str">
            <v>0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>0</v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</row>
        <row r="81">
          <cell r="B81" t="str">
            <v/>
          </cell>
          <cell r="C81" t="str">
            <v/>
          </cell>
          <cell r="D81" t="str">
            <v>0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>0</v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</row>
        <row r="82">
          <cell r="B82" t="str">
            <v/>
          </cell>
          <cell r="C82" t="str">
            <v/>
          </cell>
          <cell r="D82" t="str">
            <v>0</v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>0</v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</row>
        <row r="83">
          <cell r="B83" t="str">
            <v/>
          </cell>
          <cell r="C83" t="str">
            <v/>
          </cell>
          <cell r="D83" t="str">
            <v>0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>0</v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</row>
        <row r="84">
          <cell r="B84" t="str">
            <v/>
          </cell>
          <cell r="C84" t="str">
            <v/>
          </cell>
          <cell r="D84" t="str">
            <v>0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>0</v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</row>
        <row r="85">
          <cell r="B85" t="str">
            <v/>
          </cell>
          <cell r="C85" t="str">
            <v/>
          </cell>
          <cell r="D85" t="str">
            <v>0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>0</v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</row>
        <row r="86">
          <cell r="B86" t="str">
            <v/>
          </cell>
          <cell r="C86" t="str">
            <v/>
          </cell>
          <cell r="D86" t="str">
            <v>0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>0</v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</row>
        <row r="87">
          <cell r="B87" t="str">
            <v/>
          </cell>
          <cell r="C87" t="str">
            <v/>
          </cell>
          <cell r="D87" t="str">
            <v>0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>0</v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</row>
        <row r="88">
          <cell r="B88" t="str">
            <v/>
          </cell>
          <cell r="C88" t="str">
            <v/>
          </cell>
          <cell r="D88" t="str">
            <v>0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>0</v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</row>
        <row r="89">
          <cell r="B89" t="str">
            <v/>
          </cell>
          <cell r="C89" t="str">
            <v/>
          </cell>
          <cell r="D89" t="str">
            <v>0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>0</v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</row>
        <row r="90">
          <cell r="B90" t="str">
            <v/>
          </cell>
          <cell r="C90" t="str">
            <v/>
          </cell>
          <cell r="D90" t="str">
            <v>0</v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>0</v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</row>
        <row r="91">
          <cell r="B91" t="str">
            <v/>
          </cell>
          <cell r="C91" t="str">
            <v/>
          </cell>
          <cell r="D91" t="str">
            <v>0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>0</v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</row>
        <row r="92">
          <cell r="B92" t="str">
            <v/>
          </cell>
          <cell r="C92" t="str">
            <v/>
          </cell>
          <cell r="D92" t="str">
            <v>0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>0</v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</row>
        <row r="93">
          <cell r="B93" t="str">
            <v/>
          </cell>
          <cell r="C93" t="str">
            <v/>
          </cell>
          <cell r="D93" t="str">
            <v>0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>0</v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</row>
        <row r="94">
          <cell r="B94" t="str">
            <v/>
          </cell>
          <cell r="C94" t="str">
            <v/>
          </cell>
          <cell r="D94" t="str">
            <v>0</v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>0</v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</row>
        <row r="95">
          <cell r="B95" t="str">
            <v/>
          </cell>
          <cell r="C95" t="str">
            <v/>
          </cell>
          <cell r="D95" t="str">
            <v>0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>0</v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</row>
        <row r="96">
          <cell r="B96" t="str">
            <v/>
          </cell>
          <cell r="C96" t="str">
            <v/>
          </cell>
          <cell r="D96" t="str">
            <v>0</v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>0</v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</row>
        <row r="97">
          <cell r="B97" t="str">
            <v/>
          </cell>
          <cell r="C97" t="str">
            <v/>
          </cell>
          <cell r="D97" t="str">
            <v>0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>0</v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</row>
        <row r="98">
          <cell r="B98" t="str">
            <v/>
          </cell>
          <cell r="C98" t="str">
            <v/>
          </cell>
          <cell r="D98" t="str">
            <v>0</v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>0</v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</row>
        <row r="99">
          <cell r="B99" t="str">
            <v/>
          </cell>
          <cell r="C99" t="str">
            <v/>
          </cell>
          <cell r="D99" t="str">
            <v>0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>0</v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</row>
        <row r="100">
          <cell r="B100" t="str">
            <v/>
          </cell>
          <cell r="C100" t="str">
            <v/>
          </cell>
          <cell r="D100" t="str">
            <v>0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>0</v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</row>
        <row r="101">
          <cell r="B101" t="str">
            <v/>
          </cell>
          <cell r="C101" t="str">
            <v/>
          </cell>
          <cell r="D101" t="str">
            <v>0</v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>0</v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</row>
        <row r="102">
          <cell r="B102" t="str">
            <v/>
          </cell>
          <cell r="C102" t="str">
            <v/>
          </cell>
          <cell r="D102" t="str">
            <v>0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>0</v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</row>
        <row r="103">
          <cell r="B103" t="str">
            <v/>
          </cell>
          <cell r="C103" t="str">
            <v/>
          </cell>
          <cell r="D103" t="str">
            <v>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>0</v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</row>
        <row r="104">
          <cell r="B104" t="str">
            <v/>
          </cell>
          <cell r="C104" t="str">
            <v/>
          </cell>
          <cell r="D104" t="str">
            <v>0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>0</v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</row>
        <row r="105">
          <cell r="B105" t="str">
            <v/>
          </cell>
          <cell r="C105" t="str">
            <v/>
          </cell>
          <cell r="D105" t="str">
            <v>0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>0</v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</row>
        <row r="106">
          <cell r="B106" t="str">
            <v/>
          </cell>
          <cell r="C106" t="str">
            <v/>
          </cell>
          <cell r="D106" t="str">
            <v>0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>0</v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</row>
        <row r="107">
          <cell r="B107" t="str">
            <v/>
          </cell>
          <cell r="C107" t="str">
            <v/>
          </cell>
          <cell r="D107" t="str">
            <v>0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>0</v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</row>
        <row r="108">
          <cell r="B108" t="str">
            <v/>
          </cell>
          <cell r="C108" t="str">
            <v/>
          </cell>
          <cell r="D108" t="str">
            <v>0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>0</v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</row>
        <row r="109">
          <cell r="B109" t="str">
            <v/>
          </cell>
          <cell r="C109" t="str">
            <v/>
          </cell>
          <cell r="D109" t="str">
            <v>0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>0</v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</row>
        <row r="110">
          <cell r="B110" t="str">
            <v/>
          </cell>
          <cell r="C110" t="str">
            <v/>
          </cell>
          <cell r="D110" t="str">
            <v>0</v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>0</v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</row>
        <row r="111">
          <cell r="B111" t="str">
            <v/>
          </cell>
          <cell r="C111" t="str">
            <v/>
          </cell>
          <cell r="D111" t="str">
            <v>0</v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>0</v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</row>
        <row r="112">
          <cell r="B112" t="str">
            <v/>
          </cell>
          <cell r="C112" t="str">
            <v/>
          </cell>
          <cell r="D112" t="str">
            <v>0</v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>0</v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</row>
        <row r="113">
          <cell r="B113" t="str">
            <v/>
          </cell>
          <cell r="C113" t="str">
            <v/>
          </cell>
          <cell r="D113" t="str">
            <v>0</v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>0</v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</row>
        <row r="114">
          <cell r="B114" t="str">
            <v/>
          </cell>
          <cell r="C114" t="str">
            <v/>
          </cell>
          <cell r="D114" t="str">
            <v>0</v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>0</v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</row>
        <row r="115">
          <cell r="B115" t="str">
            <v/>
          </cell>
          <cell r="C115" t="str">
            <v/>
          </cell>
          <cell r="D115" t="str">
            <v>0</v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>0</v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</row>
        <row r="116">
          <cell r="B116" t="str">
            <v/>
          </cell>
          <cell r="C116" t="str">
            <v/>
          </cell>
          <cell r="D116" t="str">
            <v>0</v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>0</v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</row>
        <row r="117">
          <cell r="B117" t="str">
            <v/>
          </cell>
          <cell r="C117" t="str">
            <v/>
          </cell>
          <cell r="D117" t="str">
            <v>0</v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>0</v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</row>
        <row r="118">
          <cell r="B118" t="str">
            <v/>
          </cell>
          <cell r="C118" t="str">
            <v/>
          </cell>
          <cell r="D118" t="str">
            <v>0</v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>0</v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</row>
        <row r="119">
          <cell r="B119" t="str">
            <v/>
          </cell>
          <cell r="C119" t="str">
            <v/>
          </cell>
          <cell r="D119" t="str">
            <v>0</v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>0</v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</row>
        <row r="120">
          <cell r="B120" t="str">
            <v/>
          </cell>
          <cell r="C120" t="str">
            <v/>
          </cell>
          <cell r="D120" t="str">
            <v>0</v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>0</v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</row>
        <row r="121">
          <cell r="B121" t="str">
            <v/>
          </cell>
          <cell r="C121" t="str">
            <v/>
          </cell>
          <cell r="D121" t="str">
            <v>0</v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>0</v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</row>
        <row r="122">
          <cell r="B122" t="str">
            <v/>
          </cell>
          <cell r="C122" t="str">
            <v/>
          </cell>
          <cell r="D122" t="str">
            <v>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>0</v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</row>
        <row r="123">
          <cell r="B123" t="str">
            <v/>
          </cell>
          <cell r="C123" t="str">
            <v/>
          </cell>
          <cell r="D123" t="str">
            <v>0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>0</v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</row>
        <row r="124">
          <cell r="B124" t="str">
            <v/>
          </cell>
          <cell r="C124" t="str">
            <v/>
          </cell>
          <cell r="D124" t="str">
            <v>0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>0</v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</row>
        <row r="125">
          <cell r="B125" t="str">
            <v/>
          </cell>
          <cell r="C125" t="str">
            <v/>
          </cell>
          <cell r="D125" t="str">
            <v>0</v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>0</v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</row>
        <row r="126">
          <cell r="B126" t="str">
            <v/>
          </cell>
          <cell r="C126" t="str">
            <v/>
          </cell>
          <cell r="D126" t="str">
            <v>0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>0</v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</row>
        <row r="127">
          <cell r="B127" t="str">
            <v/>
          </cell>
          <cell r="C127" t="str">
            <v/>
          </cell>
          <cell r="D127" t="str">
            <v>0</v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>0</v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</row>
        <row r="128">
          <cell r="B128" t="str">
            <v/>
          </cell>
          <cell r="C128" t="str">
            <v/>
          </cell>
          <cell r="D128" t="str">
            <v>0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>0</v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</row>
        <row r="129">
          <cell r="B129" t="str">
            <v/>
          </cell>
          <cell r="C129" t="str">
            <v/>
          </cell>
          <cell r="D129" t="str">
            <v>0</v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>0</v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</row>
        <row r="130">
          <cell r="B130" t="str">
            <v/>
          </cell>
          <cell r="C130" t="str">
            <v/>
          </cell>
          <cell r="D130" t="str">
            <v>0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>0</v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</row>
        <row r="131">
          <cell r="B131" t="str">
            <v/>
          </cell>
          <cell r="C131" t="str">
            <v/>
          </cell>
          <cell r="D131" t="str">
            <v>0</v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>0</v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</row>
        <row r="132">
          <cell r="B132" t="str">
            <v/>
          </cell>
          <cell r="C132" t="str">
            <v/>
          </cell>
          <cell r="D132" t="str">
            <v>0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>0</v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</row>
        <row r="133">
          <cell r="B133" t="str">
            <v/>
          </cell>
          <cell r="C133" t="str">
            <v/>
          </cell>
          <cell r="D133" t="str">
            <v>0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>0</v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</row>
        <row r="134">
          <cell r="B134" t="str">
            <v/>
          </cell>
          <cell r="C134" t="str">
            <v/>
          </cell>
          <cell r="D134" t="str">
            <v>0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>0</v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</row>
        <row r="135">
          <cell r="B135" t="str">
            <v/>
          </cell>
          <cell r="C135" t="str">
            <v/>
          </cell>
          <cell r="D135" t="str">
            <v>0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>0</v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</row>
        <row r="136">
          <cell r="B136" t="str">
            <v/>
          </cell>
          <cell r="C136" t="str">
            <v/>
          </cell>
          <cell r="D136" t="str">
            <v>0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>0</v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</row>
        <row r="137">
          <cell r="B137" t="str">
            <v/>
          </cell>
          <cell r="C137" t="str">
            <v/>
          </cell>
          <cell r="D137" t="str">
            <v>0</v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>0</v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</row>
        <row r="138">
          <cell r="B138" t="str">
            <v/>
          </cell>
          <cell r="C138" t="str">
            <v/>
          </cell>
          <cell r="D138" t="str">
            <v>0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>0</v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</row>
        <row r="139">
          <cell r="B139" t="str">
            <v/>
          </cell>
          <cell r="C139" t="str">
            <v/>
          </cell>
          <cell r="D139" t="str">
            <v>0</v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>0</v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</row>
        <row r="140">
          <cell r="B140" t="str">
            <v/>
          </cell>
          <cell r="C140" t="str">
            <v/>
          </cell>
          <cell r="D140" t="str">
            <v>0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>0</v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</row>
        <row r="141">
          <cell r="B141" t="str">
            <v/>
          </cell>
          <cell r="C141" t="str">
            <v/>
          </cell>
          <cell r="D141" t="str">
            <v>0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>0</v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</row>
        <row r="142">
          <cell r="B142" t="str">
            <v/>
          </cell>
          <cell r="C142" t="str">
            <v/>
          </cell>
          <cell r="D142" t="str">
            <v>0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>0</v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</row>
        <row r="143">
          <cell r="B143" t="str">
            <v/>
          </cell>
          <cell r="C143" t="str">
            <v/>
          </cell>
          <cell r="D143" t="str">
            <v>0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>0</v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</row>
        <row r="144">
          <cell r="B144" t="str">
            <v/>
          </cell>
          <cell r="C144" t="str">
            <v/>
          </cell>
          <cell r="D144" t="str">
            <v>0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>0</v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</row>
        <row r="145">
          <cell r="B145" t="str">
            <v/>
          </cell>
          <cell r="C145" t="str">
            <v/>
          </cell>
          <cell r="D145" t="str">
            <v>0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>0</v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</row>
        <row r="146">
          <cell r="B146" t="str">
            <v/>
          </cell>
          <cell r="C146" t="str">
            <v/>
          </cell>
          <cell r="D146" t="str">
            <v>0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>0</v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</row>
        <row r="147">
          <cell r="B147" t="str">
            <v/>
          </cell>
          <cell r="C147" t="str">
            <v/>
          </cell>
          <cell r="D147" t="str">
            <v>0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>0</v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</row>
        <row r="148">
          <cell r="B148" t="str">
            <v/>
          </cell>
          <cell r="C148" t="str">
            <v/>
          </cell>
          <cell r="D148" t="str">
            <v>0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>0</v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</row>
        <row r="149">
          <cell r="B149" t="str">
            <v/>
          </cell>
          <cell r="C149" t="str">
            <v/>
          </cell>
          <cell r="D149" t="str">
            <v>0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>0</v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</row>
        <row r="150">
          <cell r="B150" t="str">
            <v/>
          </cell>
          <cell r="C150" t="str">
            <v/>
          </cell>
          <cell r="D150" t="str">
            <v>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>0</v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</row>
        <row r="151">
          <cell r="B151" t="str">
            <v/>
          </cell>
          <cell r="C151" t="str">
            <v/>
          </cell>
          <cell r="D151" t="str">
            <v>0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>0</v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</row>
        <row r="152">
          <cell r="B152" t="str">
            <v/>
          </cell>
          <cell r="C152" t="str">
            <v/>
          </cell>
          <cell r="D152" t="str">
            <v>0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>0</v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</row>
        <row r="153">
          <cell r="B153" t="str">
            <v/>
          </cell>
          <cell r="C153" t="str">
            <v/>
          </cell>
          <cell r="D153" t="str">
            <v>0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>0</v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</row>
        <row r="154">
          <cell r="B154" t="str">
            <v/>
          </cell>
          <cell r="C154" t="str">
            <v/>
          </cell>
          <cell r="D154" t="str">
            <v>0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>0</v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</row>
        <row r="155">
          <cell r="B155" t="str">
            <v/>
          </cell>
          <cell r="C155" t="str">
            <v/>
          </cell>
          <cell r="D155" t="str">
            <v>0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>0</v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</row>
        <row r="156">
          <cell r="B156" t="str">
            <v/>
          </cell>
          <cell r="C156" t="str">
            <v/>
          </cell>
          <cell r="D156" t="str">
            <v>0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>0</v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</row>
        <row r="157">
          <cell r="B157" t="str">
            <v/>
          </cell>
          <cell r="C157" t="str">
            <v/>
          </cell>
          <cell r="D157" t="str">
            <v>0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>0</v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</row>
        <row r="158">
          <cell r="B158" t="str">
            <v/>
          </cell>
          <cell r="C158" t="str">
            <v/>
          </cell>
          <cell r="D158" t="str">
            <v>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>0</v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</row>
        <row r="159">
          <cell r="B159" t="str">
            <v/>
          </cell>
          <cell r="C159" t="str">
            <v/>
          </cell>
          <cell r="D159" t="str">
            <v>0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>0</v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</row>
        <row r="160">
          <cell r="B160" t="str">
            <v/>
          </cell>
          <cell r="C160" t="str">
            <v/>
          </cell>
          <cell r="D160" t="str">
            <v>0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>0</v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</row>
        <row r="161">
          <cell r="B161" t="str">
            <v/>
          </cell>
          <cell r="C161" t="str">
            <v/>
          </cell>
          <cell r="D161" t="str">
            <v>0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>0</v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</row>
        <row r="162">
          <cell r="B162" t="str">
            <v/>
          </cell>
          <cell r="C162" t="str">
            <v/>
          </cell>
          <cell r="D162" t="str">
            <v>0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>0</v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</row>
        <row r="163">
          <cell r="B163" t="str">
            <v/>
          </cell>
          <cell r="C163" t="str">
            <v/>
          </cell>
          <cell r="D163" t="str">
            <v>0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>0</v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</row>
        <row r="164">
          <cell r="B164" t="str">
            <v/>
          </cell>
          <cell r="C164" t="str">
            <v/>
          </cell>
          <cell r="D164" t="str">
            <v>0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>0</v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</row>
        <row r="165">
          <cell r="B165" t="str">
            <v/>
          </cell>
          <cell r="C165" t="str">
            <v/>
          </cell>
          <cell r="D165" t="str">
            <v>0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>0</v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</row>
        <row r="166">
          <cell r="B166" t="str">
            <v/>
          </cell>
          <cell r="C166" t="str">
            <v/>
          </cell>
          <cell r="D166" t="str">
            <v>0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>0</v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</row>
        <row r="167">
          <cell r="B167" t="str">
            <v/>
          </cell>
          <cell r="C167" t="str">
            <v/>
          </cell>
          <cell r="D167" t="str">
            <v>0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>0</v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</row>
        <row r="168">
          <cell r="B168" t="str">
            <v/>
          </cell>
          <cell r="C168" t="str">
            <v/>
          </cell>
          <cell r="D168" t="str">
            <v>0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>0</v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</row>
        <row r="169">
          <cell r="B169" t="str">
            <v/>
          </cell>
          <cell r="C169" t="str">
            <v/>
          </cell>
          <cell r="D169" t="str">
            <v>0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>0</v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</row>
        <row r="170">
          <cell r="B170" t="str">
            <v/>
          </cell>
          <cell r="C170" t="str">
            <v/>
          </cell>
          <cell r="D170" t="str">
            <v>0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>0</v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</row>
        <row r="171">
          <cell r="B171" t="str">
            <v/>
          </cell>
          <cell r="C171" t="str">
            <v/>
          </cell>
          <cell r="D171" t="str">
            <v>0</v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>0</v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</row>
        <row r="172">
          <cell r="B172" t="str">
            <v/>
          </cell>
          <cell r="C172" t="str">
            <v/>
          </cell>
          <cell r="D172" t="str">
            <v>0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>0</v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</row>
        <row r="173">
          <cell r="B173" t="str">
            <v/>
          </cell>
          <cell r="C173" t="str">
            <v/>
          </cell>
          <cell r="D173" t="str">
            <v>0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>0</v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</row>
        <row r="174">
          <cell r="B174" t="str">
            <v/>
          </cell>
          <cell r="C174" t="str">
            <v/>
          </cell>
          <cell r="D174" t="str">
            <v>0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>0</v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</row>
        <row r="175">
          <cell r="B175" t="str">
            <v/>
          </cell>
          <cell r="C175" t="str">
            <v/>
          </cell>
          <cell r="D175" t="str">
            <v>0</v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>0</v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</row>
        <row r="176">
          <cell r="B176" t="str">
            <v/>
          </cell>
          <cell r="C176" t="str">
            <v/>
          </cell>
          <cell r="D176" t="str">
            <v>0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>0</v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</row>
        <row r="177">
          <cell r="B177" t="str">
            <v/>
          </cell>
          <cell r="C177" t="str">
            <v/>
          </cell>
          <cell r="D177" t="str">
            <v>0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>0</v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</row>
        <row r="178">
          <cell r="B178" t="str">
            <v/>
          </cell>
          <cell r="C178" t="str">
            <v/>
          </cell>
          <cell r="D178" t="str">
            <v>0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>0</v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</row>
        <row r="179">
          <cell r="B179" t="str">
            <v/>
          </cell>
          <cell r="C179" t="str">
            <v/>
          </cell>
          <cell r="D179" t="str">
            <v>0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>0</v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</row>
        <row r="180">
          <cell r="B180" t="str">
            <v/>
          </cell>
          <cell r="C180" t="str">
            <v/>
          </cell>
          <cell r="D180" t="str">
            <v>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>0</v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</row>
        <row r="181">
          <cell r="B181" t="str">
            <v/>
          </cell>
          <cell r="C181" t="str">
            <v/>
          </cell>
          <cell r="D181" t="str">
            <v>0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>0</v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</row>
        <row r="182">
          <cell r="B182" t="str">
            <v/>
          </cell>
          <cell r="C182" t="str">
            <v/>
          </cell>
          <cell r="D182" t="str">
            <v>0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>0</v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</row>
        <row r="183">
          <cell r="B183" t="str">
            <v/>
          </cell>
          <cell r="C183" t="str">
            <v/>
          </cell>
          <cell r="D183" t="str">
            <v>0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>0</v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</row>
        <row r="184">
          <cell r="B184" t="str">
            <v/>
          </cell>
          <cell r="C184" t="str">
            <v/>
          </cell>
          <cell r="D184" t="str">
            <v>0</v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>0</v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</row>
        <row r="185">
          <cell r="B185" t="str">
            <v/>
          </cell>
          <cell r="C185" t="str">
            <v/>
          </cell>
          <cell r="D185" t="str">
            <v>0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>0</v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</row>
        <row r="186">
          <cell r="B186" t="str">
            <v/>
          </cell>
          <cell r="C186" t="str">
            <v/>
          </cell>
          <cell r="D186" t="str">
            <v>0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>0</v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</row>
        <row r="187">
          <cell r="B187" t="str">
            <v/>
          </cell>
          <cell r="C187" t="str">
            <v/>
          </cell>
          <cell r="D187" t="str">
            <v>0</v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>0</v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</row>
        <row r="188">
          <cell r="B188" t="str">
            <v/>
          </cell>
          <cell r="C188" t="str">
            <v/>
          </cell>
          <cell r="D188" t="str">
            <v>0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>0</v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</row>
        <row r="189">
          <cell r="B189" t="str">
            <v/>
          </cell>
          <cell r="C189" t="str">
            <v/>
          </cell>
          <cell r="D189" t="str">
            <v>0</v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>0</v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</row>
        <row r="190">
          <cell r="B190" t="str">
            <v/>
          </cell>
          <cell r="C190" t="str">
            <v/>
          </cell>
          <cell r="D190" t="str">
            <v>0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>0</v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</row>
        <row r="191">
          <cell r="B191" t="str">
            <v/>
          </cell>
          <cell r="C191" t="str">
            <v/>
          </cell>
          <cell r="D191" t="str">
            <v>0</v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>0</v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</row>
        <row r="192">
          <cell r="B192" t="str">
            <v/>
          </cell>
          <cell r="C192" t="str">
            <v/>
          </cell>
          <cell r="D192" t="str">
            <v>0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>0</v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</row>
        <row r="193">
          <cell r="B193" t="str">
            <v/>
          </cell>
          <cell r="C193" t="str">
            <v/>
          </cell>
          <cell r="D193" t="str">
            <v>0</v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>0</v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</row>
        <row r="194">
          <cell r="B194" t="str">
            <v/>
          </cell>
          <cell r="C194" t="str">
            <v/>
          </cell>
          <cell r="D194" t="str">
            <v>0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>0</v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</row>
        <row r="195">
          <cell r="B195" t="str">
            <v/>
          </cell>
          <cell r="C195" t="str">
            <v/>
          </cell>
          <cell r="D195" t="str">
            <v>0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>0</v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</row>
        <row r="196">
          <cell r="B196" t="str">
            <v/>
          </cell>
          <cell r="C196" t="str">
            <v/>
          </cell>
          <cell r="D196" t="str">
            <v>0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>0</v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</row>
        <row r="197">
          <cell r="B197" t="str">
            <v/>
          </cell>
          <cell r="C197" t="str">
            <v/>
          </cell>
          <cell r="D197" t="str">
            <v>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>0</v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</row>
        <row r="198">
          <cell r="B198" t="str">
            <v/>
          </cell>
          <cell r="C198" t="str">
            <v/>
          </cell>
          <cell r="D198" t="str">
            <v>0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>0</v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</row>
        <row r="199">
          <cell r="B199" t="str">
            <v/>
          </cell>
          <cell r="C199" t="str">
            <v/>
          </cell>
          <cell r="D199" t="str">
            <v>0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>0</v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</row>
        <row r="200">
          <cell r="B200" t="str">
            <v/>
          </cell>
          <cell r="C200" t="str">
            <v/>
          </cell>
          <cell r="D200" t="str">
            <v>0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>0</v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</row>
        <row r="201">
          <cell r="B201" t="str">
            <v/>
          </cell>
          <cell r="C201" t="str">
            <v/>
          </cell>
          <cell r="D201" t="str">
            <v>0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>0</v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</row>
        <row r="202">
          <cell r="B202" t="str">
            <v/>
          </cell>
          <cell r="C202" t="str">
            <v/>
          </cell>
          <cell r="D202" t="str">
            <v>0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>0</v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</row>
        <row r="203">
          <cell r="B203" t="str">
            <v/>
          </cell>
          <cell r="C203" t="str">
            <v/>
          </cell>
          <cell r="D203" t="str">
            <v>0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>0</v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</row>
        <row r="204">
          <cell r="B204" t="str">
            <v/>
          </cell>
          <cell r="C204" t="str">
            <v/>
          </cell>
          <cell r="D204" t="str">
            <v>0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>0</v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</row>
        <row r="205">
          <cell r="B205" t="str">
            <v/>
          </cell>
          <cell r="C205" t="str">
            <v/>
          </cell>
          <cell r="D205" t="str">
            <v>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>0</v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</row>
        <row r="206">
          <cell r="B206" t="str">
            <v/>
          </cell>
          <cell r="C206" t="str">
            <v/>
          </cell>
          <cell r="D206" t="str">
            <v>0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>0</v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</row>
        <row r="207">
          <cell r="B207" t="str">
            <v/>
          </cell>
          <cell r="C207" t="str">
            <v/>
          </cell>
          <cell r="D207" t="str">
            <v>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>0</v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</row>
        <row r="208">
          <cell r="B208" t="str">
            <v/>
          </cell>
          <cell r="C208" t="str">
            <v/>
          </cell>
          <cell r="D208" t="str">
            <v>0</v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>0</v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</row>
        <row r="209">
          <cell r="B209" t="str">
            <v/>
          </cell>
          <cell r="C209" t="str">
            <v/>
          </cell>
          <cell r="D209" t="str">
            <v>0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>0</v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</row>
        <row r="210">
          <cell r="B210" t="str">
            <v/>
          </cell>
          <cell r="C210" t="str">
            <v/>
          </cell>
          <cell r="D210" t="str">
            <v>0</v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>0</v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</row>
        <row r="211">
          <cell r="B211" t="str">
            <v/>
          </cell>
          <cell r="C211" t="str">
            <v/>
          </cell>
          <cell r="D211" t="str">
            <v>0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>0</v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</row>
        <row r="212">
          <cell r="B212" t="str">
            <v/>
          </cell>
          <cell r="C212" t="str">
            <v/>
          </cell>
          <cell r="D212" t="str">
            <v>0</v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>0</v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</row>
        <row r="213">
          <cell r="B213" t="str">
            <v/>
          </cell>
          <cell r="C213" t="str">
            <v/>
          </cell>
          <cell r="D213" t="str">
            <v>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>0</v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</row>
        <row r="214">
          <cell r="B214" t="str">
            <v/>
          </cell>
          <cell r="C214" t="str">
            <v/>
          </cell>
          <cell r="D214" t="str">
            <v>0</v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>0</v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</row>
        <row r="215">
          <cell r="B215" t="str">
            <v/>
          </cell>
          <cell r="C215" t="str">
            <v/>
          </cell>
          <cell r="D215" t="str">
            <v>0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>0</v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</row>
        <row r="216">
          <cell r="B216" t="str">
            <v/>
          </cell>
          <cell r="C216" t="str">
            <v/>
          </cell>
          <cell r="D216" t="str">
            <v>0</v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>0</v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</row>
        <row r="217">
          <cell r="B217" t="str">
            <v/>
          </cell>
          <cell r="C217" t="str">
            <v/>
          </cell>
          <cell r="D217" t="str">
            <v>0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>0</v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</row>
        <row r="218">
          <cell r="B218" t="str">
            <v/>
          </cell>
          <cell r="C218" t="str">
            <v/>
          </cell>
          <cell r="D218" t="str">
            <v>0</v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>0</v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</row>
        <row r="219">
          <cell r="B219" t="str">
            <v/>
          </cell>
          <cell r="C219" t="str">
            <v/>
          </cell>
          <cell r="D219" t="str">
            <v>0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>0</v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</row>
        <row r="220">
          <cell r="B220" t="str">
            <v/>
          </cell>
          <cell r="C220" t="str">
            <v/>
          </cell>
          <cell r="D220" t="str">
            <v>0</v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>0</v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</row>
        <row r="221">
          <cell r="B221" t="str">
            <v/>
          </cell>
          <cell r="C221" t="str">
            <v/>
          </cell>
          <cell r="D221" t="str">
            <v>0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>0</v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</row>
        <row r="222">
          <cell r="B222" t="str">
            <v/>
          </cell>
          <cell r="C222" t="str">
            <v/>
          </cell>
          <cell r="D222" t="str">
            <v>0</v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>0</v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</row>
        <row r="223">
          <cell r="B223" t="str">
            <v/>
          </cell>
          <cell r="C223" t="str">
            <v/>
          </cell>
          <cell r="D223" t="str">
            <v>0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>0</v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</row>
        <row r="224">
          <cell r="B224" t="str">
            <v/>
          </cell>
          <cell r="C224" t="str">
            <v/>
          </cell>
          <cell r="D224" t="str">
            <v>0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>0</v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</row>
        <row r="225">
          <cell r="B225" t="str">
            <v/>
          </cell>
          <cell r="C225" t="str">
            <v/>
          </cell>
          <cell r="D225" t="str">
            <v>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>0</v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</row>
        <row r="226">
          <cell r="B226" t="str">
            <v/>
          </cell>
          <cell r="C226" t="str">
            <v/>
          </cell>
          <cell r="D226" t="str">
            <v>0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>0</v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</row>
        <row r="227">
          <cell r="B227" t="str">
            <v/>
          </cell>
          <cell r="C227" t="str">
            <v/>
          </cell>
          <cell r="D227" t="str">
            <v>0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>0</v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</row>
        <row r="228">
          <cell r="B228" t="str">
            <v/>
          </cell>
          <cell r="C228" t="str">
            <v/>
          </cell>
          <cell r="D228" t="str">
            <v>0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>0</v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</row>
        <row r="229">
          <cell r="B229" t="str">
            <v/>
          </cell>
          <cell r="C229" t="str">
            <v/>
          </cell>
          <cell r="D229" t="str">
            <v>0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>0</v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</row>
        <row r="230">
          <cell r="B230" t="str">
            <v/>
          </cell>
          <cell r="C230" t="str">
            <v/>
          </cell>
          <cell r="D230" t="str">
            <v>0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>0</v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</row>
        <row r="231">
          <cell r="B231" t="str">
            <v/>
          </cell>
          <cell r="C231" t="str">
            <v/>
          </cell>
          <cell r="D231" t="str">
            <v>0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>0</v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</row>
        <row r="232">
          <cell r="B232" t="str">
            <v/>
          </cell>
          <cell r="C232" t="str">
            <v/>
          </cell>
          <cell r="D232" t="str">
            <v>0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>0</v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</row>
        <row r="233">
          <cell r="B233" t="str">
            <v/>
          </cell>
          <cell r="C233" t="str">
            <v/>
          </cell>
          <cell r="D233" t="str">
            <v>0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>0</v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</row>
        <row r="234">
          <cell r="B234" t="str">
            <v/>
          </cell>
          <cell r="C234" t="str">
            <v/>
          </cell>
          <cell r="D234" t="str">
            <v>0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>0</v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</row>
        <row r="235">
          <cell r="B235" t="str">
            <v/>
          </cell>
          <cell r="C235" t="str">
            <v/>
          </cell>
          <cell r="D235" t="str">
            <v>0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>0</v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</row>
        <row r="236">
          <cell r="B236" t="str">
            <v/>
          </cell>
          <cell r="C236" t="str">
            <v/>
          </cell>
          <cell r="D236" t="str">
            <v>0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>0</v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</row>
        <row r="237">
          <cell r="B237" t="str">
            <v/>
          </cell>
          <cell r="C237" t="str">
            <v/>
          </cell>
          <cell r="D237" t="str">
            <v>0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>0</v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</row>
        <row r="238">
          <cell r="B238" t="str">
            <v/>
          </cell>
          <cell r="C238" t="str">
            <v/>
          </cell>
          <cell r="D238" t="str">
            <v>0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>0</v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</row>
        <row r="239">
          <cell r="B239" t="str">
            <v/>
          </cell>
          <cell r="C239" t="str">
            <v/>
          </cell>
          <cell r="D239" t="str">
            <v>0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>0</v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</row>
        <row r="240">
          <cell r="B240" t="str">
            <v/>
          </cell>
          <cell r="C240" t="str">
            <v/>
          </cell>
          <cell r="D240" t="str">
            <v>0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>0</v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</row>
        <row r="241">
          <cell r="B241" t="str">
            <v/>
          </cell>
          <cell r="C241" t="str">
            <v/>
          </cell>
          <cell r="D241" t="str">
            <v>0</v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>0</v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</row>
        <row r="242">
          <cell r="B242" t="str">
            <v/>
          </cell>
          <cell r="C242" t="str">
            <v/>
          </cell>
          <cell r="D242" t="str">
            <v>0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>0</v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</row>
        <row r="243">
          <cell r="B243" t="str">
            <v/>
          </cell>
          <cell r="C243" t="str">
            <v/>
          </cell>
          <cell r="D243" t="str">
            <v>0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>0</v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</row>
        <row r="244">
          <cell r="B244" t="str">
            <v/>
          </cell>
          <cell r="C244" t="str">
            <v/>
          </cell>
          <cell r="D244" t="str">
            <v>0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>0</v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</row>
        <row r="245">
          <cell r="B245" t="str">
            <v/>
          </cell>
          <cell r="C245" t="str">
            <v/>
          </cell>
          <cell r="D245" t="str">
            <v>0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>0</v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</row>
        <row r="246">
          <cell r="B246" t="str">
            <v/>
          </cell>
          <cell r="C246" t="str">
            <v/>
          </cell>
          <cell r="D246" t="str">
            <v>0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>0</v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</row>
        <row r="247">
          <cell r="B247" t="str">
            <v/>
          </cell>
          <cell r="C247" t="str">
            <v/>
          </cell>
          <cell r="D247" t="str">
            <v>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>0</v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</row>
        <row r="248">
          <cell r="B248" t="str">
            <v/>
          </cell>
          <cell r="C248" t="str">
            <v/>
          </cell>
          <cell r="D248" t="str">
            <v>0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>0</v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</row>
        <row r="249">
          <cell r="B249" t="str">
            <v/>
          </cell>
          <cell r="C249" t="str">
            <v/>
          </cell>
          <cell r="D249" t="str">
            <v>0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>0</v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</row>
        <row r="250">
          <cell r="B250" t="str">
            <v/>
          </cell>
          <cell r="C250" t="str">
            <v/>
          </cell>
          <cell r="D250" t="str">
            <v>0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>0</v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</row>
        <row r="251">
          <cell r="B251" t="str">
            <v/>
          </cell>
          <cell r="C251" t="str">
            <v/>
          </cell>
          <cell r="D251" t="str">
            <v>0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>0</v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</row>
        <row r="252">
          <cell r="B252" t="str">
            <v/>
          </cell>
          <cell r="C252" t="str">
            <v/>
          </cell>
          <cell r="D252" t="str">
            <v>0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>0</v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</row>
        <row r="253">
          <cell r="B253" t="str">
            <v/>
          </cell>
          <cell r="C253" t="str">
            <v/>
          </cell>
          <cell r="D253" t="str">
            <v>0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>0</v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</row>
        <row r="254">
          <cell r="B254" t="str">
            <v/>
          </cell>
          <cell r="C254" t="str">
            <v/>
          </cell>
          <cell r="D254" t="str">
            <v>0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>0</v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</row>
        <row r="255">
          <cell r="B255" t="str">
            <v/>
          </cell>
          <cell r="C255" t="str">
            <v/>
          </cell>
          <cell r="D255" t="str">
            <v>0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>0</v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</row>
        <row r="256">
          <cell r="B256" t="str">
            <v/>
          </cell>
          <cell r="C256" t="str">
            <v/>
          </cell>
          <cell r="D256" t="str">
            <v>0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>0</v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</row>
        <row r="257">
          <cell r="B257" t="str">
            <v/>
          </cell>
          <cell r="C257" t="str">
            <v/>
          </cell>
          <cell r="D257" t="str">
            <v>0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>0</v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</row>
        <row r="258">
          <cell r="B258" t="str">
            <v/>
          </cell>
          <cell r="C258" t="str">
            <v/>
          </cell>
          <cell r="D258" t="str">
            <v>0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>0</v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</row>
        <row r="259">
          <cell r="B259" t="str">
            <v/>
          </cell>
          <cell r="C259" t="str">
            <v/>
          </cell>
          <cell r="D259" t="str">
            <v>0</v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>0</v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</row>
        <row r="260">
          <cell r="B260" t="str">
            <v/>
          </cell>
          <cell r="C260" t="str">
            <v/>
          </cell>
          <cell r="D260" t="str">
            <v>0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>0</v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</row>
        <row r="261">
          <cell r="B261" t="str">
            <v/>
          </cell>
          <cell r="C261" t="str">
            <v/>
          </cell>
          <cell r="D261" t="str">
            <v>0</v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>0</v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</row>
        <row r="262">
          <cell r="B262" t="str">
            <v/>
          </cell>
          <cell r="C262" t="str">
            <v/>
          </cell>
          <cell r="D262" t="str">
            <v>0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>0</v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</row>
        <row r="263">
          <cell r="B263" t="str">
            <v/>
          </cell>
          <cell r="C263" t="str">
            <v/>
          </cell>
          <cell r="D263" t="str">
            <v>0</v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>0</v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</row>
        <row r="264">
          <cell r="B264" t="str">
            <v/>
          </cell>
          <cell r="C264" t="str">
            <v/>
          </cell>
          <cell r="D264" t="str">
            <v>0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>0</v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</row>
        <row r="265">
          <cell r="B265" t="str">
            <v/>
          </cell>
          <cell r="C265" t="str">
            <v/>
          </cell>
          <cell r="D265" t="str">
            <v>0</v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>0</v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</row>
        <row r="266">
          <cell r="B266" t="str">
            <v/>
          </cell>
          <cell r="C266" t="str">
            <v/>
          </cell>
          <cell r="D266" t="str">
            <v>0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>0</v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</row>
        <row r="267">
          <cell r="B267" t="str">
            <v/>
          </cell>
          <cell r="C267" t="str">
            <v/>
          </cell>
          <cell r="D267" t="str">
            <v>0</v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>0</v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</row>
        <row r="268">
          <cell r="B268" t="str">
            <v/>
          </cell>
          <cell r="C268" t="str">
            <v/>
          </cell>
          <cell r="D268" t="str">
            <v>0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>0</v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</row>
        <row r="269">
          <cell r="B269" t="str">
            <v/>
          </cell>
          <cell r="C269" t="str">
            <v/>
          </cell>
          <cell r="D269" t="str">
            <v>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>0</v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</row>
        <row r="270">
          <cell r="B270" t="str">
            <v/>
          </cell>
          <cell r="C270" t="str">
            <v/>
          </cell>
          <cell r="D270" t="str">
            <v>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>0</v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</row>
        <row r="271">
          <cell r="B271" t="str">
            <v/>
          </cell>
          <cell r="C271" t="str">
            <v/>
          </cell>
          <cell r="D271" t="str">
            <v>0</v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>0</v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</row>
        <row r="272">
          <cell r="B272" t="str">
            <v/>
          </cell>
          <cell r="C272" t="str">
            <v/>
          </cell>
          <cell r="D272" t="str">
            <v>0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>0</v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</row>
        <row r="273">
          <cell r="B273" t="str">
            <v/>
          </cell>
          <cell r="C273" t="str">
            <v/>
          </cell>
          <cell r="D273" t="str">
            <v>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>0</v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</row>
        <row r="274">
          <cell r="B274" t="str">
            <v/>
          </cell>
          <cell r="C274" t="str">
            <v/>
          </cell>
          <cell r="D274" t="str">
            <v>0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>0</v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</row>
        <row r="275">
          <cell r="B275" t="str">
            <v/>
          </cell>
          <cell r="C275" t="str">
            <v/>
          </cell>
          <cell r="D275" t="str">
            <v>0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>0</v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</row>
        <row r="276">
          <cell r="B276" t="str">
            <v/>
          </cell>
          <cell r="C276" t="str">
            <v/>
          </cell>
          <cell r="D276" t="str">
            <v>0</v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>0</v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</row>
        <row r="277">
          <cell r="B277" t="str">
            <v/>
          </cell>
          <cell r="C277" t="str">
            <v/>
          </cell>
          <cell r="D277" t="str">
            <v>0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>0</v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</row>
        <row r="278">
          <cell r="B278" t="str">
            <v/>
          </cell>
          <cell r="C278" t="str">
            <v/>
          </cell>
          <cell r="D278" t="str">
            <v>0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>0</v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</row>
        <row r="279">
          <cell r="B279" t="str">
            <v/>
          </cell>
          <cell r="C279" t="str">
            <v/>
          </cell>
          <cell r="D279" t="str">
            <v>0</v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>0</v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</row>
        <row r="280">
          <cell r="B280" t="str">
            <v/>
          </cell>
          <cell r="C280" t="str">
            <v/>
          </cell>
          <cell r="D280" t="str">
            <v>0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>0</v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</row>
        <row r="281">
          <cell r="B281" t="str">
            <v/>
          </cell>
          <cell r="C281" t="str">
            <v/>
          </cell>
          <cell r="D281" t="str">
            <v>0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>0</v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</row>
        <row r="282">
          <cell r="B282" t="str">
            <v/>
          </cell>
          <cell r="C282" t="str">
            <v/>
          </cell>
          <cell r="D282" t="str">
            <v>0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>0</v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</row>
        <row r="283">
          <cell r="B283" t="str">
            <v/>
          </cell>
          <cell r="C283" t="str">
            <v/>
          </cell>
          <cell r="D283" t="str">
            <v>0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>0</v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</row>
        <row r="284">
          <cell r="B284" t="str">
            <v/>
          </cell>
          <cell r="C284" t="str">
            <v/>
          </cell>
          <cell r="D284" t="str">
            <v>0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>0</v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</row>
        <row r="285">
          <cell r="B285" t="str">
            <v/>
          </cell>
          <cell r="C285" t="str">
            <v/>
          </cell>
          <cell r="D285" t="str">
            <v>0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>0</v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</row>
        <row r="286">
          <cell r="B286" t="str">
            <v/>
          </cell>
          <cell r="C286" t="str">
            <v/>
          </cell>
          <cell r="D286" t="str">
            <v>0</v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>0</v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</row>
        <row r="287">
          <cell r="B287" t="str">
            <v/>
          </cell>
          <cell r="C287" t="str">
            <v/>
          </cell>
          <cell r="D287" t="str">
            <v>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>0</v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</row>
        <row r="288">
          <cell r="B288" t="str">
            <v/>
          </cell>
          <cell r="C288" t="str">
            <v/>
          </cell>
          <cell r="D288" t="str">
            <v>0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>0</v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</row>
        <row r="289">
          <cell r="B289" t="str">
            <v/>
          </cell>
          <cell r="C289" t="str">
            <v/>
          </cell>
          <cell r="D289" t="str">
            <v>0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>0</v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</row>
        <row r="290">
          <cell r="B290" t="str">
            <v/>
          </cell>
          <cell r="C290" t="str">
            <v/>
          </cell>
          <cell r="D290" t="str">
            <v>0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>0</v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</row>
        <row r="291">
          <cell r="B291" t="str">
            <v/>
          </cell>
          <cell r="C291" t="str">
            <v/>
          </cell>
          <cell r="D291" t="str">
            <v>0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>0</v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</row>
        <row r="292">
          <cell r="B292" t="str">
            <v/>
          </cell>
          <cell r="C292" t="str">
            <v/>
          </cell>
          <cell r="D292" t="str">
            <v>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>0</v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</row>
        <row r="293">
          <cell r="B293" t="str">
            <v/>
          </cell>
          <cell r="C293" t="str">
            <v/>
          </cell>
          <cell r="D293" t="str">
            <v>0</v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>0</v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</row>
        <row r="294">
          <cell r="B294" t="str">
            <v/>
          </cell>
          <cell r="C294" t="str">
            <v/>
          </cell>
          <cell r="D294" t="str">
            <v>0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>0</v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</row>
        <row r="295">
          <cell r="B295" t="str">
            <v/>
          </cell>
          <cell r="C295" t="str">
            <v/>
          </cell>
          <cell r="D295" t="str">
            <v>0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>0</v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</row>
        <row r="296">
          <cell r="B296" t="str">
            <v/>
          </cell>
          <cell r="C296" t="str">
            <v/>
          </cell>
          <cell r="D296" t="str">
            <v>0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>0</v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</row>
        <row r="297">
          <cell r="B297" t="str">
            <v/>
          </cell>
          <cell r="C297" t="str">
            <v/>
          </cell>
          <cell r="D297" t="str">
            <v>0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>0</v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</row>
        <row r="298">
          <cell r="B298" t="str">
            <v/>
          </cell>
          <cell r="C298" t="str">
            <v/>
          </cell>
          <cell r="D298" t="str">
            <v>0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>0</v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</row>
        <row r="299">
          <cell r="B299" t="str">
            <v/>
          </cell>
          <cell r="C299" t="str">
            <v/>
          </cell>
          <cell r="D299" t="str">
            <v>0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>0</v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</row>
        <row r="300">
          <cell r="B300" t="str">
            <v/>
          </cell>
          <cell r="C300" t="str">
            <v/>
          </cell>
          <cell r="D300" t="str">
            <v>0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>0</v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</row>
        <row r="301">
          <cell r="B301" t="str">
            <v/>
          </cell>
          <cell r="C301" t="str">
            <v/>
          </cell>
          <cell r="D301" t="str">
            <v>0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>0</v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</row>
        <row r="302">
          <cell r="B302" t="str">
            <v/>
          </cell>
          <cell r="C302" t="str">
            <v/>
          </cell>
          <cell r="D302" t="str">
            <v>0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>0</v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</row>
        <row r="303">
          <cell r="B303" t="str">
            <v/>
          </cell>
          <cell r="C303" t="str">
            <v/>
          </cell>
          <cell r="D303" t="str">
            <v>0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>0</v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</row>
        <row r="304">
          <cell r="B304" t="str">
            <v/>
          </cell>
          <cell r="C304" t="str">
            <v/>
          </cell>
          <cell r="D304" t="str">
            <v>0</v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>0</v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</row>
        <row r="305">
          <cell r="B305" t="str">
            <v/>
          </cell>
          <cell r="C305" t="str">
            <v/>
          </cell>
          <cell r="D305" t="str">
            <v>0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>0</v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</row>
        <row r="306">
          <cell r="B306" t="str">
            <v/>
          </cell>
          <cell r="C306" t="str">
            <v/>
          </cell>
          <cell r="D306" t="str">
            <v>0</v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>0</v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</row>
        <row r="307">
          <cell r="B307" t="str">
            <v/>
          </cell>
          <cell r="C307" t="str">
            <v/>
          </cell>
          <cell r="D307" t="str">
            <v>0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>0</v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</row>
        <row r="308">
          <cell r="B308" t="str">
            <v/>
          </cell>
          <cell r="C308" t="str">
            <v/>
          </cell>
          <cell r="D308" t="str">
            <v>0</v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>0</v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</row>
        <row r="309">
          <cell r="B309" t="str">
            <v/>
          </cell>
          <cell r="C309" t="str">
            <v/>
          </cell>
          <cell r="D309" t="str">
            <v>0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>0</v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</row>
        <row r="310">
          <cell r="B310" t="str">
            <v/>
          </cell>
          <cell r="C310" t="str">
            <v/>
          </cell>
          <cell r="D310" t="str">
            <v>0</v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>0</v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</row>
        <row r="311">
          <cell r="B311" t="str">
            <v/>
          </cell>
          <cell r="C311" t="str">
            <v/>
          </cell>
          <cell r="D311" t="str">
            <v>0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>0</v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</row>
        <row r="312">
          <cell r="B312" t="str">
            <v/>
          </cell>
          <cell r="C312" t="str">
            <v/>
          </cell>
          <cell r="D312" t="str">
            <v>0</v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>0</v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</row>
        <row r="313">
          <cell r="B313" t="str">
            <v/>
          </cell>
          <cell r="C313" t="str">
            <v/>
          </cell>
          <cell r="D313" t="str">
            <v>0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>0</v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</row>
        <row r="314">
          <cell r="B314" t="str">
            <v/>
          </cell>
          <cell r="C314" t="str">
            <v/>
          </cell>
          <cell r="D314" t="str">
            <v>0</v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>0</v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</row>
        <row r="315">
          <cell r="B315" t="str">
            <v/>
          </cell>
          <cell r="C315" t="str">
            <v/>
          </cell>
          <cell r="D315" t="str">
            <v>0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>0</v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</row>
        <row r="316">
          <cell r="B316" t="str">
            <v/>
          </cell>
          <cell r="C316" t="str">
            <v/>
          </cell>
          <cell r="D316" t="str">
            <v>0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>0</v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</row>
        <row r="317">
          <cell r="B317" t="str">
            <v/>
          </cell>
          <cell r="C317" t="str">
            <v/>
          </cell>
          <cell r="D317" t="str">
            <v>0</v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>0</v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</row>
        <row r="318">
          <cell r="B318" t="str">
            <v/>
          </cell>
          <cell r="C318" t="str">
            <v/>
          </cell>
          <cell r="D318" t="str">
            <v>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>0</v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</row>
        <row r="319">
          <cell r="B319" t="str">
            <v/>
          </cell>
          <cell r="C319" t="str">
            <v/>
          </cell>
          <cell r="D319" t="str">
            <v>0</v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>0</v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</row>
        <row r="320">
          <cell r="B320" t="str">
            <v/>
          </cell>
          <cell r="C320" t="str">
            <v/>
          </cell>
          <cell r="D320" t="str">
            <v>0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>0</v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</row>
        <row r="321">
          <cell r="B321" t="str">
            <v/>
          </cell>
          <cell r="C321" t="str">
            <v/>
          </cell>
          <cell r="D321" t="str">
            <v>0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>0</v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</row>
        <row r="322">
          <cell r="B322" t="str">
            <v/>
          </cell>
          <cell r="C322" t="str">
            <v/>
          </cell>
          <cell r="D322" t="str">
            <v>0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>0</v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</row>
        <row r="323">
          <cell r="B323" t="str">
            <v/>
          </cell>
          <cell r="C323" t="str">
            <v/>
          </cell>
          <cell r="D323" t="str">
            <v>0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>0</v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</row>
        <row r="324">
          <cell r="B324" t="str">
            <v/>
          </cell>
          <cell r="C324" t="str">
            <v/>
          </cell>
          <cell r="D324" t="str">
            <v>0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>0</v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</row>
        <row r="325">
          <cell r="B325" t="str">
            <v/>
          </cell>
          <cell r="C325" t="str">
            <v/>
          </cell>
          <cell r="D325" t="str">
            <v>0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>0</v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</row>
        <row r="326">
          <cell r="B326" t="str">
            <v/>
          </cell>
          <cell r="C326" t="str">
            <v/>
          </cell>
          <cell r="D326" t="str">
            <v>0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>0</v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</row>
        <row r="327">
          <cell r="B327" t="str">
            <v/>
          </cell>
          <cell r="C327" t="str">
            <v/>
          </cell>
          <cell r="D327" t="str">
            <v>0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>0</v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</row>
        <row r="328">
          <cell r="B328" t="str">
            <v/>
          </cell>
          <cell r="C328" t="str">
            <v/>
          </cell>
          <cell r="D328" t="str">
            <v>0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>0</v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</row>
        <row r="329">
          <cell r="B329" t="str">
            <v/>
          </cell>
          <cell r="C329" t="str">
            <v/>
          </cell>
          <cell r="D329" t="str">
            <v>0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>0</v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</row>
        <row r="330">
          <cell r="B330" t="str">
            <v/>
          </cell>
          <cell r="C330" t="str">
            <v/>
          </cell>
          <cell r="D330" t="str">
            <v>0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>0</v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</row>
        <row r="331">
          <cell r="B331" t="str">
            <v/>
          </cell>
          <cell r="C331" t="str">
            <v/>
          </cell>
          <cell r="D331" t="str">
            <v>0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>0</v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</row>
        <row r="332">
          <cell r="B332" t="str">
            <v/>
          </cell>
          <cell r="C332" t="str">
            <v/>
          </cell>
          <cell r="D332" t="str">
            <v>0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>0</v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</row>
        <row r="333">
          <cell r="B333" t="str">
            <v/>
          </cell>
          <cell r="C333" t="str">
            <v/>
          </cell>
          <cell r="D333" t="str">
            <v>0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>0</v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</row>
        <row r="334">
          <cell r="B334" t="str">
            <v/>
          </cell>
          <cell r="C334" t="str">
            <v/>
          </cell>
          <cell r="D334" t="str">
            <v>0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>0</v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</row>
        <row r="335">
          <cell r="B335" t="str">
            <v/>
          </cell>
          <cell r="C335" t="str">
            <v/>
          </cell>
          <cell r="D335" t="str">
            <v>0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>0</v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</row>
        <row r="336">
          <cell r="B336" t="str">
            <v/>
          </cell>
          <cell r="C336" t="str">
            <v/>
          </cell>
          <cell r="D336" t="str">
            <v>0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>0</v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</row>
        <row r="337">
          <cell r="B337" t="str">
            <v/>
          </cell>
          <cell r="C337" t="str">
            <v/>
          </cell>
          <cell r="D337" t="str">
            <v>0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>0</v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</row>
        <row r="338">
          <cell r="B338" t="str">
            <v/>
          </cell>
          <cell r="C338" t="str">
            <v/>
          </cell>
          <cell r="D338" t="str">
            <v>0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>0</v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</row>
        <row r="339">
          <cell r="B339" t="str">
            <v/>
          </cell>
          <cell r="C339" t="str">
            <v/>
          </cell>
          <cell r="D339" t="str">
            <v>0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>0</v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</row>
        <row r="340">
          <cell r="B340" t="str">
            <v/>
          </cell>
          <cell r="C340" t="str">
            <v/>
          </cell>
          <cell r="D340" t="str">
            <v>0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>0</v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</row>
        <row r="341">
          <cell r="B341" t="str">
            <v/>
          </cell>
          <cell r="C341" t="str">
            <v/>
          </cell>
          <cell r="D341" t="str">
            <v>0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>0</v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</row>
        <row r="342">
          <cell r="B342" t="str">
            <v/>
          </cell>
          <cell r="C342" t="str">
            <v/>
          </cell>
          <cell r="D342" t="str">
            <v>0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>0</v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</row>
        <row r="343">
          <cell r="B343" t="str">
            <v/>
          </cell>
          <cell r="C343" t="str">
            <v/>
          </cell>
          <cell r="D343" t="str">
            <v>0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>0</v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</row>
        <row r="344">
          <cell r="B344" t="str">
            <v/>
          </cell>
          <cell r="C344" t="str">
            <v/>
          </cell>
          <cell r="D344" t="str">
            <v>0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>0</v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</row>
        <row r="345">
          <cell r="B345" t="str">
            <v/>
          </cell>
          <cell r="C345" t="str">
            <v/>
          </cell>
          <cell r="D345" t="str">
            <v>0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>0</v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</row>
        <row r="346">
          <cell r="B346" t="str">
            <v/>
          </cell>
          <cell r="C346" t="str">
            <v/>
          </cell>
          <cell r="D346" t="str">
            <v>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>0</v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</row>
        <row r="347">
          <cell r="B347" t="str">
            <v/>
          </cell>
          <cell r="C347" t="str">
            <v/>
          </cell>
          <cell r="D347" t="str">
            <v>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>0</v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</row>
        <row r="348">
          <cell r="B348" t="str">
            <v/>
          </cell>
          <cell r="C348" t="str">
            <v/>
          </cell>
          <cell r="D348" t="str">
            <v>0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>0</v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</row>
        <row r="349">
          <cell r="B349" t="str">
            <v/>
          </cell>
          <cell r="C349" t="str">
            <v/>
          </cell>
          <cell r="D349" t="str">
            <v>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>0</v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</row>
        <row r="350">
          <cell r="B350" t="str">
            <v/>
          </cell>
          <cell r="C350" t="str">
            <v/>
          </cell>
          <cell r="D350" t="str">
            <v>0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>0</v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</row>
        <row r="351">
          <cell r="B351" t="str">
            <v/>
          </cell>
          <cell r="C351" t="str">
            <v/>
          </cell>
          <cell r="D351" t="str">
            <v>0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>0</v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</row>
        <row r="352">
          <cell r="B352" t="str">
            <v/>
          </cell>
          <cell r="C352" t="str">
            <v/>
          </cell>
          <cell r="D352" t="str">
            <v>0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>0</v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</row>
        <row r="353">
          <cell r="B353" t="str">
            <v/>
          </cell>
          <cell r="C353" t="str">
            <v/>
          </cell>
          <cell r="D353" t="str">
            <v>0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>0</v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</row>
        <row r="354">
          <cell r="B354" t="str">
            <v/>
          </cell>
          <cell r="C354" t="str">
            <v/>
          </cell>
          <cell r="D354" t="str">
            <v>0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>0</v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</row>
        <row r="355">
          <cell r="B355" t="str">
            <v/>
          </cell>
          <cell r="C355" t="str">
            <v/>
          </cell>
          <cell r="D355" t="str">
            <v>0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>0</v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</row>
        <row r="356">
          <cell r="B356" t="str">
            <v/>
          </cell>
          <cell r="C356" t="str">
            <v/>
          </cell>
          <cell r="D356" t="str">
            <v>0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>0</v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</row>
        <row r="357">
          <cell r="B357" t="str">
            <v/>
          </cell>
          <cell r="C357" t="str">
            <v/>
          </cell>
          <cell r="D357" t="str">
            <v>0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>0</v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</row>
        <row r="358">
          <cell r="B358" t="str">
            <v/>
          </cell>
          <cell r="C358" t="str">
            <v/>
          </cell>
          <cell r="D358" t="str">
            <v>0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>0</v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</row>
        <row r="359">
          <cell r="B359" t="str">
            <v/>
          </cell>
          <cell r="C359" t="str">
            <v/>
          </cell>
          <cell r="D359" t="str">
            <v>0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>0</v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</row>
        <row r="360">
          <cell r="B360" t="str">
            <v/>
          </cell>
          <cell r="C360" t="str">
            <v/>
          </cell>
          <cell r="D360" t="str">
            <v>0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>0</v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</row>
        <row r="361">
          <cell r="B361" t="str">
            <v/>
          </cell>
          <cell r="C361" t="str">
            <v/>
          </cell>
          <cell r="D361" t="str">
            <v>0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>0</v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</row>
        <row r="362">
          <cell r="B362" t="str">
            <v/>
          </cell>
          <cell r="C362" t="str">
            <v/>
          </cell>
          <cell r="D362" t="str">
            <v>0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>0</v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</row>
        <row r="363">
          <cell r="B363" t="str">
            <v/>
          </cell>
          <cell r="C363" t="str">
            <v/>
          </cell>
          <cell r="D363" t="str">
            <v>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>0</v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</row>
        <row r="364">
          <cell r="B364" t="str">
            <v/>
          </cell>
          <cell r="C364" t="str">
            <v/>
          </cell>
          <cell r="D364" t="str">
            <v>0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>0</v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</row>
        <row r="365">
          <cell r="B365" t="str">
            <v/>
          </cell>
          <cell r="C365" t="str">
            <v/>
          </cell>
          <cell r="D365" t="str">
            <v>0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>0</v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</row>
        <row r="366">
          <cell r="B366" t="str">
            <v/>
          </cell>
          <cell r="C366" t="str">
            <v/>
          </cell>
          <cell r="D366" t="str">
            <v>0</v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>0</v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</row>
        <row r="367">
          <cell r="B367" t="str">
            <v/>
          </cell>
          <cell r="C367" t="str">
            <v/>
          </cell>
          <cell r="D367" t="str">
            <v>0</v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>0</v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</row>
        <row r="368">
          <cell r="B368" t="str">
            <v/>
          </cell>
          <cell r="C368" t="str">
            <v/>
          </cell>
          <cell r="D368" t="str">
            <v>0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>0</v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</row>
        <row r="369">
          <cell r="B369" t="str">
            <v/>
          </cell>
          <cell r="C369" t="str">
            <v/>
          </cell>
          <cell r="D369" t="str">
            <v>0</v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>0</v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</row>
        <row r="370">
          <cell r="B370" t="str">
            <v/>
          </cell>
          <cell r="C370" t="str">
            <v/>
          </cell>
          <cell r="D370" t="str">
            <v>0</v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>0</v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</row>
        <row r="371">
          <cell r="B371" t="str">
            <v/>
          </cell>
          <cell r="C371" t="str">
            <v/>
          </cell>
          <cell r="D371" t="str">
            <v>0</v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>0</v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</row>
        <row r="372">
          <cell r="B372" t="str">
            <v/>
          </cell>
          <cell r="C372" t="str">
            <v/>
          </cell>
          <cell r="D372" t="str">
            <v>0</v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>0</v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</row>
        <row r="373">
          <cell r="B373" t="str">
            <v/>
          </cell>
          <cell r="C373" t="str">
            <v/>
          </cell>
          <cell r="D373" t="str">
            <v>0</v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>0</v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</row>
        <row r="374">
          <cell r="B374" t="str">
            <v/>
          </cell>
          <cell r="C374" t="str">
            <v/>
          </cell>
          <cell r="D374" t="str">
            <v>0</v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>0</v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</row>
        <row r="375">
          <cell r="B375" t="str">
            <v/>
          </cell>
          <cell r="C375" t="str">
            <v/>
          </cell>
          <cell r="D375" t="str">
            <v>0</v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>0</v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</row>
        <row r="376">
          <cell r="B376" t="str">
            <v/>
          </cell>
          <cell r="C376" t="str">
            <v/>
          </cell>
          <cell r="D376" t="str">
            <v>0</v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>0</v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</row>
        <row r="377">
          <cell r="B377" t="str">
            <v/>
          </cell>
          <cell r="C377" t="str">
            <v/>
          </cell>
          <cell r="D377" t="str">
            <v>0</v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>0</v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</row>
        <row r="378">
          <cell r="B378" t="str">
            <v/>
          </cell>
          <cell r="C378" t="str">
            <v/>
          </cell>
          <cell r="D378" t="str">
            <v>0</v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>0</v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</row>
        <row r="379">
          <cell r="B379" t="str">
            <v/>
          </cell>
          <cell r="C379" t="str">
            <v/>
          </cell>
          <cell r="D379" t="str">
            <v>0</v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>0</v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</row>
        <row r="380">
          <cell r="B380" t="str">
            <v/>
          </cell>
          <cell r="C380" t="str">
            <v/>
          </cell>
          <cell r="D380" t="str">
            <v>0</v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>0</v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</row>
        <row r="381">
          <cell r="B381" t="str">
            <v/>
          </cell>
          <cell r="C381" t="str">
            <v/>
          </cell>
          <cell r="D381" t="str">
            <v>0</v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>0</v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</row>
        <row r="382">
          <cell r="B382" t="str">
            <v/>
          </cell>
          <cell r="C382" t="str">
            <v/>
          </cell>
          <cell r="D382" t="str">
            <v>0</v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>0</v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</row>
        <row r="383">
          <cell r="B383" t="str">
            <v/>
          </cell>
          <cell r="C383" t="str">
            <v/>
          </cell>
          <cell r="D383" t="str">
            <v>0</v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>0</v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</row>
        <row r="384">
          <cell r="B384" t="str">
            <v/>
          </cell>
          <cell r="C384" t="str">
            <v/>
          </cell>
          <cell r="D384" t="str">
            <v>0</v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>0</v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</row>
        <row r="385">
          <cell r="B385" t="str">
            <v/>
          </cell>
          <cell r="C385" t="str">
            <v/>
          </cell>
          <cell r="D385" t="str">
            <v>0</v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>0</v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</row>
        <row r="386">
          <cell r="B386" t="str">
            <v/>
          </cell>
          <cell r="C386" t="str">
            <v/>
          </cell>
          <cell r="D386" t="str">
            <v>0</v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>0</v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</row>
        <row r="387">
          <cell r="B387" t="str">
            <v/>
          </cell>
          <cell r="C387" t="str">
            <v/>
          </cell>
          <cell r="D387" t="str">
            <v>0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>0</v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</row>
        <row r="388">
          <cell r="B388" t="str">
            <v/>
          </cell>
          <cell r="C388" t="str">
            <v/>
          </cell>
          <cell r="D388" t="str">
            <v>0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>0</v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</row>
        <row r="389">
          <cell r="B389" t="str">
            <v/>
          </cell>
          <cell r="C389" t="str">
            <v/>
          </cell>
          <cell r="D389" t="str">
            <v>0</v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>0</v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</row>
        <row r="390">
          <cell r="B390" t="str">
            <v/>
          </cell>
          <cell r="C390" t="str">
            <v/>
          </cell>
          <cell r="D390" t="str">
            <v>0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>0</v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</row>
        <row r="391">
          <cell r="B391" t="str">
            <v/>
          </cell>
          <cell r="C391" t="str">
            <v/>
          </cell>
          <cell r="D391" t="str">
            <v>0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>0</v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</row>
        <row r="392">
          <cell r="B392" t="str">
            <v/>
          </cell>
          <cell r="C392" t="str">
            <v/>
          </cell>
          <cell r="D392" t="str">
            <v>0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>0</v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</row>
        <row r="393">
          <cell r="B393" t="str">
            <v/>
          </cell>
          <cell r="C393" t="str">
            <v/>
          </cell>
          <cell r="D393" t="str">
            <v>0</v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>0</v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</row>
        <row r="394">
          <cell r="B394" t="str">
            <v/>
          </cell>
          <cell r="C394" t="str">
            <v/>
          </cell>
          <cell r="D394" t="str">
            <v>0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>0</v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</row>
        <row r="395">
          <cell r="B395" t="str">
            <v/>
          </cell>
          <cell r="C395" t="str">
            <v/>
          </cell>
          <cell r="D395" t="str">
            <v>0</v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>0</v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</row>
        <row r="396">
          <cell r="B396" t="str">
            <v/>
          </cell>
          <cell r="C396" t="str">
            <v/>
          </cell>
          <cell r="D396" t="str">
            <v>0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>0</v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</row>
        <row r="397">
          <cell r="B397" t="str">
            <v/>
          </cell>
          <cell r="C397" t="str">
            <v/>
          </cell>
          <cell r="D397" t="str">
            <v>0</v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>0</v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</row>
        <row r="398">
          <cell r="B398" t="str">
            <v/>
          </cell>
          <cell r="C398" t="str">
            <v/>
          </cell>
          <cell r="D398" t="str">
            <v>0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>0</v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</row>
        <row r="399">
          <cell r="B399" t="str">
            <v/>
          </cell>
          <cell r="C399" t="str">
            <v/>
          </cell>
          <cell r="D399" t="str">
            <v>0</v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>0</v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</row>
        <row r="400">
          <cell r="B400" t="str">
            <v/>
          </cell>
          <cell r="C400" t="str">
            <v/>
          </cell>
          <cell r="D400" t="str">
            <v>0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>0</v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</row>
        <row r="401">
          <cell r="B401" t="str">
            <v/>
          </cell>
          <cell r="C401" t="str">
            <v/>
          </cell>
          <cell r="D401" t="str">
            <v>0</v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>0</v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</row>
        <row r="402">
          <cell r="B402" t="str">
            <v/>
          </cell>
          <cell r="C402" t="str">
            <v/>
          </cell>
          <cell r="D402" t="str">
            <v>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>0</v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</row>
        <row r="403">
          <cell r="B403" t="str">
            <v/>
          </cell>
          <cell r="C403" t="str">
            <v/>
          </cell>
          <cell r="D403" t="str">
            <v>0</v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>0</v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</row>
        <row r="404">
          <cell r="B404" t="str">
            <v/>
          </cell>
          <cell r="C404" t="str">
            <v/>
          </cell>
          <cell r="D404" t="str">
            <v>0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>0</v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</row>
        <row r="405">
          <cell r="B405" t="str">
            <v/>
          </cell>
          <cell r="C405" t="str">
            <v/>
          </cell>
          <cell r="D405" t="str">
            <v>0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>0</v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</row>
        <row r="406">
          <cell r="B406" t="str">
            <v/>
          </cell>
          <cell r="C406" t="str">
            <v/>
          </cell>
          <cell r="D406" t="str">
            <v>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>0</v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</row>
        <row r="407">
          <cell r="B407" t="str">
            <v/>
          </cell>
          <cell r="C407" t="str">
            <v/>
          </cell>
          <cell r="D407" t="str">
            <v>0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>0</v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</row>
        <row r="408">
          <cell r="B408" t="str">
            <v/>
          </cell>
          <cell r="C408" t="str">
            <v/>
          </cell>
          <cell r="D408" t="str">
            <v>0</v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>0</v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</row>
        <row r="409">
          <cell r="B409" t="str">
            <v/>
          </cell>
          <cell r="C409" t="str">
            <v/>
          </cell>
          <cell r="D409" t="str">
            <v>0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>0</v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</row>
        <row r="410">
          <cell r="B410" t="str">
            <v/>
          </cell>
          <cell r="C410" t="str">
            <v/>
          </cell>
          <cell r="D410" t="str">
            <v>0</v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>0</v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</row>
        <row r="411">
          <cell r="B411" t="str">
            <v/>
          </cell>
          <cell r="C411" t="str">
            <v/>
          </cell>
          <cell r="D411" t="str">
            <v>0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>0</v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</row>
        <row r="412">
          <cell r="B412" t="str">
            <v/>
          </cell>
          <cell r="C412" t="str">
            <v/>
          </cell>
          <cell r="D412" t="str">
            <v>0</v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>0</v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</row>
        <row r="413">
          <cell r="B413" t="str">
            <v/>
          </cell>
          <cell r="C413" t="str">
            <v/>
          </cell>
          <cell r="D413" t="str">
            <v>0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>0</v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</row>
        <row r="414">
          <cell r="B414" t="str">
            <v/>
          </cell>
          <cell r="C414" t="str">
            <v/>
          </cell>
          <cell r="D414" t="str">
            <v>0</v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>0</v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</row>
        <row r="415">
          <cell r="B415" t="str">
            <v/>
          </cell>
          <cell r="C415" t="str">
            <v/>
          </cell>
          <cell r="D415" t="str">
            <v>0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>0</v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</row>
        <row r="416">
          <cell r="B416" t="str">
            <v/>
          </cell>
          <cell r="C416" t="str">
            <v/>
          </cell>
          <cell r="D416" t="str">
            <v>0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>0</v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</row>
        <row r="417">
          <cell r="B417" t="str">
            <v/>
          </cell>
          <cell r="C417" t="str">
            <v/>
          </cell>
          <cell r="D417" t="str">
            <v>0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>0</v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</row>
        <row r="418">
          <cell r="B418" t="str">
            <v/>
          </cell>
          <cell r="C418" t="str">
            <v/>
          </cell>
          <cell r="D418" t="str">
            <v>0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>0</v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</row>
        <row r="419">
          <cell r="B419" t="str">
            <v/>
          </cell>
          <cell r="C419" t="str">
            <v/>
          </cell>
          <cell r="D419" t="str">
            <v>0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>0</v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</row>
        <row r="420">
          <cell r="B420" t="str">
            <v/>
          </cell>
          <cell r="C420" t="str">
            <v/>
          </cell>
          <cell r="D420" t="str">
            <v>0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>0</v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</row>
        <row r="421">
          <cell r="B421" t="str">
            <v/>
          </cell>
          <cell r="C421" t="str">
            <v/>
          </cell>
          <cell r="D421" t="str">
            <v>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>0</v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</row>
        <row r="422">
          <cell r="B422" t="str">
            <v/>
          </cell>
          <cell r="C422" t="str">
            <v/>
          </cell>
          <cell r="D422" t="str">
            <v>0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>0</v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</row>
        <row r="423">
          <cell r="B423" t="str">
            <v/>
          </cell>
          <cell r="C423" t="str">
            <v/>
          </cell>
          <cell r="D423" t="str">
            <v>0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>0</v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</row>
        <row r="424">
          <cell r="B424" t="str">
            <v/>
          </cell>
          <cell r="C424" t="str">
            <v/>
          </cell>
          <cell r="D424" t="str">
            <v>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>0</v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</row>
        <row r="425">
          <cell r="B425" t="str">
            <v/>
          </cell>
          <cell r="C425" t="str">
            <v/>
          </cell>
          <cell r="D425" t="str">
            <v>0</v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>0</v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</row>
        <row r="426">
          <cell r="B426" t="str">
            <v/>
          </cell>
          <cell r="C426" t="str">
            <v/>
          </cell>
          <cell r="D426" t="str">
            <v>0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>0</v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</row>
        <row r="427">
          <cell r="B427" t="str">
            <v/>
          </cell>
          <cell r="C427" t="str">
            <v/>
          </cell>
          <cell r="D427" t="str">
            <v>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>0</v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</row>
        <row r="428">
          <cell r="B428" t="str">
            <v/>
          </cell>
          <cell r="C428" t="str">
            <v/>
          </cell>
          <cell r="D428" t="str">
            <v>0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>0</v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</row>
        <row r="429">
          <cell r="B429" t="str">
            <v/>
          </cell>
          <cell r="C429" t="str">
            <v/>
          </cell>
          <cell r="D429" t="str">
            <v>0</v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>0</v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</row>
        <row r="430">
          <cell r="B430" t="str">
            <v/>
          </cell>
          <cell r="C430" t="str">
            <v/>
          </cell>
          <cell r="D430" t="str">
            <v>0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>0</v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</row>
        <row r="431">
          <cell r="B431" t="str">
            <v/>
          </cell>
          <cell r="C431" t="str">
            <v/>
          </cell>
          <cell r="D431" t="str">
            <v>0</v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>0</v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</row>
        <row r="432">
          <cell r="B432" t="str">
            <v/>
          </cell>
          <cell r="C432" t="str">
            <v/>
          </cell>
          <cell r="D432" t="str">
            <v>0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>0</v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</row>
        <row r="433">
          <cell r="B433" t="str">
            <v/>
          </cell>
          <cell r="C433" t="str">
            <v/>
          </cell>
          <cell r="D433" t="str">
            <v>0</v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>0</v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</row>
        <row r="434">
          <cell r="B434" t="str">
            <v/>
          </cell>
          <cell r="C434" t="str">
            <v/>
          </cell>
          <cell r="D434" t="str">
            <v>0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>0</v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</row>
        <row r="435">
          <cell r="B435" t="str">
            <v/>
          </cell>
          <cell r="C435" t="str">
            <v/>
          </cell>
          <cell r="D435" t="str">
            <v>0</v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>0</v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</row>
        <row r="436">
          <cell r="B436" t="str">
            <v/>
          </cell>
          <cell r="C436" t="str">
            <v/>
          </cell>
          <cell r="D436" t="str">
            <v>0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>0</v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</row>
        <row r="437">
          <cell r="B437" t="str">
            <v/>
          </cell>
          <cell r="C437" t="str">
            <v/>
          </cell>
          <cell r="D437" t="str">
            <v>0</v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>0</v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</row>
        <row r="438">
          <cell r="B438" t="str">
            <v/>
          </cell>
          <cell r="C438" t="str">
            <v/>
          </cell>
          <cell r="D438" t="str">
            <v>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>0</v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</row>
        <row r="439">
          <cell r="B439" t="str">
            <v/>
          </cell>
          <cell r="C439" t="str">
            <v/>
          </cell>
          <cell r="D439" t="str">
            <v>0</v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>0</v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</row>
        <row r="440">
          <cell r="B440" t="str">
            <v/>
          </cell>
          <cell r="C440" t="str">
            <v/>
          </cell>
          <cell r="D440" t="str">
            <v>0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>0</v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</row>
        <row r="441">
          <cell r="B441" t="str">
            <v/>
          </cell>
          <cell r="C441" t="str">
            <v/>
          </cell>
          <cell r="D441" t="str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>0</v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</row>
        <row r="442">
          <cell r="B442" t="str">
            <v/>
          </cell>
          <cell r="C442" t="str">
            <v/>
          </cell>
          <cell r="D442" t="str">
            <v>0</v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>0</v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</row>
        <row r="443">
          <cell r="B443" t="str">
            <v/>
          </cell>
          <cell r="C443" t="str">
            <v/>
          </cell>
          <cell r="D443" t="str">
            <v>0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>0</v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</row>
        <row r="444">
          <cell r="B444" t="str">
            <v/>
          </cell>
          <cell r="C444" t="str">
            <v/>
          </cell>
          <cell r="D444" t="str">
            <v>0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>0</v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</row>
        <row r="445">
          <cell r="B445" t="str">
            <v/>
          </cell>
          <cell r="C445" t="str">
            <v/>
          </cell>
          <cell r="D445" t="str">
            <v>0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>0</v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</row>
        <row r="446">
          <cell r="B446" t="str">
            <v/>
          </cell>
          <cell r="C446" t="str">
            <v/>
          </cell>
          <cell r="D446" t="str">
            <v>0</v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>0</v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</row>
        <row r="447">
          <cell r="B447" t="str">
            <v/>
          </cell>
          <cell r="C447" t="str">
            <v/>
          </cell>
          <cell r="D447" t="str">
            <v>0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>0</v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</row>
        <row r="448">
          <cell r="B448" t="str">
            <v/>
          </cell>
          <cell r="C448" t="str">
            <v/>
          </cell>
          <cell r="D448" t="str">
            <v>0</v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>0</v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</row>
        <row r="449">
          <cell r="B449" t="str">
            <v/>
          </cell>
          <cell r="C449" t="str">
            <v/>
          </cell>
          <cell r="D449" t="str">
            <v>0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>0</v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</row>
        <row r="450">
          <cell r="B450" t="str">
            <v/>
          </cell>
          <cell r="C450" t="str">
            <v/>
          </cell>
          <cell r="D450" t="str">
            <v>0</v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>0</v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</row>
        <row r="451">
          <cell r="B451" t="str">
            <v/>
          </cell>
          <cell r="C451" t="str">
            <v/>
          </cell>
          <cell r="D451" t="str">
            <v>0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>0</v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</row>
        <row r="452">
          <cell r="B452" t="str">
            <v/>
          </cell>
          <cell r="C452" t="str">
            <v/>
          </cell>
          <cell r="D452" t="str">
            <v>0</v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>0</v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</row>
        <row r="453">
          <cell r="B453" t="str">
            <v/>
          </cell>
          <cell r="C453" t="str">
            <v/>
          </cell>
          <cell r="D453" t="str">
            <v>0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>0</v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</row>
        <row r="454">
          <cell r="B454" t="str">
            <v/>
          </cell>
          <cell r="C454" t="str">
            <v/>
          </cell>
          <cell r="D454" t="str">
            <v>0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>0</v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</row>
        <row r="455">
          <cell r="B455" t="str">
            <v/>
          </cell>
          <cell r="C455" t="str">
            <v/>
          </cell>
          <cell r="D455" t="str">
            <v>0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>0</v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</row>
        <row r="456">
          <cell r="B456" t="str">
            <v/>
          </cell>
          <cell r="C456" t="str">
            <v/>
          </cell>
          <cell r="D456" t="str">
            <v>0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>0</v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</row>
        <row r="457">
          <cell r="B457" t="str">
            <v/>
          </cell>
          <cell r="C457" t="str">
            <v/>
          </cell>
          <cell r="D457" t="str">
            <v>0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>0</v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</row>
        <row r="458">
          <cell r="B458" t="str">
            <v/>
          </cell>
          <cell r="C458" t="str">
            <v/>
          </cell>
          <cell r="D458" t="str">
            <v>0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>0</v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</row>
        <row r="459">
          <cell r="B459" t="str">
            <v/>
          </cell>
          <cell r="C459" t="str">
            <v/>
          </cell>
          <cell r="D459" t="str">
            <v>0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>0</v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</row>
        <row r="460">
          <cell r="B460" t="str">
            <v/>
          </cell>
          <cell r="C460" t="str">
            <v/>
          </cell>
          <cell r="D460" t="str">
            <v>0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>0</v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</row>
        <row r="461">
          <cell r="B461" t="str">
            <v/>
          </cell>
          <cell r="C461" t="str">
            <v/>
          </cell>
          <cell r="D461" t="str">
            <v>0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>0</v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</row>
        <row r="462">
          <cell r="B462" t="str">
            <v/>
          </cell>
          <cell r="C462" t="str">
            <v/>
          </cell>
          <cell r="D462" t="str">
            <v>0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>0</v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</row>
        <row r="463">
          <cell r="B463" t="str">
            <v/>
          </cell>
          <cell r="C463" t="str">
            <v/>
          </cell>
          <cell r="D463" t="str">
            <v>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>0</v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</row>
        <row r="464">
          <cell r="B464" t="str">
            <v/>
          </cell>
          <cell r="C464" t="str">
            <v/>
          </cell>
          <cell r="D464" t="str">
            <v>0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>0</v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</row>
        <row r="465">
          <cell r="B465" t="str">
            <v/>
          </cell>
          <cell r="C465" t="str">
            <v/>
          </cell>
          <cell r="D465" t="str">
            <v>0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>0</v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</row>
        <row r="466">
          <cell r="B466" t="str">
            <v/>
          </cell>
          <cell r="C466" t="str">
            <v/>
          </cell>
          <cell r="D466" t="str">
            <v>0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>0</v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</row>
        <row r="467">
          <cell r="B467" t="str">
            <v/>
          </cell>
          <cell r="C467" t="str">
            <v/>
          </cell>
          <cell r="D467" t="str">
            <v>0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>0</v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</row>
        <row r="468">
          <cell r="B468" t="str">
            <v/>
          </cell>
          <cell r="C468" t="str">
            <v/>
          </cell>
          <cell r="D468" t="str">
            <v>0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>0</v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</row>
        <row r="469">
          <cell r="B469" t="str">
            <v/>
          </cell>
          <cell r="C469" t="str">
            <v/>
          </cell>
          <cell r="D469" t="str">
            <v>0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>0</v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</row>
        <row r="470">
          <cell r="B470" t="str">
            <v/>
          </cell>
          <cell r="C470" t="str">
            <v/>
          </cell>
          <cell r="D470" t="str">
            <v>0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>0</v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</row>
        <row r="471">
          <cell r="B471" t="str">
            <v/>
          </cell>
          <cell r="C471" t="str">
            <v/>
          </cell>
          <cell r="D471" t="str">
            <v>0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>0</v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</row>
        <row r="472">
          <cell r="B472" t="str">
            <v/>
          </cell>
          <cell r="C472" t="str">
            <v/>
          </cell>
          <cell r="D472" t="str">
            <v>0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>0</v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</row>
        <row r="473">
          <cell r="B473" t="str">
            <v/>
          </cell>
          <cell r="C473" t="str">
            <v/>
          </cell>
          <cell r="D473" t="str">
            <v>0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>0</v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</row>
        <row r="474">
          <cell r="B474" t="str">
            <v/>
          </cell>
          <cell r="C474" t="str">
            <v/>
          </cell>
          <cell r="D474" t="str">
            <v>0</v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>0</v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</row>
        <row r="475">
          <cell r="B475" t="str">
            <v/>
          </cell>
          <cell r="C475" t="str">
            <v/>
          </cell>
          <cell r="D475" t="str">
            <v>0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>0</v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</row>
        <row r="476">
          <cell r="B476" t="str">
            <v/>
          </cell>
          <cell r="C476" t="str">
            <v/>
          </cell>
          <cell r="D476" t="str">
            <v>0</v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>0</v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</row>
        <row r="477">
          <cell r="B477" t="str">
            <v/>
          </cell>
          <cell r="C477" t="str">
            <v/>
          </cell>
          <cell r="D477" t="str">
            <v>0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>0</v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</row>
        <row r="478">
          <cell r="B478" t="str">
            <v/>
          </cell>
          <cell r="C478" t="str">
            <v/>
          </cell>
          <cell r="D478" t="str">
            <v>0</v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>0</v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</row>
        <row r="479">
          <cell r="B479" t="str">
            <v/>
          </cell>
          <cell r="C479" t="str">
            <v/>
          </cell>
          <cell r="D479" t="str">
            <v>0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>0</v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</row>
        <row r="480">
          <cell r="B480" t="str">
            <v/>
          </cell>
          <cell r="C480" t="str">
            <v/>
          </cell>
          <cell r="D480" t="str">
            <v>0</v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>0</v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</row>
        <row r="481">
          <cell r="B481" t="str">
            <v/>
          </cell>
          <cell r="C481" t="str">
            <v/>
          </cell>
          <cell r="D481" t="str">
            <v>0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>0</v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</row>
        <row r="482">
          <cell r="B482" t="str">
            <v/>
          </cell>
          <cell r="C482" t="str">
            <v/>
          </cell>
          <cell r="D482" t="str">
            <v>0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>0</v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</row>
        <row r="483">
          <cell r="B483" t="str">
            <v/>
          </cell>
          <cell r="C483" t="str">
            <v/>
          </cell>
          <cell r="D483" t="str">
            <v>0</v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>0</v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</row>
        <row r="484">
          <cell r="B484" t="str">
            <v/>
          </cell>
          <cell r="C484" t="str">
            <v/>
          </cell>
          <cell r="D484" t="str">
            <v>0</v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>0</v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</row>
        <row r="485">
          <cell r="B485" t="str">
            <v/>
          </cell>
          <cell r="C485" t="str">
            <v/>
          </cell>
          <cell r="D485" t="str">
            <v>0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>0</v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</row>
        <row r="486">
          <cell r="B486" t="str">
            <v/>
          </cell>
          <cell r="C486" t="str">
            <v/>
          </cell>
          <cell r="D486" t="str">
            <v>0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>0</v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</row>
        <row r="487">
          <cell r="B487" t="str">
            <v/>
          </cell>
          <cell r="C487" t="str">
            <v/>
          </cell>
          <cell r="D487" t="str">
            <v>0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>0</v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</row>
        <row r="488">
          <cell r="B488" t="str">
            <v/>
          </cell>
          <cell r="C488" t="str">
            <v/>
          </cell>
          <cell r="D488" t="str">
            <v>0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>0</v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</row>
        <row r="489">
          <cell r="B489" t="str">
            <v/>
          </cell>
          <cell r="C489" t="str">
            <v/>
          </cell>
          <cell r="D489" t="str">
            <v>0</v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>0</v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</row>
        <row r="490">
          <cell r="B490" t="str">
            <v/>
          </cell>
          <cell r="C490" t="str">
            <v/>
          </cell>
          <cell r="D490" t="str">
            <v>0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>0</v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</row>
        <row r="491">
          <cell r="B491" t="str">
            <v/>
          </cell>
          <cell r="C491" t="str">
            <v/>
          </cell>
          <cell r="D491" t="str">
            <v>0</v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>0</v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</row>
        <row r="492">
          <cell r="B492" t="str">
            <v/>
          </cell>
          <cell r="C492" t="str">
            <v/>
          </cell>
          <cell r="D492" t="str">
            <v>0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>0</v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</row>
        <row r="493">
          <cell r="B493" t="str">
            <v/>
          </cell>
          <cell r="C493" t="str">
            <v/>
          </cell>
          <cell r="D493" t="str">
            <v>0</v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>0</v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</row>
        <row r="494">
          <cell r="B494" t="str">
            <v/>
          </cell>
          <cell r="C494" t="str">
            <v/>
          </cell>
          <cell r="D494" t="str">
            <v>0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>0</v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</row>
        <row r="495">
          <cell r="B495" t="str">
            <v/>
          </cell>
          <cell r="C495" t="str">
            <v/>
          </cell>
          <cell r="D495" t="str">
            <v>0</v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>0</v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</row>
        <row r="496">
          <cell r="B496" t="str">
            <v/>
          </cell>
          <cell r="C496" t="str">
            <v/>
          </cell>
          <cell r="D496" t="str">
            <v>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>0</v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</row>
        <row r="497">
          <cell r="B497" t="str">
            <v/>
          </cell>
          <cell r="C497" t="str">
            <v/>
          </cell>
          <cell r="D497" t="str">
            <v>0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>0</v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</row>
        <row r="498">
          <cell r="B498" t="str">
            <v/>
          </cell>
          <cell r="C498" t="str">
            <v/>
          </cell>
          <cell r="D498" t="str">
            <v>0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>0</v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</row>
        <row r="499">
          <cell r="B499" t="str">
            <v/>
          </cell>
          <cell r="C499" t="str">
            <v/>
          </cell>
          <cell r="D499" t="str">
            <v>0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>0</v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</row>
        <row r="500">
          <cell r="B500" t="str">
            <v/>
          </cell>
          <cell r="C500" t="str">
            <v/>
          </cell>
          <cell r="D500" t="str">
            <v>0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>0</v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</row>
        <row r="501">
          <cell r="B501" t="str">
            <v/>
          </cell>
          <cell r="C501" t="str">
            <v/>
          </cell>
          <cell r="D501" t="str">
            <v>0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>0</v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</row>
        <row r="502">
          <cell r="B502" t="str">
            <v/>
          </cell>
          <cell r="C502" t="str">
            <v/>
          </cell>
          <cell r="D502" t="str">
            <v>0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>0</v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</row>
        <row r="503">
          <cell r="B503" t="str">
            <v/>
          </cell>
          <cell r="C503" t="str">
            <v/>
          </cell>
          <cell r="D503" t="str">
            <v>0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>0</v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</row>
        <row r="504">
          <cell r="B504" t="str">
            <v/>
          </cell>
          <cell r="C504" t="str">
            <v/>
          </cell>
          <cell r="D504" t="str">
            <v>0</v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>0</v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</row>
        <row r="505">
          <cell r="B505" t="str">
            <v/>
          </cell>
          <cell r="C505" t="str">
            <v/>
          </cell>
          <cell r="D505" t="str">
            <v>0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>0</v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</row>
        <row r="506">
          <cell r="B506" t="str">
            <v/>
          </cell>
          <cell r="C506" t="str">
            <v/>
          </cell>
          <cell r="D506" t="str">
            <v>0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>0</v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</row>
        <row r="507">
          <cell r="B507" t="str">
            <v/>
          </cell>
          <cell r="C507" t="str">
            <v/>
          </cell>
          <cell r="D507" t="str">
            <v>0</v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>0</v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</row>
        <row r="508">
          <cell r="B508" t="str">
            <v/>
          </cell>
          <cell r="C508" t="str">
            <v/>
          </cell>
          <cell r="D508" t="str">
            <v>0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>0</v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</row>
        <row r="509">
          <cell r="B509" t="str">
            <v/>
          </cell>
          <cell r="C509" t="str">
            <v/>
          </cell>
          <cell r="D509" t="str">
            <v>0</v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>0</v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</row>
        <row r="510">
          <cell r="B510" t="str">
            <v/>
          </cell>
          <cell r="C510" t="str">
            <v/>
          </cell>
          <cell r="D510" t="str">
            <v>0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>0</v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</row>
        <row r="511">
          <cell r="B511" t="str">
            <v/>
          </cell>
          <cell r="C511" t="str">
            <v/>
          </cell>
          <cell r="D511" t="str">
            <v>0</v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>0</v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</row>
        <row r="512">
          <cell r="B512" t="str">
            <v/>
          </cell>
          <cell r="C512" t="str">
            <v/>
          </cell>
          <cell r="D512" t="str">
            <v>0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>0</v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</row>
        <row r="513">
          <cell r="B513" t="str">
            <v/>
          </cell>
          <cell r="C513" t="str">
            <v/>
          </cell>
          <cell r="D513" t="str">
            <v>0</v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>0</v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</row>
        <row r="514">
          <cell r="B514" t="str">
            <v/>
          </cell>
          <cell r="C514" t="str">
            <v/>
          </cell>
          <cell r="D514" t="str">
            <v>0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>0</v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</row>
        <row r="515">
          <cell r="B515" t="str">
            <v/>
          </cell>
          <cell r="C515" t="str">
            <v/>
          </cell>
          <cell r="D515" t="str">
            <v>0</v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>0</v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</row>
        <row r="516">
          <cell r="B516" t="str">
            <v/>
          </cell>
          <cell r="C516" t="str">
            <v/>
          </cell>
          <cell r="D516" t="str">
            <v>0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>0</v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</row>
        <row r="517">
          <cell r="B517" t="str">
            <v/>
          </cell>
          <cell r="C517" t="str">
            <v/>
          </cell>
          <cell r="D517" t="str">
            <v>0</v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>0</v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</row>
        <row r="518">
          <cell r="B518" t="str">
            <v/>
          </cell>
          <cell r="C518" t="str">
            <v/>
          </cell>
          <cell r="D518" t="str">
            <v>0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>0</v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</row>
        <row r="519">
          <cell r="B519" t="str">
            <v/>
          </cell>
          <cell r="C519" t="str">
            <v/>
          </cell>
          <cell r="D519" t="str">
            <v>0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>0</v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</row>
        <row r="520">
          <cell r="B520" t="str">
            <v/>
          </cell>
          <cell r="C520" t="str">
            <v/>
          </cell>
          <cell r="D520" t="str">
            <v>0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>0</v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</row>
        <row r="521">
          <cell r="B521" t="str">
            <v/>
          </cell>
          <cell r="C521" t="str">
            <v/>
          </cell>
          <cell r="D521" t="str">
            <v>0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>0</v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</row>
        <row r="522">
          <cell r="B522" t="str">
            <v/>
          </cell>
          <cell r="C522" t="str">
            <v/>
          </cell>
          <cell r="D522" t="str">
            <v>0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>0</v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</row>
        <row r="523">
          <cell r="B523" t="str">
            <v/>
          </cell>
          <cell r="C523" t="str">
            <v/>
          </cell>
          <cell r="D523" t="str">
            <v>0</v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>0</v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</row>
        <row r="524">
          <cell r="B524" t="str">
            <v/>
          </cell>
          <cell r="C524" t="str">
            <v/>
          </cell>
          <cell r="D524" t="str">
            <v>0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>0</v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</row>
        <row r="525">
          <cell r="B525" t="str">
            <v/>
          </cell>
          <cell r="C525" t="str">
            <v/>
          </cell>
          <cell r="D525" t="str">
            <v>0</v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>0</v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</row>
        <row r="526">
          <cell r="B526" t="str">
            <v/>
          </cell>
          <cell r="C526" t="str">
            <v/>
          </cell>
          <cell r="D526" t="str">
            <v>0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>0</v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</row>
        <row r="527">
          <cell r="B527" t="str">
            <v/>
          </cell>
          <cell r="C527" t="str">
            <v/>
          </cell>
          <cell r="D527" t="str">
            <v>0</v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>0</v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</row>
        <row r="528">
          <cell r="B528" t="str">
            <v/>
          </cell>
          <cell r="C528" t="str">
            <v/>
          </cell>
          <cell r="D528" t="str">
            <v>0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>0</v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</row>
        <row r="529">
          <cell r="B529" t="str">
            <v/>
          </cell>
          <cell r="C529" t="str">
            <v/>
          </cell>
          <cell r="D529" t="str">
            <v>0</v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>0</v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</row>
        <row r="530">
          <cell r="B530" t="str">
            <v/>
          </cell>
          <cell r="C530" t="str">
            <v/>
          </cell>
          <cell r="D530" t="str">
            <v>0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>0</v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</row>
        <row r="531">
          <cell r="B531" t="str">
            <v/>
          </cell>
          <cell r="C531" t="str">
            <v/>
          </cell>
          <cell r="D531" t="str">
            <v>0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>0</v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</row>
        <row r="532">
          <cell r="B532" t="str">
            <v/>
          </cell>
          <cell r="C532" t="str">
            <v/>
          </cell>
          <cell r="D532" t="str">
            <v>0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>0</v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</row>
        <row r="533">
          <cell r="B533" t="str">
            <v/>
          </cell>
          <cell r="C533" t="str">
            <v/>
          </cell>
          <cell r="D533" t="str">
            <v>0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>0</v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</row>
        <row r="534">
          <cell r="B534" t="str">
            <v/>
          </cell>
          <cell r="C534" t="str">
            <v/>
          </cell>
          <cell r="D534" t="str">
            <v>0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>0</v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</row>
        <row r="535">
          <cell r="B535" t="str">
            <v/>
          </cell>
          <cell r="C535" t="str">
            <v/>
          </cell>
          <cell r="D535" t="str">
            <v>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>0</v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</row>
        <row r="536">
          <cell r="B536" t="str">
            <v/>
          </cell>
          <cell r="C536" t="str">
            <v/>
          </cell>
          <cell r="D536" t="str">
            <v>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>0</v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</row>
        <row r="537">
          <cell r="B537" t="str">
            <v/>
          </cell>
          <cell r="C537" t="str">
            <v/>
          </cell>
          <cell r="D537" t="str">
            <v>0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>0</v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</row>
        <row r="538">
          <cell r="B538" t="str">
            <v/>
          </cell>
          <cell r="C538" t="str">
            <v/>
          </cell>
          <cell r="D538" t="str">
            <v>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>0</v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</row>
        <row r="539">
          <cell r="B539" t="str">
            <v/>
          </cell>
          <cell r="C539" t="str">
            <v/>
          </cell>
          <cell r="D539" t="str">
            <v>0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>0</v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</row>
        <row r="540">
          <cell r="B540" t="str">
            <v/>
          </cell>
          <cell r="C540" t="str">
            <v/>
          </cell>
          <cell r="D540" t="str">
            <v>0</v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>0</v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</row>
        <row r="541">
          <cell r="B541" t="str">
            <v/>
          </cell>
          <cell r="C541" t="str">
            <v/>
          </cell>
          <cell r="D541" t="str">
            <v>0</v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>0</v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</row>
        <row r="542">
          <cell r="B542" t="str">
            <v/>
          </cell>
          <cell r="C542" t="str">
            <v/>
          </cell>
          <cell r="D542" t="str">
            <v>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>0</v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</row>
        <row r="543">
          <cell r="B543" t="str">
            <v/>
          </cell>
          <cell r="C543" t="str">
            <v/>
          </cell>
          <cell r="D543" t="str">
            <v>0</v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>0</v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</row>
        <row r="544">
          <cell r="B544" t="str">
            <v/>
          </cell>
          <cell r="C544" t="str">
            <v/>
          </cell>
          <cell r="D544" t="str">
            <v>0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>0</v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</row>
        <row r="545">
          <cell r="B545" t="str">
            <v/>
          </cell>
          <cell r="C545" t="str">
            <v/>
          </cell>
          <cell r="D545" t="str">
            <v>0</v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>0</v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</row>
        <row r="546">
          <cell r="B546" t="str">
            <v/>
          </cell>
          <cell r="C546" t="str">
            <v/>
          </cell>
          <cell r="D546" t="str">
            <v>0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>0</v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</row>
        <row r="547">
          <cell r="B547" t="str">
            <v/>
          </cell>
          <cell r="C547" t="str">
            <v/>
          </cell>
          <cell r="D547" t="str">
            <v>0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>0</v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</row>
        <row r="548">
          <cell r="B548" t="str">
            <v/>
          </cell>
          <cell r="C548" t="str">
            <v/>
          </cell>
          <cell r="D548" t="str">
            <v>0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>0</v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</row>
        <row r="549">
          <cell r="B549" t="str">
            <v/>
          </cell>
          <cell r="C549" t="str">
            <v/>
          </cell>
          <cell r="D549" t="str">
            <v>0</v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>0</v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</row>
        <row r="550">
          <cell r="B550" t="str">
            <v/>
          </cell>
          <cell r="C550" t="str">
            <v/>
          </cell>
          <cell r="D550" t="str">
            <v>0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>0</v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</row>
        <row r="551">
          <cell r="B551" t="str">
            <v/>
          </cell>
          <cell r="C551" t="str">
            <v/>
          </cell>
          <cell r="D551" t="str">
            <v>0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>0</v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</row>
        <row r="552">
          <cell r="B552" t="str">
            <v/>
          </cell>
          <cell r="C552" t="str">
            <v/>
          </cell>
          <cell r="D552" t="str">
            <v>0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>0</v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</row>
        <row r="553">
          <cell r="B553" t="str">
            <v/>
          </cell>
          <cell r="C553" t="str">
            <v/>
          </cell>
          <cell r="D553" t="str">
            <v>0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>0</v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</row>
        <row r="554">
          <cell r="B554" t="str">
            <v/>
          </cell>
          <cell r="C554" t="str">
            <v/>
          </cell>
          <cell r="D554" t="str">
            <v>0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>0</v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</row>
        <row r="555">
          <cell r="B555" t="str">
            <v/>
          </cell>
          <cell r="C555" t="str">
            <v/>
          </cell>
          <cell r="D555" t="str">
            <v>0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>0</v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</row>
        <row r="556">
          <cell r="B556" t="str">
            <v/>
          </cell>
          <cell r="C556" t="str">
            <v/>
          </cell>
          <cell r="D556" t="str">
            <v>0</v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>0</v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</row>
        <row r="557">
          <cell r="B557" t="str">
            <v/>
          </cell>
          <cell r="C557" t="str">
            <v/>
          </cell>
          <cell r="D557" t="str">
            <v>0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>0</v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</row>
        <row r="558">
          <cell r="B558" t="str">
            <v/>
          </cell>
          <cell r="C558" t="str">
            <v/>
          </cell>
          <cell r="D558" t="str">
            <v>0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>0</v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</row>
        <row r="559">
          <cell r="B559" t="str">
            <v/>
          </cell>
          <cell r="C559" t="str">
            <v/>
          </cell>
          <cell r="D559" t="str">
            <v>0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>0</v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</row>
        <row r="560">
          <cell r="B560" t="str">
            <v/>
          </cell>
          <cell r="C560" t="str">
            <v/>
          </cell>
          <cell r="D560" t="str">
            <v>0</v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>0</v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</row>
        <row r="561">
          <cell r="B561" t="str">
            <v/>
          </cell>
          <cell r="C561" t="str">
            <v/>
          </cell>
          <cell r="D561" t="str">
            <v>0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>0</v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</row>
        <row r="562">
          <cell r="B562" t="str">
            <v/>
          </cell>
          <cell r="C562" t="str">
            <v/>
          </cell>
          <cell r="D562" t="str">
            <v>0</v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>0</v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</row>
        <row r="563">
          <cell r="B563" t="str">
            <v/>
          </cell>
          <cell r="C563" t="str">
            <v/>
          </cell>
          <cell r="D563" t="str">
            <v>0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>0</v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</row>
        <row r="564">
          <cell r="B564" t="str">
            <v/>
          </cell>
          <cell r="C564" t="str">
            <v/>
          </cell>
          <cell r="D564" t="str">
            <v>0</v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>0</v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</row>
        <row r="565">
          <cell r="B565" t="str">
            <v/>
          </cell>
          <cell r="C565" t="str">
            <v/>
          </cell>
          <cell r="D565" t="str">
            <v>0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>0</v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</row>
        <row r="566">
          <cell r="B566" t="str">
            <v/>
          </cell>
          <cell r="C566" t="str">
            <v/>
          </cell>
          <cell r="D566" t="str">
            <v>0</v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>0</v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</row>
        <row r="567">
          <cell r="B567" t="str">
            <v/>
          </cell>
          <cell r="C567" t="str">
            <v/>
          </cell>
          <cell r="D567" t="str">
            <v>0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>0</v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</row>
        <row r="568">
          <cell r="B568" t="str">
            <v/>
          </cell>
          <cell r="C568" t="str">
            <v/>
          </cell>
          <cell r="D568" t="str">
            <v>0</v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>0</v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</row>
        <row r="569">
          <cell r="B569" t="str">
            <v/>
          </cell>
          <cell r="C569" t="str">
            <v/>
          </cell>
          <cell r="D569" t="str">
            <v>0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>0</v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</row>
        <row r="570">
          <cell r="B570" t="str">
            <v/>
          </cell>
          <cell r="C570" t="str">
            <v/>
          </cell>
          <cell r="D570" t="str">
            <v>0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>0</v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</row>
        <row r="571">
          <cell r="B571" t="str">
            <v/>
          </cell>
          <cell r="C571" t="str">
            <v/>
          </cell>
          <cell r="D571" t="str">
            <v>0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>0</v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</row>
        <row r="572">
          <cell r="B572" t="str">
            <v/>
          </cell>
          <cell r="C572" t="str">
            <v/>
          </cell>
          <cell r="D572" t="str">
            <v>0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>0</v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</row>
        <row r="573">
          <cell r="B573" t="str">
            <v/>
          </cell>
          <cell r="C573" t="str">
            <v/>
          </cell>
          <cell r="D573" t="str">
            <v>0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>0</v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</row>
        <row r="574">
          <cell r="B574" t="str">
            <v/>
          </cell>
          <cell r="C574" t="str">
            <v/>
          </cell>
          <cell r="D574" t="str">
            <v>0</v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>0</v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</row>
        <row r="575">
          <cell r="B575" t="str">
            <v/>
          </cell>
          <cell r="C575" t="str">
            <v/>
          </cell>
          <cell r="D575" t="str">
            <v>0</v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>0</v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</row>
        <row r="576">
          <cell r="B576" t="str">
            <v/>
          </cell>
          <cell r="C576" t="str">
            <v/>
          </cell>
          <cell r="D576" t="str">
            <v>0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>0</v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</row>
        <row r="577">
          <cell r="B577" t="str">
            <v/>
          </cell>
          <cell r="C577" t="str">
            <v/>
          </cell>
          <cell r="D577" t="str">
            <v>0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>0</v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</row>
        <row r="578">
          <cell r="B578" t="str">
            <v/>
          </cell>
          <cell r="C578" t="str">
            <v/>
          </cell>
          <cell r="D578" t="str">
            <v>0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>0</v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</row>
        <row r="579">
          <cell r="B579" t="str">
            <v/>
          </cell>
          <cell r="C579" t="str">
            <v/>
          </cell>
          <cell r="D579" t="str">
            <v>0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>0</v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</row>
        <row r="580">
          <cell r="B580" t="str">
            <v/>
          </cell>
          <cell r="C580" t="str">
            <v/>
          </cell>
          <cell r="D580" t="str">
            <v>0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>0</v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</row>
        <row r="581">
          <cell r="B581" t="str">
            <v/>
          </cell>
          <cell r="C581" t="str">
            <v/>
          </cell>
          <cell r="D581" t="str">
            <v>0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>0</v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</row>
        <row r="582">
          <cell r="B582" t="str">
            <v/>
          </cell>
          <cell r="C582" t="str">
            <v/>
          </cell>
          <cell r="D582" t="str">
            <v>0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>0</v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</row>
        <row r="583">
          <cell r="B583" t="str">
            <v/>
          </cell>
          <cell r="C583" t="str">
            <v/>
          </cell>
          <cell r="D583" t="str">
            <v>0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>0</v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</row>
        <row r="584">
          <cell r="B584" t="str">
            <v/>
          </cell>
          <cell r="C584" t="str">
            <v/>
          </cell>
          <cell r="D584" t="str">
            <v>0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>0</v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</row>
        <row r="585">
          <cell r="B585" t="str">
            <v/>
          </cell>
          <cell r="C585" t="str">
            <v/>
          </cell>
          <cell r="D585" t="str">
            <v>0</v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>0</v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</row>
        <row r="586">
          <cell r="B586" t="str">
            <v/>
          </cell>
          <cell r="C586" t="str">
            <v/>
          </cell>
          <cell r="D586" t="str">
            <v>0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>0</v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</row>
        <row r="587">
          <cell r="B587" t="str">
            <v/>
          </cell>
          <cell r="C587" t="str">
            <v/>
          </cell>
          <cell r="D587" t="str">
            <v>0</v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>0</v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</row>
        <row r="588">
          <cell r="B588" t="str">
            <v/>
          </cell>
          <cell r="C588" t="str">
            <v/>
          </cell>
          <cell r="D588" t="str">
            <v>0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>0</v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</row>
        <row r="589">
          <cell r="B589" t="str">
            <v/>
          </cell>
          <cell r="C589" t="str">
            <v/>
          </cell>
          <cell r="D589" t="str">
            <v>0</v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>0</v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</row>
        <row r="590">
          <cell r="B590" t="str">
            <v/>
          </cell>
          <cell r="C590" t="str">
            <v/>
          </cell>
          <cell r="D590" t="str">
            <v>0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>0</v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</row>
        <row r="591">
          <cell r="B591" t="str">
            <v/>
          </cell>
          <cell r="C591" t="str">
            <v/>
          </cell>
          <cell r="D591" t="str">
            <v>0</v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>0</v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</row>
        <row r="592">
          <cell r="B592" t="str">
            <v/>
          </cell>
          <cell r="C592" t="str">
            <v/>
          </cell>
          <cell r="D592" t="str">
            <v>0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>0</v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</row>
        <row r="593">
          <cell r="B593" t="str">
            <v/>
          </cell>
          <cell r="C593" t="str">
            <v/>
          </cell>
          <cell r="D593" t="str">
            <v>0</v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>0</v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</row>
        <row r="594">
          <cell r="B594" t="str">
            <v/>
          </cell>
          <cell r="C594" t="str">
            <v/>
          </cell>
          <cell r="D594" t="str">
            <v>0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>0</v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</row>
        <row r="595">
          <cell r="B595" t="str">
            <v/>
          </cell>
          <cell r="C595" t="str">
            <v/>
          </cell>
          <cell r="D595" t="str">
            <v>0</v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>0</v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</row>
        <row r="596">
          <cell r="B596" t="str">
            <v/>
          </cell>
          <cell r="C596" t="str">
            <v/>
          </cell>
          <cell r="D596" t="str">
            <v>0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>0</v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</row>
        <row r="597">
          <cell r="B597" t="str">
            <v/>
          </cell>
          <cell r="C597" t="str">
            <v/>
          </cell>
          <cell r="D597" t="str">
            <v>0</v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>0</v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</row>
        <row r="598">
          <cell r="B598" t="str">
            <v/>
          </cell>
          <cell r="C598" t="str">
            <v/>
          </cell>
          <cell r="D598" t="str">
            <v>0</v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>0</v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</row>
        <row r="599">
          <cell r="B599" t="str">
            <v/>
          </cell>
          <cell r="C599" t="str">
            <v/>
          </cell>
          <cell r="D599" t="str">
            <v>0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>0</v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</row>
        <row r="600">
          <cell r="B600" t="str">
            <v/>
          </cell>
          <cell r="C600" t="str">
            <v/>
          </cell>
          <cell r="D600" t="str">
            <v>0</v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>0</v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</row>
        <row r="601">
          <cell r="B601" t="str">
            <v/>
          </cell>
          <cell r="C601" t="str">
            <v/>
          </cell>
          <cell r="D601" t="str">
            <v>0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>0</v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</row>
        <row r="602">
          <cell r="B602" t="str">
            <v/>
          </cell>
          <cell r="C602" t="str">
            <v/>
          </cell>
          <cell r="D602" t="str">
            <v>0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>0</v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</row>
        <row r="603">
          <cell r="B603" t="str">
            <v/>
          </cell>
          <cell r="C603" t="str">
            <v/>
          </cell>
          <cell r="D603" t="str">
            <v>0</v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>0</v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</row>
        <row r="604">
          <cell r="B604" t="str">
            <v/>
          </cell>
          <cell r="C604" t="str">
            <v/>
          </cell>
          <cell r="D604" t="str">
            <v>0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>0</v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</row>
        <row r="605">
          <cell r="B605" t="str">
            <v/>
          </cell>
          <cell r="C605" t="str">
            <v/>
          </cell>
          <cell r="D605" t="str">
            <v>0</v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>0</v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</row>
        <row r="606">
          <cell r="B606" t="str">
            <v/>
          </cell>
          <cell r="C606" t="str">
            <v/>
          </cell>
          <cell r="D606" t="str">
            <v>0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>0</v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</row>
        <row r="607">
          <cell r="B607" t="str">
            <v/>
          </cell>
          <cell r="C607" t="str">
            <v/>
          </cell>
          <cell r="D607" t="str">
            <v>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>0</v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</row>
        <row r="608">
          <cell r="B608" t="str">
            <v/>
          </cell>
          <cell r="C608" t="str">
            <v/>
          </cell>
          <cell r="D608" t="str">
            <v>0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>0</v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</row>
        <row r="609">
          <cell r="B609" t="str">
            <v/>
          </cell>
          <cell r="C609" t="str">
            <v/>
          </cell>
          <cell r="D609" t="str">
            <v>0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>0</v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</row>
        <row r="610">
          <cell r="B610" t="str">
            <v/>
          </cell>
          <cell r="C610" t="str">
            <v/>
          </cell>
          <cell r="D610" t="str">
            <v>0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>0</v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</row>
        <row r="611">
          <cell r="B611" t="str">
            <v/>
          </cell>
          <cell r="C611" t="str">
            <v/>
          </cell>
          <cell r="D611" t="str">
            <v>0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>0</v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</row>
        <row r="612">
          <cell r="B612" t="str">
            <v/>
          </cell>
          <cell r="C612" t="str">
            <v/>
          </cell>
          <cell r="D612" t="str">
            <v>0</v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>0</v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</row>
        <row r="613">
          <cell r="B613" t="str">
            <v/>
          </cell>
          <cell r="C613" t="str">
            <v/>
          </cell>
          <cell r="D613" t="str">
            <v>0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>0</v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</row>
        <row r="614">
          <cell r="B614" t="str">
            <v/>
          </cell>
          <cell r="C614" t="str">
            <v/>
          </cell>
          <cell r="D614" t="str">
            <v>0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>0</v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</row>
        <row r="615">
          <cell r="B615" t="str">
            <v/>
          </cell>
          <cell r="C615" t="str">
            <v/>
          </cell>
          <cell r="D615" t="str">
            <v>0</v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>0</v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</row>
        <row r="616">
          <cell r="B616" t="str">
            <v/>
          </cell>
          <cell r="C616" t="str">
            <v/>
          </cell>
          <cell r="D616" t="str">
            <v>0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>0</v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</row>
        <row r="617">
          <cell r="B617" t="str">
            <v/>
          </cell>
          <cell r="C617" t="str">
            <v/>
          </cell>
          <cell r="D617" t="str">
            <v>0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>0</v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</row>
        <row r="618">
          <cell r="B618" t="str">
            <v/>
          </cell>
          <cell r="C618" t="str">
            <v/>
          </cell>
          <cell r="D618" t="str">
            <v>0</v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>0</v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</row>
        <row r="619">
          <cell r="B619" t="str">
            <v/>
          </cell>
          <cell r="C619" t="str">
            <v/>
          </cell>
          <cell r="D619" t="str">
            <v>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>0</v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</row>
        <row r="620">
          <cell r="B620" t="str">
            <v/>
          </cell>
          <cell r="C620" t="str">
            <v/>
          </cell>
          <cell r="D620" t="str">
            <v>0</v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>0</v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</row>
        <row r="621">
          <cell r="B621" t="str">
            <v/>
          </cell>
          <cell r="C621" t="str">
            <v/>
          </cell>
          <cell r="D621" t="str">
            <v>0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>0</v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</row>
        <row r="622">
          <cell r="B622" t="str">
            <v/>
          </cell>
          <cell r="C622" t="str">
            <v/>
          </cell>
          <cell r="D622" t="str">
            <v>0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>0</v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</row>
        <row r="623">
          <cell r="B623" t="str">
            <v/>
          </cell>
          <cell r="C623" t="str">
            <v/>
          </cell>
          <cell r="D623" t="str">
            <v>0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>0</v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</row>
        <row r="624">
          <cell r="B624" t="str">
            <v/>
          </cell>
          <cell r="C624" t="str">
            <v/>
          </cell>
          <cell r="D624" t="str">
            <v>0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>0</v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</row>
        <row r="625">
          <cell r="B625" t="str">
            <v/>
          </cell>
          <cell r="C625" t="str">
            <v/>
          </cell>
          <cell r="D625" t="str">
            <v>0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>0</v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</row>
        <row r="626">
          <cell r="B626" t="str">
            <v/>
          </cell>
          <cell r="C626" t="str">
            <v/>
          </cell>
          <cell r="D626" t="str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>0</v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</row>
        <row r="627">
          <cell r="B627" t="str">
            <v/>
          </cell>
          <cell r="C627" t="str">
            <v/>
          </cell>
          <cell r="D627" t="str">
            <v>0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>0</v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</row>
        <row r="628">
          <cell r="B628" t="str">
            <v/>
          </cell>
          <cell r="C628" t="str">
            <v/>
          </cell>
          <cell r="D628" t="str">
            <v>0</v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>0</v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</row>
        <row r="629">
          <cell r="B629" t="str">
            <v/>
          </cell>
          <cell r="C629" t="str">
            <v/>
          </cell>
          <cell r="D629" t="str">
            <v>0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>0</v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</row>
        <row r="630">
          <cell r="B630" t="str">
            <v/>
          </cell>
          <cell r="C630" t="str">
            <v/>
          </cell>
          <cell r="D630" t="str">
            <v>0</v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>0</v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</row>
        <row r="631">
          <cell r="B631" t="str">
            <v/>
          </cell>
          <cell r="C631" t="str">
            <v/>
          </cell>
          <cell r="D631" t="str">
            <v>0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>0</v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</row>
        <row r="632">
          <cell r="B632" t="str">
            <v/>
          </cell>
          <cell r="C632" t="str">
            <v/>
          </cell>
          <cell r="D632" t="str">
            <v>0</v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>0</v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</row>
        <row r="633">
          <cell r="B633" t="str">
            <v/>
          </cell>
          <cell r="C633" t="str">
            <v/>
          </cell>
          <cell r="D633" t="str">
            <v>0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>0</v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</row>
        <row r="634">
          <cell r="B634" t="str">
            <v/>
          </cell>
          <cell r="C634" t="str">
            <v/>
          </cell>
          <cell r="D634" t="str">
            <v>0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>0</v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</row>
        <row r="635">
          <cell r="B635" t="str">
            <v/>
          </cell>
          <cell r="C635" t="str">
            <v/>
          </cell>
          <cell r="D635" t="str">
            <v>0</v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>0</v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</row>
        <row r="636">
          <cell r="B636" t="str">
            <v/>
          </cell>
          <cell r="C636" t="str">
            <v/>
          </cell>
          <cell r="D636" t="str">
            <v>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>0</v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</row>
        <row r="637">
          <cell r="B637" t="str">
            <v/>
          </cell>
          <cell r="C637" t="str">
            <v/>
          </cell>
          <cell r="D637" t="str">
            <v>0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>0</v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</row>
        <row r="638">
          <cell r="B638" t="str">
            <v/>
          </cell>
          <cell r="C638" t="str">
            <v/>
          </cell>
          <cell r="D638" t="str">
            <v>0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>0</v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</row>
        <row r="639">
          <cell r="B639" t="str">
            <v/>
          </cell>
          <cell r="C639" t="str">
            <v/>
          </cell>
          <cell r="D639" t="str">
            <v>0</v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>0</v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</row>
        <row r="640">
          <cell r="B640" t="str">
            <v/>
          </cell>
          <cell r="C640" t="str">
            <v/>
          </cell>
          <cell r="D640" t="str">
            <v>0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>0</v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</row>
        <row r="641">
          <cell r="B641" t="str">
            <v/>
          </cell>
          <cell r="C641" t="str">
            <v/>
          </cell>
          <cell r="D641" t="str">
            <v>0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>0</v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</row>
        <row r="642">
          <cell r="B642" t="str">
            <v/>
          </cell>
          <cell r="C642" t="str">
            <v/>
          </cell>
          <cell r="D642" t="str">
            <v>0</v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>0</v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</row>
        <row r="643">
          <cell r="B643" t="str">
            <v/>
          </cell>
          <cell r="C643" t="str">
            <v/>
          </cell>
          <cell r="D643" t="str">
            <v>0</v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>0</v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</row>
        <row r="644">
          <cell r="B644" t="str">
            <v/>
          </cell>
          <cell r="C644" t="str">
            <v/>
          </cell>
          <cell r="D644" t="str">
            <v>0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>0</v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</row>
        <row r="645">
          <cell r="B645" t="str">
            <v/>
          </cell>
          <cell r="C645" t="str">
            <v/>
          </cell>
          <cell r="D645" t="str">
            <v>0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>0</v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</row>
        <row r="646">
          <cell r="B646" t="str">
            <v/>
          </cell>
          <cell r="C646" t="str">
            <v/>
          </cell>
          <cell r="D646" t="str">
            <v>0</v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>0</v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</row>
        <row r="647">
          <cell r="B647" t="str">
            <v/>
          </cell>
          <cell r="C647" t="str">
            <v/>
          </cell>
          <cell r="D647" t="str">
            <v>0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>0</v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</row>
        <row r="648">
          <cell r="B648" t="str">
            <v/>
          </cell>
          <cell r="C648" t="str">
            <v/>
          </cell>
          <cell r="D648" t="str">
            <v>0</v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>0</v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</row>
        <row r="649">
          <cell r="B649" t="str">
            <v/>
          </cell>
          <cell r="C649" t="str">
            <v/>
          </cell>
          <cell r="D649" t="str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>0</v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</row>
        <row r="650">
          <cell r="B650" t="str">
            <v/>
          </cell>
          <cell r="C650" t="str">
            <v/>
          </cell>
          <cell r="D650" t="str">
            <v>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>0</v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</row>
        <row r="651">
          <cell r="B651" t="str">
            <v/>
          </cell>
          <cell r="C651" t="str">
            <v/>
          </cell>
          <cell r="D651" t="str">
            <v>0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>0</v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</row>
        <row r="652">
          <cell r="B652" t="str">
            <v/>
          </cell>
          <cell r="C652" t="str">
            <v/>
          </cell>
          <cell r="D652" t="str">
            <v>0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>0</v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</row>
        <row r="653">
          <cell r="B653" t="str">
            <v/>
          </cell>
          <cell r="C653" t="str">
            <v/>
          </cell>
          <cell r="D653" t="str">
            <v>0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>0</v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</row>
        <row r="654">
          <cell r="B654" t="str">
            <v/>
          </cell>
          <cell r="C654" t="str">
            <v/>
          </cell>
          <cell r="D654" t="str">
            <v>0</v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>0</v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</row>
        <row r="655">
          <cell r="B655" t="str">
            <v/>
          </cell>
          <cell r="C655" t="str">
            <v/>
          </cell>
          <cell r="D655" t="str">
            <v>0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>0</v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</row>
        <row r="656">
          <cell r="B656" t="str">
            <v/>
          </cell>
          <cell r="C656" t="str">
            <v/>
          </cell>
          <cell r="D656" t="str">
            <v>0</v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>0</v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</row>
        <row r="657">
          <cell r="B657" t="str">
            <v/>
          </cell>
          <cell r="C657" t="str">
            <v/>
          </cell>
          <cell r="D657" t="str">
            <v>0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>0</v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</row>
        <row r="658">
          <cell r="B658" t="str">
            <v/>
          </cell>
          <cell r="C658" t="str">
            <v/>
          </cell>
          <cell r="D658" t="str">
            <v>0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>0</v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</row>
        <row r="659">
          <cell r="B659" t="str">
            <v/>
          </cell>
          <cell r="C659" t="str">
            <v/>
          </cell>
          <cell r="D659" t="str">
            <v>0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>0</v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</row>
        <row r="660">
          <cell r="B660" t="str">
            <v/>
          </cell>
          <cell r="C660" t="str">
            <v/>
          </cell>
          <cell r="D660" t="str">
            <v>0</v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>0</v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</row>
        <row r="661">
          <cell r="B661" t="str">
            <v/>
          </cell>
          <cell r="C661" t="str">
            <v/>
          </cell>
          <cell r="D661" t="str">
            <v>0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>0</v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</row>
        <row r="662">
          <cell r="B662" t="str">
            <v/>
          </cell>
          <cell r="C662" t="str">
            <v/>
          </cell>
          <cell r="D662" t="str">
            <v>0</v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>0</v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</row>
        <row r="663">
          <cell r="B663" t="str">
            <v/>
          </cell>
          <cell r="C663" t="str">
            <v/>
          </cell>
          <cell r="D663" t="str">
            <v>0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>0</v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</row>
        <row r="664">
          <cell r="B664" t="str">
            <v/>
          </cell>
          <cell r="C664" t="str">
            <v/>
          </cell>
          <cell r="D664" t="str">
            <v>0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>0</v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</row>
        <row r="665">
          <cell r="B665" t="str">
            <v/>
          </cell>
          <cell r="C665" t="str">
            <v/>
          </cell>
          <cell r="D665" t="str">
            <v>0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>0</v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</row>
        <row r="666">
          <cell r="B666" t="str">
            <v/>
          </cell>
          <cell r="C666" t="str">
            <v/>
          </cell>
          <cell r="D666" t="str">
            <v>0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>0</v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</row>
        <row r="667">
          <cell r="B667" t="str">
            <v/>
          </cell>
          <cell r="C667" t="str">
            <v/>
          </cell>
          <cell r="D667" t="str">
            <v>0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>0</v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</row>
        <row r="668">
          <cell r="B668" t="str">
            <v/>
          </cell>
          <cell r="C668" t="str">
            <v/>
          </cell>
          <cell r="D668" t="str">
            <v>0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>0</v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</row>
        <row r="669">
          <cell r="B669" t="str">
            <v/>
          </cell>
          <cell r="C669" t="str">
            <v/>
          </cell>
          <cell r="D669" t="str">
            <v>0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>0</v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</row>
        <row r="670">
          <cell r="B670" t="str">
            <v/>
          </cell>
          <cell r="C670" t="str">
            <v/>
          </cell>
          <cell r="D670" t="str">
            <v>0</v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>0</v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</row>
        <row r="671">
          <cell r="B671" t="str">
            <v/>
          </cell>
          <cell r="C671" t="str">
            <v/>
          </cell>
          <cell r="D671" t="str">
            <v>0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>0</v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</row>
        <row r="672">
          <cell r="B672" t="str">
            <v/>
          </cell>
          <cell r="C672" t="str">
            <v/>
          </cell>
          <cell r="D672" t="str">
            <v>0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>0</v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</row>
        <row r="673">
          <cell r="B673" t="str">
            <v/>
          </cell>
          <cell r="C673" t="str">
            <v/>
          </cell>
          <cell r="D673" t="str">
            <v>0</v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>0</v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</row>
        <row r="674">
          <cell r="B674" t="str">
            <v/>
          </cell>
          <cell r="C674" t="str">
            <v/>
          </cell>
          <cell r="D674" t="str">
            <v>0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>0</v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</row>
        <row r="675">
          <cell r="B675" t="str">
            <v/>
          </cell>
          <cell r="C675" t="str">
            <v/>
          </cell>
          <cell r="D675" t="str">
            <v>0</v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>0</v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</row>
        <row r="676">
          <cell r="B676" t="str">
            <v/>
          </cell>
          <cell r="C676" t="str">
            <v/>
          </cell>
          <cell r="D676" t="str">
            <v>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>0</v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</row>
        <row r="677">
          <cell r="B677" t="str">
            <v/>
          </cell>
          <cell r="C677" t="str">
            <v/>
          </cell>
          <cell r="D677" t="str">
            <v>0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>0</v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</row>
        <row r="678">
          <cell r="B678" t="str">
            <v/>
          </cell>
          <cell r="C678" t="str">
            <v/>
          </cell>
          <cell r="D678" t="str">
            <v>0</v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>0</v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</row>
        <row r="679">
          <cell r="B679" t="str">
            <v/>
          </cell>
          <cell r="C679" t="str">
            <v/>
          </cell>
          <cell r="D679" t="str">
            <v>0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>0</v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</row>
        <row r="680">
          <cell r="B680" t="str">
            <v/>
          </cell>
          <cell r="C680" t="str">
            <v/>
          </cell>
          <cell r="D680" t="str">
            <v>0</v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>0</v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</row>
        <row r="681">
          <cell r="B681" t="str">
            <v/>
          </cell>
          <cell r="C681" t="str">
            <v/>
          </cell>
          <cell r="D681" t="str">
            <v>0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>0</v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</row>
        <row r="682">
          <cell r="B682" t="str">
            <v/>
          </cell>
          <cell r="C682" t="str">
            <v/>
          </cell>
          <cell r="D682" t="str">
            <v>0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>0</v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</row>
        <row r="683">
          <cell r="B683" t="str">
            <v/>
          </cell>
          <cell r="C683" t="str">
            <v/>
          </cell>
          <cell r="D683" t="str">
            <v>0</v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>0</v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</row>
        <row r="684">
          <cell r="B684" t="str">
            <v/>
          </cell>
          <cell r="C684" t="str">
            <v/>
          </cell>
          <cell r="D684" t="str">
            <v>0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>0</v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</row>
        <row r="685">
          <cell r="B685" t="str">
            <v/>
          </cell>
          <cell r="C685" t="str">
            <v/>
          </cell>
          <cell r="D685" t="str">
            <v>0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>0</v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</row>
        <row r="686">
          <cell r="B686" t="str">
            <v/>
          </cell>
          <cell r="C686" t="str">
            <v/>
          </cell>
          <cell r="D686" t="str">
            <v>0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>0</v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</row>
        <row r="687">
          <cell r="B687" t="str">
            <v/>
          </cell>
          <cell r="C687" t="str">
            <v/>
          </cell>
          <cell r="D687" t="str">
            <v>0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>0</v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</row>
        <row r="688">
          <cell r="B688" t="str">
            <v/>
          </cell>
          <cell r="C688" t="str">
            <v/>
          </cell>
          <cell r="D688" t="str">
            <v>0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>0</v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</row>
        <row r="689">
          <cell r="B689" t="str">
            <v/>
          </cell>
          <cell r="C689" t="str">
            <v/>
          </cell>
          <cell r="D689" t="str">
            <v>0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>0</v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</row>
        <row r="690">
          <cell r="B690" t="str">
            <v/>
          </cell>
          <cell r="C690" t="str">
            <v/>
          </cell>
          <cell r="D690" t="str">
            <v>0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>0</v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</row>
        <row r="691">
          <cell r="B691" t="str">
            <v/>
          </cell>
          <cell r="C691" t="str">
            <v/>
          </cell>
          <cell r="D691" t="str">
            <v>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>0</v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</row>
        <row r="692">
          <cell r="B692" t="str">
            <v/>
          </cell>
          <cell r="C692" t="str">
            <v/>
          </cell>
          <cell r="D692" t="str">
            <v>0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>0</v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</row>
        <row r="693">
          <cell r="B693" t="str">
            <v/>
          </cell>
          <cell r="C693" t="str">
            <v/>
          </cell>
          <cell r="D693" t="str">
            <v>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>0</v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</row>
        <row r="694">
          <cell r="B694" t="str">
            <v/>
          </cell>
          <cell r="C694" t="str">
            <v/>
          </cell>
          <cell r="D694" t="str">
            <v>0</v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>0</v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</row>
        <row r="695">
          <cell r="B695" t="str">
            <v/>
          </cell>
          <cell r="C695" t="str">
            <v/>
          </cell>
          <cell r="D695" t="str">
            <v>0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>0</v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</row>
        <row r="696">
          <cell r="B696" t="str">
            <v/>
          </cell>
          <cell r="C696" t="str">
            <v/>
          </cell>
          <cell r="D696" t="str">
            <v>0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>0</v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</row>
        <row r="697">
          <cell r="B697" t="str">
            <v/>
          </cell>
          <cell r="C697" t="str">
            <v/>
          </cell>
          <cell r="D697" t="str">
            <v>0</v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>0</v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</row>
        <row r="698">
          <cell r="B698" t="str">
            <v/>
          </cell>
          <cell r="C698" t="str">
            <v/>
          </cell>
          <cell r="D698" t="str">
            <v>0</v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>0</v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</row>
        <row r="699">
          <cell r="B699" t="str">
            <v/>
          </cell>
          <cell r="C699" t="str">
            <v/>
          </cell>
          <cell r="D699" t="str">
            <v>0</v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>0</v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</row>
        <row r="700">
          <cell r="B700" t="str">
            <v/>
          </cell>
          <cell r="C700" t="str">
            <v/>
          </cell>
          <cell r="D700" t="str">
            <v>0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>0</v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</row>
        <row r="701">
          <cell r="B701" t="str">
            <v/>
          </cell>
          <cell r="C701" t="str">
            <v/>
          </cell>
          <cell r="D701" t="str">
            <v>0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>0</v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</row>
        <row r="702">
          <cell r="B702" t="str">
            <v/>
          </cell>
          <cell r="C702" t="str">
            <v/>
          </cell>
          <cell r="D702" t="str">
            <v>0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>0</v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</row>
        <row r="703">
          <cell r="B703" t="str">
            <v/>
          </cell>
          <cell r="C703" t="str">
            <v/>
          </cell>
          <cell r="D703" t="str">
            <v>0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>0</v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</row>
        <row r="704">
          <cell r="B704" t="str">
            <v/>
          </cell>
          <cell r="C704" t="str">
            <v/>
          </cell>
          <cell r="D704" t="str">
            <v>0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>0</v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</row>
        <row r="705">
          <cell r="B705" t="str">
            <v/>
          </cell>
          <cell r="C705" t="str">
            <v/>
          </cell>
          <cell r="D705" t="str">
            <v>0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>0</v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</row>
        <row r="706">
          <cell r="B706" t="str">
            <v/>
          </cell>
          <cell r="C706" t="str">
            <v/>
          </cell>
          <cell r="D706" t="str">
            <v>0</v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>0</v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</row>
        <row r="707">
          <cell r="B707" t="str">
            <v/>
          </cell>
          <cell r="C707" t="str">
            <v/>
          </cell>
          <cell r="D707" t="str">
            <v>0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>0</v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</row>
        <row r="708">
          <cell r="B708" t="str">
            <v/>
          </cell>
          <cell r="C708" t="str">
            <v/>
          </cell>
          <cell r="D708" t="str">
            <v>0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>0</v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</row>
        <row r="709">
          <cell r="B709" t="str">
            <v/>
          </cell>
          <cell r="C709" t="str">
            <v/>
          </cell>
          <cell r="D709" t="str">
            <v>0</v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>0</v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</row>
        <row r="710">
          <cell r="B710" t="str">
            <v/>
          </cell>
          <cell r="C710" t="str">
            <v/>
          </cell>
          <cell r="D710" t="str">
            <v>0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>0</v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</row>
        <row r="711">
          <cell r="B711" t="str">
            <v/>
          </cell>
          <cell r="C711" t="str">
            <v/>
          </cell>
          <cell r="D711" t="str">
            <v>0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>0</v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</row>
        <row r="712">
          <cell r="B712" t="str">
            <v/>
          </cell>
          <cell r="C712" t="str">
            <v/>
          </cell>
          <cell r="D712" t="str">
            <v>0</v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>0</v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</row>
        <row r="713">
          <cell r="B713" t="str">
            <v/>
          </cell>
          <cell r="C713" t="str">
            <v/>
          </cell>
          <cell r="D713" t="str">
            <v>0</v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>0</v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</row>
        <row r="714">
          <cell r="B714" t="str">
            <v/>
          </cell>
          <cell r="C714" t="str">
            <v/>
          </cell>
          <cell r="D714" t="str">
            <v>0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>0</v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</row>
        <row r="715">
          <cell r="B715" t="str">
            <v/>
          </cell>
          <cell r="C715" t="str">
            <v/>
          </cell>
          <cell r="D715" t="str">
            <v>0</v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>0</v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</row>
        <row r="716">
          <cell r="B716" t="str">
            <v/>
          </cell>
          <cell r="C716" t="str">
            <v/>
          </cell>
          <cell r="D716" t="str">
            <v>0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>0</v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</row>
        <row r="717">
          <cell r="B717" t="str">
            <v/>
          </cell>
          <cell r="C717" t="str">
            <v/>
          </cell>
          <cell r="D717" t="str">
            <v>0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>0</v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</row>
        <row r="718">
          <cell r="B718" t="str">
            <v/>
          </cell>
          <cell r="C718" t="str">
            <v/>
          </cell>
          <cell r="D718" t="str">
            <v>0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>0</v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</row>
        <row r="719">
          <cell r="B719" t="str">
            <v/>
          </cell>
          <cell r="C719" t="str">
            <v/>
          </cell>
          <cell r="D719" t="str">
            <v>0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>0</v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</row>
        <row r="720">
          <cell r="B720" t="str">
            <v/>
          </cell>
          <cell r="C720" t="str">
            <v/>
          </cell>
          <cell r="D720" t="str">
            <v>0</v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>0</v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</row>
        <row r="721">
          <cell r="B721" t="str">
            <v/>
          </cell>
          <cell r="C721" t="str">
            <v/>
          </cell>
          <cell r="D721" t="str">
            <v>0</v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>0</v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</row>
        <row r="722">
          <cell r="B722" t="str">
            <v/>
          </cell>
          <cell r="C722" t="str">
            <v/>
          </cell>
          <cell r="D722" t="str">
            <v>0</v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>0</v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</row>
        <row r="723">
          <cell r="B723" t="str">
            <v/>
          </cell>
          <cell r="C723" t="str">
            <v/>
          </cell>
          <cell r="D723" t="str">
            <v>0</v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>0</v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</row>
        <row r="724">
          <cell r="B724" t="str">
            <v/>
          </cell>
          <cell r="C724" t="str">
            <v/>
          </cell>
          <cell r="D724" t="str">
            <v>0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>0</v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</row>
        <row r="725">
          <cell r="B725" t="str">
            <v/>
          </cell>
          <cell r="C725" t="str">
            <v/>
          </cell>
          <cell r="D725" t="str">
            <v>0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>0</v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</row>
        <row r="726">
          <cell r="B726" t="str">
            <v/>
          </cell>
          <cell r="C726" t="str">
            <v/>
          </cell>
          <cell r="D726" t="str">
            <v>0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>0</v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</row>
        <row r="727">
          <cell r="B727" t="str">
            <v/>
          </cell>
          <cell r="C727" t="str">
            <v/>
          </cell>
          <cell r="D727" t="str">
            <v>0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>0</v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</row>
        <row r="728">
          <cell r="B728" t="str">
            <v/>
          </cell>
          <cell r="C728" t="str">
            <v/>
          </cell>
          <cell r="D728" t="str">
            <v>0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>0</v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</row>
        <row r="729">
          <cell r="B729" t="str">
            <v/>
          </cell>
          <cell r="C729" t="str">
            <v/>
          </cell>
          <cell r="D729" t="str">
            <v>0</v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>0</v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</row>
        <row r="730">
          <cell r="B730" t="str">
            <v/>
          </cell>
          <cell r="C730" t="str">
            <v/>
          </cell>
          <cell r="D730" t="str">
            <v>0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>0</v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</row>
        <row r="731">
          <cell r="B731" t="str">
            <v/>
          </cell>
          <cell r="C731" t="str">
            <v/>
          </cell>
          <cell r="D731" t="str">
            <v>0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>0</v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</row>
        <row r="732">
          <cell r="B732" t="str">
            <v/>
          </cell>
          <cell r="C732" t="str">
            <v/>
          </cell>
          <cell r="D732" t="str">
            <v>0</v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>0</v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</row>
        <row r="733">
          <cell r="B733" t="str">
            <v/>
          </cell>
          <cell r="C733" t="str">
            <v/>
          </cell>
          <cell r="D733" t="str">
            <v>0</v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>0</v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</row>
        <row r="734">
          <cell r="B734" t="str">
            <v/>
          </cell>
          <cell r="C734" t="str">
            <v/>
          </cell>
          <cell r="D734" t="str">
            <v>0</v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>0</v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</row>
        <row r="735">
          <cell r="B735" t="str">
            <v/>
          </cell>
          <cell r="C735" t="str">
            <v/>
          </cell>
          <cell r="D735" t="str">
            <v>0</v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>0</v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</row>
        <row r="736">
          <cell r="B736" t="str">
            <v/>
          </cell>
          <cell r="C736" t="str">
            <v/>
          </cell>
          <cell r="D736" t="str">
            <v>0</v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>0</v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</row>
        <row r="737">
          <cell r="B737" t="str">
            <v/>
          </cell>
          <cell r="C737" t="str">
            <v/>
          </cell>
          <cell r="D737" t="str">
            <v>0</v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>0</v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</row>
        <row r="738">
          <cell r="B738" t="str">
            <v/>
          </cell>
          <cell r="C738" t="str">
            <v/>
          </cell>
          <cell r="D738" t="str">
            <v>0</v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>0</v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</row>
        <row r="739">
          <cell r="B739" t="str">
            <v/>
          </cell>
          <cell r="C739" t="str">
            <v/>
          </cell>
          <cell r="D739" t="str">
            <v>0</v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>0</v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</row>
        <row r="740">
          <cell r="B740" t="str">
            <v/>
          </cell>
          <cell r="C740" t="str">
            <v/>
          </cell>
          <cell r="D740" t="str">
            <v>0</v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>0</v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</row>
        <row r="741">
          <cell r="B741" t="str">
            <v/>
          </cell>
          <cell r="C741" t="str">
            <v/>
          </cell>
          <cell r="D741" t="str">
            <v>0</v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>0</v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</row>
        <row r="742">
          <cell r="B742" t="str">
            <v/>
          </cell>
          <cell r="C742" t="str">
            <v/>
          </cell>
          <cell r="D742" t="str">
            <v>0</v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>0</v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</row>
        <row r="743">
          <cell r="B743" t="str">
            <v/>
          </cell>
          <cell r="C743" t="str">
            <v/>
          </cell>
          <cell r="D743" t="str">
            <v>0</v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>0</v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</row>
        <row r="744">
          <cell r="B744" t="str">
            <v/>
          </cell>
          <cell r="C744" t="str">
            <v/>
          </cell>
          <cell r="D744" t="str">
            <v>0</v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>0</v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</row>
        <row r="745">
          <cell r="B745" t="str">
            <v/>
          </cell>
          <cell r="C745" t="str">
            <v/>
          </cell>
          <cell r="D745" t="str">
            <v>0</v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>0</v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</row>
        <row r="746">
          <cell r="B746" t="str">
            <v/>
          </cell>
          <cell r="C746" t="str">
            <v/>
          </cell>
          <cell r="D746" t="str">
            <v>0</v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>0</v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</row>
        <row r="747">
          <cell r="B747" t="str">
            <v/>
          </cell>
          <cell r="C747" t="str">
            <v/>
          </cell>
          <cell r="D747" t="str">
            <v>0</v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>0</v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</row>
        <row r="748">
          <cell r="B748" t="str">
            <v/>
          </cell>
          <cell r="C748" t="str">
            <v/>
          </cell>
          <cell r="D748" t="str">
            <v>0</v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>0</v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</row>
        <row r="749">
          <cell r="B749" t="str">
            <v/>
          </cell>
          <cell r="C749" t="str">
            <v/>
          </cell>
          <cell r="D749" t="str">
            <v>0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>0</v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</row>
        <row r="750">
          <cell r="B750" t="str">
            <v/>
          </cell>
          <cell r="C750" t="str">
            <v/>
          </cell>
          <cell r="D750" t="str">
            <v>0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>0</v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</row>
        <row r="751">
          <cell r="B751" t="str">
            <v/>
          </cell>
          <cell r="C751" t="str">
            <v/>
          </cell>
          <cell r="D751" t="str">
            <v>0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>0</v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</row>
        <row r="752">
          <cell r="B752" t="str">
            <v/>
          </cell>
          <cell r="C752" t="str">
            <v/>
          </cell>
          <cell r="D752" t="str">
            <v>0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>0</v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</row>
        <row r="753">
          <cell r="B753" t="str">
            <v/>
          </cell>
          <cell r="C753" t="str">
            <v/>
          </cell>
          <cell r="D753" t="str">
            <v>0</v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>0</v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</row>
        <row r="754">
          <cell r="B754" t="str">
            <v/>
          </cell>
          <cell r="C754" t="str">
            <v/>
          </cell>
          <cell r="D754" t="str">
            <v>0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>0</v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</row>
        <row r="755">
          <cell r="B755" t="str">
            <v/>
          </cell>
          <cell r="C755" t="str">
            <v/>
          </cell>
          <cell r="D755" t="str">
            <v>0</v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>0</v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</row>
        <row r="756">
          <cell r="B756" t="str">
            <v/>
          </cell>
          <cell r="C756" t="str">
            <v/>
          </cell>
          <cell r="D756" t="str">
            <v>0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>0</v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</row>
        <row r="757">
          <cell r="B757" t="str">
            <v/>
          </cell>
          <cell r="C757" t="str">
            <v/>
          </cell>
          <cell r="D757" t="str">
            <v>0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>0</v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</row>
        <row r="758">
          <cell r="B758" t="str">
            <v/>
          </cell>
          <cell r="C758" t="str">
            <v/>
          </cell>
          <cell r="D758" t="str">
            <v>0</v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>0</v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</row>
        <row r="759">
          <cell r="B759" t="str">
            <v/>
          </cell>
          <cell r="C759" t="str">
            <v/>
          </cell>
          <cell r="D759" t="str">
            <v>0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>0</v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</row>
        <row r="760">
          <cell r="B760" t="str">
            <v/>
          </cell>
          <cell r="C760" t="str">
            <v/>
          </cell>
          <cell r="D760" t="str">
            <v>0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>0</v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</row>
        <row r="761">
          <cell r="B761" t="str">
            <v/>
          </cell>
          <cell r="C761" t="str">
            <v/>
          </cell>
          <cell r="D761" t="str">
            <v>0</v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>0</v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</row>
        <row r="762">
          <cell r="B762" t="str">
            <v/>
          </cell>
          <cell r="C762" t="str">
            <v/>
          </cell>
          <cell r="D762" t="str">
            <v>0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>0</v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</row>
        <row r="763">
          <cell r="B763" t="str">
            <v/>
          </cell>
          <cell r="C763" t="str">
            <v/>
          </cell>
          <cell r="D763" t="str">
            <v>0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>0</v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</row>
        <row r="764">
          <cell r="B764" t="str">
            <v/>
          </cell>
          <cell r="C764" t="str">
            <v/>
          </cell>
          <cell r="D764" t="str">
            <v>0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>0</v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</row>
        <row r="765">
          <cell r="B765" t="str">
            <v/>
          </cell>
          <cell r="C765" t="str">
            <v/>
          </cell>
          <cell r="D765" t="str">
            <v>0</v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>0</v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</row>
        <row r="766">
          <cell r="B766" t="str">
            <v/>
          </cell>
          <cell r="C766" t="str">
            <v/>
          </cell>
          <cell r="D766" t="str">
            <v>0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>0</v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</row>
        <row r="767">
          <cell r="B767" t="str">
            <v/>
          </cell>
          <cell r="C767" t="str">
            <v/>
          </cell>
          <cell r="D767" t="str">
            <v>0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>0</v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</row>
        <row r="768">
          <cell r="B768" t="str">
            <v/>
          </cell>
          <cell r="C768" t="str">
            <v/>
          </cell>
          <cell r="D768" t="str">
            <v>0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>0</v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</row>
        <row r="769">
          <cell r="B769" t="str">
            <v/>
          </cell>
          <cell r="C769" t="str">
            <v/>
          </cell>
          <cell r="D769" t="str">
            <v>0</v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>0</v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</row>
        <row r="770">
          <cell r="B770" t="str">
            <v/>
          </cell>
          <cell r="C770" t="str">
            <v/>
          </cell>
          <cell r="D770" t="str">
            <v>0</v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>0</v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</row>
        <row r="771">
          <cell r="B771" t="str">
            <v/>
          </cell>
          <cell r="C771" t="str">
            <v/>
          </cell>
          <cell r="D771" t="str">
            <v>0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>0</v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</row>
        <row r="772">
          <cell r="B772" t="str">
            <v/>
          </cell>
          <cell r="C772" t="str">
            <v/>
          </cell>
          <cell r="D772" t="str">
            <v>0</v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>0</v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</row>
        <row r="773">
          <cell r="B773" t="str">
            <v/>
          </cell>
          <cell r="C773" t="str">
            <v/>
          </cell>
          <cell r="D773" t="str">
            <v>0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>0</v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</row>
        <row r="774">
          <cell r="B774" t="str">
            <v/>
          </cell>
          <cell r="C774" t="str">
            <v/>
          </cell>
          <cell r="D774" t="str">
            <v>0</v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>0</v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</row>
        <row r="775">
          <cell r="B775" t="str">
            <v/>
          </cell>
          <cell r="C775" t="str">
            <v/>
          </cell>
          <cell r="D775" t="str">
            <v>0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>0</v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</row>
        <row r="776">
          <cell r="B776" t="str">
            <v/>
          </cell>
          <cell r="C776" t="str">
            <v/>
          </cell>
          <cell r="D776" t="str">
            <v>0</v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>0</v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</row>
        <row r="777">
          <cell r="B777" t="str">
            <v/>
          </cell>
          <cell r="C777" t="str">
            <v/>
          </cell>
          <cell r="D777" t="str">
            <v>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>0</v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</row>
        <row r="778">
          <cell r="B778" t="str">
            <v/>
          </cell>
          <cell r="C778" t="str">
            <v/>
          </cell>
          <cell r="D778" t="str">
            <v>0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>0</v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</row>
        <row r="779">
          <cell r="B779" t="str">
            <v/>
          </cell>
          <cell r="C779" t="str">
            <v/>
          </cell>
          <cell r="D779" t="str">
            <v>0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>0</v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</row>
        <row r="780">
          <cell r="B780" t="str">
            <v/>
          </cell>
          <cell r="C780" t="str">
            <v/>
          </cell>
          <cell r="D780" t="str">
            <v>0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>0</v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</row>
        <row r="781">
          <cell r="B781" t="str">
            <v/>
          </cell>
          <cell r="C781" t="str">
            <v/>
          </cell>
          <cell r="D781" t="str">
            <v>0</v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>0</v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</row>
        <row r="782">
          <cell r="B782" t="str">
            <v/>
          </cell>
          <cell r="C782" t="str">
            <v/>
          </cell>
          <cell r="D782" t="str">
            <v>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>0</v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</row>
        <row r="783">
          <cell r="B783" t="str">
            <v/>
          </cell>
          <cell r="C783" t="str">
            <v/>
          </cell>
          <cell r="D783" t="str">
            <v>0</v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>0</v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</row>
        <row r="784">
          <cell r="B784" t="str">
            <v/>
          </cell>
          <cell r="C784" t="str">
            <v/>
          </cell>
          <cell r="D784" t="str">
            <v>0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>0</v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</row>
        <row r="785">
          <cell r="B785" t="str">
            <v/>
          </cell>
          <cell r="C785" t="str">
            <v/>
          </cell>
          <cell r="D785" t="str">
            <v>0</v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>0</v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</row>
        <row r="786">
          <cell r="B786" t="str">
            <v/>
          </cell>
          <cell r="C786" t="str">
            <v/>
          </cell>
          <cell r="D786" t="str">
            <v>0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>0</v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</row>
        <row r="787">
          <cell r="B787" t="str">
            <v/>
          </cell>
          <cell r="C787" t="str">
            <v/>
          </cell>
          <cell r="D787" t="str">
            <v>0</v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>0</v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</row>
        <row r="788">
          <cell r="B788" t="str">
            <v/>
          </cell>
          <cell r="C788" t="str">
            <v/>
          </cell>
          <cell r="D788" t="str">
            <v>0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>0</v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</row>
        <row r="789">
          <cell r="B789" t="str">
            <v/>
          </cell>
          <cell r="C789" t="str">
            <v/>
          </cell>
          <cell r="D789" t="str">
            <v>0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>0</v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</row>
        <row r="790">
          <cell r="B790" t="str">
            <v/>
          </cell>
          <cell r="C790" t="str">
            <v/>
          </cell>
          <cell r="D790" t="str">
            <v>0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>0</v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</row>
        <row r="791">
          <cell r="B791" t="str">
            <v/>
          </cell>
          <cell r="C791" t="str">
            <v/>
          </cell>
          <cell r="D791" t="str">
            <v>0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>0</v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</row>
        <row r="792">
          <cell r="B792" t="str">
            <v/>
          </cell>
          <cell r="C792" t="str">
            <v/>
          </cell>
          <cell r="D792" t="str">
            <v>0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>0</v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</row>
        <row r="793">
          <cell r="B793" t="str">
            <v/>
          </cell>
          <cell r="C793" t="str">
            <v/>
          </cell>
          <cell r="D793" t="str">
            <v>0</v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>0</v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</row>
        <row r="794">
          <cell r="B794" t="str">
            <v/>
          </cell>
          <cell r="C794" t="str">
            <v/>
          </cell>
          <cell r="D794" t="str">
            <v>0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>0</v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</row>
        <row r="795">
          <cell r="B795" t="str">
            <v/>
          </cell>
          <cell r="C795" t="str">
            <v/>
          </cell>
          <cell r="D795" t="str">
            <v>0</v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>0</v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</row>
        <row r="796">
          <cell r="B796" t="str">
            <v/>
          </cell>
          <cell r="C796" t="str">
            <v/>
          </cell>
          <cell r="D796" t="str">
            <v>0</v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>0</v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</row>
        <row r="797">
          <cell r="B797" t="str">
            <v/>
          </cell>
          <cell r="C797" t="str">
            <v/>
          </cell>
          <cell r="D797" t="str">
            <v>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>0</v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</row>
        <row r="798">
          <cell r="B798" t="str">
            <v/>
          </cell>
          <cell r="C798" t="str">
            <v/>
          </cell>
          <cell r="D798" t="str">
            <v>0</v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>0</v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</row>
        <row r="799">
          <cell r="B799" t="str">
            <v/>
          </cell>
          <cell r="C799" t="str">
            <v/>
          </cell>
          <cell r="D799" t="str">
            <v>0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>0</v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</row>
        <row r="800">
          <cell r="B800" t="str">
            <v/>
          </cell>
          <cell r="C800" t="str">
            <v/>
          </cell>
          <cell r="D800" t="str">
            <v>0</v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>0</v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</row>
        <row r="801">
          <cell r="B801" t="str">
            <v/>
          </cell>
          <cell r="C801" t="str">
            <v/>
          </cell>
          <cell r="D801" t="str">
            <v>0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>0</v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</row>
        <row r="802">
          <cell r="B802" t="str">
            <v/>
          </cell>
          <cell r="C802" t="str">
            <v/>
          </cell>
          <cell r="D802" t="str">
            <v>0</v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>0</v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</row>
        <row r="803">
          <cell r="B803" t="str">
            <v/>
          </cell>
          <cell r="C803" t="str">
            <v/>
          </cell>
          <cell r="D803" t="str">
            <v>0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>0</v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</row>
        <row r="804">
          <cell r="B804" t="str">
            <v/>
          </cell>
          <cell r="C804" t="str">
            <v/>
          </cell>
          <cell r="D804" t="str">
            <v>0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>0</v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</row>
        <row r="805">
          <cell r="B805" t="str">
            <v/>
          </cell>
          <cell r="C805" t="str">
            <v/>
          </cell>
          <cell r="D805" t="str">
            <v>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>0</v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</row>
        <row r="806">
          <cell r="B806" t="str">
            <v/>
          </cell>
          <cell r="C806" t="str">
            <v/>
          </cell>
          <cell r="D806" t="str">
            <v>0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>0</v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</row>
        <row r="807">
          <cell r="B807" t="str">
            <v/>
          </cell>
          <cell r="C807" t="str">
            <v/>
          </cell>
          <cell r="D807" t="str">
            <v>0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>0</v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</row>
        <row r="808">
          <cell r="B808" t="str">
            <v/>
          </cell>
          <cell r="C808" t="str">
            <v/>
          </cell>
          <cell r="D808" t="str">
            <v>0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>0</v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</row>
        <row r="809">
          <cell r="B809" t="str">
            <v/>
          </cell>
          <cell r="C809" t="str">
            <v/>
          </cell>
          <cell r="D809" t="str">
            <v>0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>0</v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</row>
        <row r="810">
          <cell r="B810" t="str">
            <v/>
          </cell>
          <cell r="C810" t="str">
            <v/>
          </cell>
          <cell r="D810" t="str">
            <v>0</v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>0</v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</row>
        <row r="811">
          <cell r="B811" t="str">
            <v/>
          </cell>
          <cell r="C811" t="str">
            <v/>
          </cell>
          <cell r="D811" t="str">
            <v>0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>0</v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</row>
        <row r="812">
          <cell r="B812" t="str">
            <v/>
          </cell>
          <cell r="C812" t="str">
            <v/>
          </cell>
          <cell r="D812" t="str">
            <v>0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>0</v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</row>
        <row r="813">
          <cell r="B813" t="str">
            <v/>
          </cell>
          <cell r="C813" t="str">
            <v/>
          </cell>
          <cell r="D813" t="str">
            <v>0</v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>0</v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</row>
        <row r="814">
          <cell r="B814" t="str">
            <v/>
          </cell>
          <cell r="C814" t="str">
            <v/>
          </cell>
          <cell r="D814" t="str">
            <v>0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>0</v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</row>
        <row r="815">
          <cell r="B815" t="str">
            <v/>
          </cell>
          <cell r="C815" t="str">
            <v/>
          </cell>
          <cell r="D815" t="str">
            <v>0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>0</v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</row>
        <row r="816">
          <cell r="B816" t="str">
            <v/>
          </cell>
          <cell r="C816" t="str">
            <v/>
          </cell>
          <cell r="D816" t="str">
            <v>0</v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>0</v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</row>
        <row r="817">
          <cell r="B817" t="str">
            <v/>
          </cell>
          <cell r="C817" t="str">
            <v/>
          </cell>
          <cell r="D817" t="str">
            <v>0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>0</v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</row>
        <row r="818">
          <cell r="B818" t="str">
            <v/>
          </cell>
          <cell r="C818" t="str">
            <v/>
          </cell>
          <cell r="D818" t="str">
            <v>0</v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>0</v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</row>
        <row r="819">
          <cell r="B819" t="str">
            <v/>
          </cell>
          <cell r="C819" t="str">
            <v/>
          </cell>
          <cell r="D819" t="str">
            <v>0</v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>0</v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</row>
        <row r="820">
          <cell r="B820" t="str">
            <v/>
          </cell>
          <cell r="C820" t="str">
            <v/>
          </cell>
          <cell r="D820" t="str">
            <v>0</v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>0</v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</row>
        <row r="821">
          <cell r="B821" t="str">
            <v/>
          </cell>
          <cell r="C821" t="str">
            <v/>
          </cell>
          <cell r="D821" t="str">
            <v>0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>0</v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</row>
        <row r="822">
          <cell r="B822" t="str">
            <v/>
          </cell>
          <cell r="C822" t="str">
            <v/>
          </cell>
          <cell r="D822" t="str">
            <v>0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>0</v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</row>
        <row r="823">
          <cell r="B823" t="str">
            <v/>
          </cell>
          <cell r="C823" t="str">
            <v/>
          </cell>
          <cell r="D823" t="str">
            <v>0</v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>0</v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</row>
        <row r="824">
          <cell r="B824" t="str">
            <v/>
          </cell>
          <cell r="C824" t="str">
            <v/>
          </cell>
          <cell r="D824" t="str">
            <v>0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>0</v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</row>
        <row r="825">
          <cell r="B825" t="str">
            <v/>
          </cell>
          <cell r="C825" t="str">
            <v/>
          </cell>
          <cell r="D825" t="str">
            <v>0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>0</v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</row>
        <row r="826">
          <cell r="B826" t="str">
            <v/>
          </cell>
          <cell r="C826" t="str">
            <v/>
          </cell>
          <cell r="D826" t="str">
            <v>0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>0</v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</row>
        <row r="827">
          <cell r="B827" t="str">
            <v/>
          </cell>
          <cell r="C827" t="str">
            <v/>
          </cell>
          <cell r="D827" t="str">
            <v>0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>0</v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</row>
        <row r="828">
          <cell r="B828" t="str">
            <v/>
          </cell>
          <cell r="C828" t="str">
            <v/>
          </cell>
          <cell r="D828" t="str">
            <v>0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>0</v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</row>
        <row r="829">
          <cell r="B829" t="str">
            <v/>
          </cell>
          <cell r="C829" t="str">
            <v/>
          </cell>
          <cell r="D829" t="str">
            <v>0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>0</v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</row>
        <row r="830">
          <cell r="B830" t="str">
            <v/>
          </cell>
          <cell r="C830" t="str">
            <v/>
          </cell>
          <cell r="D830" t="str">
            <v>0</v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>0</v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</row>
        <row r="831">
          <cell r="B831" t="str">
            <v/>
          </cell>
          <cell r="C831" t="str">
            <v/>
          </cell>
          <cell r="D831" t="str">
            <v>0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>0</v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</row>
        <row r="832">
          <cell r="B832" t="str">
            <v/>
          </cell>
          <cell r="C832" t="str">
            <v/>
          </cell>
          <cell r="D832" t="str">
            <v>0</v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>0</v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</row>
        <row r="833">
          <cell r="B833" t="str">
            <v/>
          </cell>
          <cell r="C833" t="str">
            <v/>
          </cell>
          <cell r="D833" t="str">
            <v>0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>0</v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</row>
        <row r="834">
          <cell r="B834" t="str">
            <v/>
          </cell>
          <cell r="C834" t="str">
            <v/>
          </cell>
          <cell r="D834" t="str">
            <v>0</v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>0</v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</row>
        <row r="835">
          <cell r="B835" t="str">
            <v/>
          </cell>
          <cell r="C835" t="str">
            <v/>
          </cell>
          <cell r="D835" t="str">
            <v>0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>0</v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</row>
        <row r="836">
          <cell r="B836" t="str">
            <v/>
          </cell>
          <cell r="C836" t="str">
            <v/>
          </cell>
          <cell r="D836" t="str">
            <v>0</v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>0</v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</row>
        <row r="837">
          <cell r="B837" t="str">
            <v/>
          </cell>
          <cell r="C837" t="str">
            <v/>
          </cell>
          <cell r="D837" t="str">
            <v>0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>0</v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</row>
        <row r="838">
          <cell r="B838" t="str">
            <v/>
          </cell>
          <cell r="C838" t="str">
            <v/>
          </cell>
          <cell r="D838" t="str">
            <v>0</v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>0</v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</row>
        <row r="839">
          <cell r="B839" t="str">
            <v/>
          </cell>
          <cell r="C839" t="str">
            <v/>
          </cell>
          <cell r="D839" t="str">
            <v>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>0</v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</row>
        <row r="840">
          <cell r="B840" t="str">
            <v/>
          </cell>
          <cell r="C840" t="str">
            <v/>
          </cell>
          <cell r="D840" t="str">
            <v>0</v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>0</v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</row>
        <row r="841">
          <cell r="B841" t="str">
            <v/>
          </cell>
          <cell r="C841" t="str">
            <v/>
          </cell>
          <cell r="D841" t="str">
            <v>0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>0</v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</row>
        <row r="842">
          <cell r="B842" t="str">
            <v/>
          </cell>
          <cell r="C842" t="str">
            <v/>
          </cell>
          <cell r="D842" t="str">
            <v>0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>0</v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</row>
        <row r="843">
          <cell r="B843" t="str">
            <v/>
          </cell>
          <cell r="C843" t="str">
            <v/>
          </cell>
          <cell r="D843" t="str">
            <v>0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>0</v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</row>
        <row r="844">
          <cell r="B844" t="str">
            <v/>
          </cell>
          <cell r="C844" t="str">
            <v/>
          </cell>
          <cell r="D844" t="str">
            <v>0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>0</v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</row>
        <row r="845">
          <cell r="B845" t="str">
            <v/>
          </cell>
          <cell r="C845" t="str">
            <v/>
          </cell>
          <cell r="D845" t="str">
            <v>0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>0</v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</row>
        <row r="846">
          <cell r="B846" t="str">
            <v/>
          </cell>
          <cell r="C846" t="str">
            <v/>
          </cell>
          <cell r="D846" t="str">
            <v>0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>0</v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</row>
        <row r="847">
          <cell r="B847" t="str">
            <v/>
          </cell>
          <cell r="C847" t="str">
            <v/>
          </cell>
          <cell r="D847" t="str">
            <v>0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>0</v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</row>
        <row r="848">
          <cell r="B848" t="str">
            <v/>
          </cell>
          <cell r="C848" t="str">
            <v/>
          </cell>
          <cell r="D848" t="str">
            <v>0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>0</v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</row>
        <row r="849">
          <cell r="B849" t="str">
            <v/>
          </cell>
          <cell r="C849" t="str">
            <v/>
          </cell>
          <cell r="D849" t="str">
            <v>0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>0</v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</row>
        <row r="850">
          <cell r="B850" t="str">
            <v/>
          </cell>
          <cell r="C850" t="str">
            <v/>
          </cell>
          <cell r="D850" t="str">
            <v>0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>0</v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</row>
        <row r="851">
          <cell r="B851" t="str">
            <v/>
          </cell>
          <cell r="C851" t="str">
            <v/>
          </cell>
          <cell r="D851" t="str">
            <v>0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>0</v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</row>
        <row r="852">
          <cell r="B852" t="str">
            <v/>
          </cell>
          <cell r="C852" t="str">
            <v/>
          </cell>
          <cell r="D852" t="str">
            <v>0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>0</v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</row>
        <row r="853">
          <cell r="B853" t="str">
            <v/>
          </cell>
          <cell r="C853" t="str">
            <v/>
          </cell>
          <cell r="D853" t="str">
            <v>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>0</v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</row>
        <row r="854">
          <cell r="B854" t="str">
            <v/>
          </cell>
          <cell r="C854" t="str">
            <v/>
          </cell>
          <cell r="D854" t="str">
            <v>0</v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>0</v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</row>
        <row r="855">
          <cell r="B855" t="str">
            <v/>
          </cell>
          <cell r="C855" t="str">
            <v/>
          </cell>
          <cell r="D855" t="str">
            <v>0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>0</v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</row>
        <row r="856">
          <cell r="B856" t="str">
            <v/>
          </cell>
          <cell r="C856" t="str">
            <v/>
          </cell>
          <cell r="D856" t="str">
            <v>0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>0</v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</row>
        <row r="857">
          <cell r="B857" t="str">
            <v/>
          </cell>
          <cell r="C857" t="str">
            <v/>
          </cell>
          <cell r="D857" t="str">
            <v>0</v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>0</v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</row>
        <row r="858">
          <cell r="B858" t="str">
            <v/>
          </cell>
          <cell r="C858" t="str">
            <v/>
          </cell>
          <cell r="D858" t="str">
            <v>0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>0</v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</row>
        <row r="859">
          <cell r="B859" t="str">
            <v/>
          </cell>
          <cell r="C859" t="str">
            <v/>
          </cell>
          <cell r="D859" t="str">
            <v>0</v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>0</v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</row>
        <row r="860">
          <cell r="B860" t="str">
            <v/>
          </cell>
          <cell r="C860" t="str">
            <v/>
          </cell>
          <cell r="D860" t="str">
            <v>0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>0</v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</row>
        <row r="861">
          <cell r="B861" t="str">
            <v/>
          </cell>
          <cell r="C861" t="str">
            <v/>
          </cell>
          <cell r="D861" t="str">
            <v>0</v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>0</v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</row>
        <row r="862">
          <cell r="B862" t="str">
            <v/>
          </cell>
          <cell r="C862" t="str">
            <v/>
          </cell>
          <cell r="D862" t="str">
            <v>0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>0</v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</row>
        <row r="863">
          <cell r="B863" t="str">
            <v/>
          </cell>
          <cell r="C863" t="str">
            <v/>
          </cell>
          <cell r="D863" t="str">
            <v>0</v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>0</v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</row>
        <row r="864">
          <cell r="B864" t="str">
            <v/>
          </cell>
          <cell r="C864" t="str">
            <v/>
          </cell>
          <cell r="D864" t="str">
            <v>0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>0</v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</row>
        <row r="865">
          <cell r="B865" t="str">
            <v/>
          </cell>
          <cell r="C865" t="str">
            <v/>
          </cell>
          <cell r="D865" t="str">
            <v>0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>0</v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</row>
        <row r="866">
          <cell r="B866" t="str">
            <v/>
          </cell>
          <cell r="C866" t="str">
            <v/>
          </cell>
          <cell r="D866" t="str">
            <v>0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>0</v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</row>
        <row r="867">
          <cell r="B867" t="str">
            <v/>
          </cell>
          <cell r="C867" t="str">
            <v/>
          </cell>
          <cell r="D867" t="str">
            <v>0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>0</v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</row>
        <row r="868">
          <cell r="B868" t="str">
            <v/>
          </cell>
          <cell r="C868" t="str">
            <v/>
          </cell>
          <cell r="D868" t="str">
            <v>0</v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>0</v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</row>
        <row r="869">
          <cell r="B869" t="str">
            <v/>
          </cell>
          <cell r="C869" t="str">
            <v/>
          </cell>
          <cell r="D869" t="str">
            <v>0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>0</v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</row>
        <row r="870">
          <cell r="B870" t="str">
            <v/>
          </cell>
          <cell r="C870" t="str">
            <v/>
          </cell>
          <cell r="D870" t="str">
            <v>0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>0</v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</row>
        <row r="871">
          <cell r="B871" t="str">
            <v/>
          </cell>
          <cell r="C871" t="str">
            <v/>
          </cell>
          <cell r="D871" t="str">
            <v>0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>0</v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</row>
        <row r="872">
          <cell r="B872" t="str">
            <v/>
          </cell>
          <cell r="C872" t="str">
            <v/>
          </cell>
          <cell r="D872" t="str">
            <v>0</v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>0</v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</row>
        <row r="873">
          <cell r="B873" t="str">
            <v/>
          </cell>
          <cell r="C873" t="str">
            <v/>
          </cell>
          <cell r="D873" t="str">
            <v>0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>0</v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</row>
        <row r="874">
          <cell r="B874" t="str">
            <v/>
          </cell>
          <cell r="C874" t="str">
            <v/>
          </cell>
          <cell r="D874" t="str">
            <v>0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>0</v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</row>
        <row r="875">
          <cell r="B875" t="str">
            <v/>
          </cell>
          <cell r="C875" t="str">
            <v/>
          </cell>
          <cell r="D875" t="str">
            <v>0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>0</v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</row>
        <row r="876">
          <cell r="B876" t="str">
            <v/>
          </cell>
          <cell r="C876" t="str">
            <v/>
          </cell>
          <cell r="D876" t="str">
            <v>0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>0</v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</row>
        <row r="877">
          <cell r="B877" t="str">
            <v/>
          </cell>
          <cell r="C877" t="str">
            <v/>
          </cell>
          <cell r="D877" t="str">
            <v>0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>0</v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</row>
        <row r="878">
          <cell r="B878" t="str">
            <v/>
          </cell>
          <cell r="C878" t="str">
            <v/>
          </cell>
          <cell r="D878" t="str">
            <v>0</v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>0</v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</row>
        <row r="879">
          <cell r="B879" t="str">
            <v/>
          </cell>
          <cell r="C879" t="str">
            <v/>
          </cell>
          <cell r="D879" t="str">
            <v>0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>0</v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</row>
        <row r="880">
          <cell r="B880" t="str">
            <v/>
          </cell>
          <cell r="C880" t="str">
            <v/>
          </cell>
          <cell r="D880" t="str">
            <v>0</v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>0</v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</row>
        <row r="881">
          <cell r="B881" t="str">
            <v/>
          </cell>
          <cell r="C881" t="str">
            <v/>
          </cell>
          <cell r="D881" t="str">
            <v>0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>0</v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</row>
        <row r="882">
          <cell r="B882" t="str">
            <v/>
          </cell>
          <cell r="C882" t="str">
            <v/>
          </cell>
          <cell r="D882" t="str">
            <v>0</v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>0</v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</row>
        <row r="883">
          <cell r="B883" t="str">
            <v/>
          </cell>
          <cell r="C883" t="str">
            <v/>
          </cell>
          <cell r="D883" t="str">
            <v>0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>0</v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</row>
        <row r="884">
          <cell r="B884" t="str">
            <v/>
          </cell>
          <cell r="C884" t="str">
            <v/>
          </cell>
          <cell r="D884" t="str">
            <v>0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>0</v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</row>
        <row r="885">
          <cell r="B885" t="str">
            <v/>
          </cell>
          <cell r="C885" t="str">
            <v/>
          </cell>
          <cell r="D885" t="str">
            <v>0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>0</v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</row>
        <row r="886">
          <cell r="B886" t="str">
            <v/>
          </cell>
          <cell r="C886" t="str">
            <v/>
          </cell>
          <cell r="D886" t="str">
            <v>0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>0</v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</row>
        <row r="887">
          <cell r="B887" t="str">
            <v/>
          </cell>
          <cell r="C887" t="str">
            <v/>
          </cell>
          <cell r="D887" t="str">
            <v>0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>0</v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</row>
        <row r="888">
          <cell r="B888" t="str">
            <v/>
          </cell>
          <cell r="C888" t="str">
            <v/>
          </cell>
          <cell r="D888" t="str">
            <v>0</v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>0</v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</row>
        <row r="889">
          <cell r="B889" t="str">
            <v/>
          </cell>
          <cell r="C889" t="str">
            <v/>
          </cell>
          <cell r="D889" t="str">
            <v>0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>0</v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</row>
        <row r="890">
          <cell r="B890" t="str">
            <v/>
          </cell>
          <cell r="C890" t="str">
            <v/>
          </cell>
          <cell r="D890" t="str">
            <v>0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>0</v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</row>
        <row r="891">
          <cell r="B891" t="str">
            <v/>
          </cell>
          <cell r="C891" t="str">
            <v/>
          </cell>
          <cell r="D891" t="str">
            <v>0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>0</v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</row>
        <row r="892">
          <cell r="B892" t="str">
            <v/>
          </cell>
          <cell r="C892" t="str">
            <v/>
          </cell>
          <cell r="D892" t="str">
            <v>0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>0</v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</row>
        <row r="893">
          <cell r="B893" t="str">
            <v/>
          </cell>
          <cell r="C893" t="str">
            <v/>
          </cell>
          <cell r="D893" t="str">
            <v>0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>0</v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</row>
        <row r="894">
          <cell r="B894" t="str">
            <v/>
          </cell>
          <cell r="C894" t="str">
            <v/>
          </cell>
          <cell r="D894" t="str">
            <v>0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>0</v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</row>
        <row r="895">
          <cell r="B895" t="str">
            <v/>
          </cell>
          <cell r="C895" t="str">
            <v/>
          </cell>
          <cell r="D895" t="str">
            <v>0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>0</v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</row>
        <row r="896">
          <cell r="B896" t="str">
            <v/>
          </cell>
          <cell r="C896" t="str">
            <v/>
          </cell>
          <cell r="D896" t="str">
            <v>0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>0</v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</row>
        <row r="897">
          <cell r="B897" t="str">
            <v/>
          </cell>
          <cell r="C897" t="str">
            <v/>
          </cell>
          <cell r="D897" t="str">
            <v>0</v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>0</v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</row>
        <row r="898">
          <cell r="B898" t="str">
            <v/>
          </cell>
          <cell r="C898" t="str">
            <v/>
          </cell>
          <cell r="D898" t="str">
            <v>0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>0</v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</row>
        <row r="899">
          <cell r="B899" t="str">
            <v/>
          </cell>
          <cell r="C899" t="str">
            <v/>
          </cell>
          <cell r="D899" t="str">
            <v>0</v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>0</v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</row>
        <row r="900">
          <cell r="B900" t="str">
            <v/>
          </cell>
          <cell r="C900" t="str">
            <v/>
          </cell>
          <cell r="D900" t="str">
            <v>0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>0</v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</row>
        <row r="901">
          <cell r="B901" t="str">
            <v/>
          </cell>
          <cell r="C901" t="str">
            <v/>
          </cell>
          <cell r="D901" t="str">
            <v>0</v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>0</v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</row>
        <row r="902">
          <cell r="B902" t="str">
            <v/>
          </cell>
          <cell r="C902" t="str">
            <v/>
          </cell>
          <cell r="D902" t="str">
            <v>0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>0</v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</row>
        <row r="903">
          <cell r="B903" t="str">
            <v/>
          </cell>
          <cell r="C903" t="str">
            <v/>
          </cell>
          <cell r="D903" t="str">
            <v>0</v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>0</v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</row>
        <row r="904">
          <cell r="B904" t="str">
            <v/>
          </cell>
          <cell r="C904" t="str">
            <v/>
          </cell>
          <cell r="D904" t="str">
            <v>0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>0</v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</row>
        <row r="905">
          <cell r="B905" t="str">
            <v/>
          </cell>
          <cell r="C905" t="str">
            <v/>
          </cell>
          <cell r="D905" t="str">
            <v>0</v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>0</v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</row>
        <row r="906">
          <cell r="B906" t="str">
            <v/>
          </cell>
          <cell r="C906" t="str">
            <v/>
          </cell>
          <cell r="D906" t="str">
            <v>0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>0</v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</row>
        <row r="907">
          <cell r="B907" t="str">
            <v/>
          </cell>
          <cell r="C907" t="str">
            <v/>
          </cell>
          <cell r="D907" t="str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>0</v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</row>
        <row r="908">
          <cell r="B908" t="str">
            <v/>
          </cell>
          <cell r="C908" t="str">
            <v/>
          </cell>
          <cell r="D908" t="str">
            <v>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>0</v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</row>
        <row r="909">
          <cell r="B909" t="str">
            <v/>
          </cell>
          <cell r="C909" t="str">
            <v/>
          </cell>
          <cell r="D909" t="str">
            <v>0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>0</v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</row>
        <row r="910">
          <cell r="B910" t="str">
            <v/>
          </cell>
          <cell r="C910" t="str">
            <v/>
          </cell>
          <cell r="D910" t="str">
            <v>0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>0</v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</row>
        <row r="911">
          <cell r="B911" t="str">
            <v/>
          </cell>
          <cell r="C911" t="str">
            <v/>
          </cell>
          <cell r="D911" t="str">
            <v>0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>0</v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</row>
        <row r="912">
          <cell r="B912" t="str">
            <v/>
          </cell>
          <cell r="C912" t="str">
            <v/>
          </cell>
          <cell r="D912" t="str">
            <v>0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>0</v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</row>
        <row r="913">
          <cell r="B913" t="str">
            <v/>
          </cell>
          <cell r="C913" t="str">
            <v/>
          </cell>
          <cell r="D913" t="str">
            <v>0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>0</v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</row>
        <row r="914">
          <cell r="B914" t="str">
            <v/>
          </cell>
          <cell r="C914" t="str">
            <v/>
          </cell>
          <cell r="D914" t="str">
            <v>0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>0</v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</row>
        <row r="915">
          <cell r="B915" t="str">
            <v/>
          </cell>
          <cell r="C915" t="str">
            <v/>
          </cell>
          <cell r="D915" t="str">
            <v>0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>0</v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</row>
        <row r="916">
          <cell r="B916" t="str">
            <v/>
          </cell>
          <cell r="C916" t="str">
            <v/>
          </cell>
          <cell r="D916" t="str">
            <v>0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>0</v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</row>
        <row r="917">
          <cell r="B917" t="str">
            <v/>
          </cell>
          <cell r="C917" t="str">
            <v/>
          </cell>
          <cell r="D917" t="str">
            <v>0</v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>0</v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</row>
        <row r="918">
          <cell r="B918" t="str">
            <v/>
          </cell>
          <cell r="C918" t="str">
            <v/>
          </cell>
          <cell r="D918" t="str">
            <v>0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>0</v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</row>
        <row r="919">
          <cell r="B919" t="str">
            <v/>
          </cell>
          <cell r="C919" t="str">
            <v/>
          </cell>
          <cell r="D919" t="str">
            <v>0</v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>0</v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</row>
        <row r="920">
          <cell r="B920" t="str">
            <v/>
          </cell>
          <cell r="C920" t="str">
            <v/>
          </cell>
          <cell r="D920" t="str">
            <v>0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>0</v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</row>
        <row r="921">
          <cell r="B921" t="str">
            <v/>
          </cell>
          <cell r="C921" t="str">
            <v/>
          </cell>
          <cell r="D921" t="str">
            <v>0</v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>0</v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</row>
        <row r="922">
          <cell r="B922" t="str">
            <v/>
          </cell>
          <cell r="C922" t="str">
            <v/>
          </cell>
          <cell r="D922" t="str">
            <v>0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>0</v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</row>
        <row r="923">
          <cell r="B923" t="str">
            <v/>
          </cell>
          <cell r="C923" t="str">
            <v/>
          </cell>
          <cell r="D923" t="str">
            <v>0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>0</v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</row>
        <row r="924">
          <cell r="B924" t="str">
            <v/>
          </cell>
          <cell r="C924" t="str">
            <v/>
          </cell>
          <cell r="D924" t="str">
            <v>0</v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>0</v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</row>
        <row r="925">
          <cell r="B925" t="str">
            <v/>
          </cell>
          <cell r="C925" t="str">
            <v/>
          </cell>
          <cell r="D925" t="str">
            <v>0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>0</v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</row>
        <row r="926">
          <cell r="B926" t="str">
            <v/>
          </cell>
          <cell r="C926" t="str">
            <v/>
          </cell>
          <cell r="D926" t="str">
            <v>0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>0</v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</row>
        <row r="927">
          <cell r="B927" t="str">
            <v/>
          </cell>
          <cell r="C927" t="str">
            <v/>
          </cell>
          <cell r="D927" t="str">
            <v>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>0</v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</row>
        <row r="928">
          <cell r="B928" t="str">
            <v/>
          </cell>
          <cell r="C928" t="str">
            <v/>
          </cell>
          <cell r="D928" t="str">
            <v>0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>0</v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</row>
        <row r="929">
          <cell r="B929" t="str">
            <v/>
          </cell>
          <cell r="C929" t="str">
            <v/>
          </cell>
          <cell r="D929" t="str">
            <v>0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>0</v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</row>
        <row r="930">
          <cell r="B930" t="str">
            <v/>
          </cell>
          <cell r="C930" t="str">
            <v/>
          </cell>
          <cell r="D930" t="str">
            <v>0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>0</v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</row>
        <row r="931">
          <cell r="B931" t="str">
            <v/>
          </cell>
          <cell r="C931" t="str">
            <v/>
          </cell>
          <cell r="D931" t="str">
            <v>0</v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>0</v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</row>
        <row r="932">
          <cell r="B932" t="str">
            <v/>
          </cell>
          <cell r="C932" t="str">
            <v/>
          </cell>
          <cell r="D932" t="str">
            <v>0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>0</v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</row>
        <row r="933">
          <cell r="B933" t="str">
            <v/>
          </cell>
          <cell r="C933" t="str">
            <v/>
          </cell>
          <cell r="D933" t="str">
            <v>0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>0</v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</row>
        <row r="934">
          <cell r="B934" t="str">
            <v/>
          </cell>
          <cell r="C934" t="str">
            <v/>
          </cell>
          <cell r="D934" t="str">
            <v>0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>0</v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</row>
        <row r="935">
          <cell r="B935" t="str">
            <v/>
          </cell>
          <cell r="C935" t="str">
            <v/>
          </cell>
          <cell r="D935" t="str">
            <v>0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>0</v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</row>
        <row r="936">
          <cell r="B936" t="str">
            <v/>
          </cell>
          <cell r="C936" t="str">
            <v/>
          </cell>
          <cell r="D936" t="str">
            <v>0</v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>0</v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</row>
        <row r="937">
          <cell r="B937" t="str">
            <v/>
          </cell>
          <cell r="C937" t="str">
            <v/>
          </cell>
          <cell r="D937" t="str">
            <v>0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>0</v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</row>
        <row r="938">
          <cell r="B938" t="str">
            <v/>
          </cell>
          <cell r="C938" t="str">
            <v/>
          </cell>
          <cell r="D938" t="str">
            <v>0</v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>0</v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</row>
        <row r="939">
          <cell r="B939" t="str">
            <v/>
          </cell>
          <cell r="C939" t="str">
            <v/>
          </cell>
          <cell r="D939" t="str">
            <v>0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>0</v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</row>
        <row r="940">
          <cell r="B940" t="str">
            <v/>
          </cell>
          <cell r="C940" t="str">
            <v/>
          </cell>
          <cell r="D940" t="str">
            <v>0</v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>0</v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</row>
        <row r="941">
          <cell r="B941" t="str">
            <v/>
          </cell>
          <cell r="C941" t="str">
            <v/>
          </cell>
          <cell r="D941" t="str">
            <v>0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>0</v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</row>
        <row r="942">
          <cell r="B942" t="str">
            <v/>
          </cell>
          <cell r="C942" t="str">
            <v/>
          </cell>
          <cell r="D942" t="str">
            <v>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>0</v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</row>
        <row r="943">
          <cell r="B943" t="str">
            <v/>
          </cell>
          <cell r="C943" t="str">
            <v/>
          </cell>
          <cell r="D943" t="str">
            <v>0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>0</v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</row>
        <row r="944">
          <cell r="B944" t="str">
            <v/>
          </cell>
          <cell r="C944" t="str">
            <v/>
          </cell>
          <cell r="D944" t="str">
            <v>0</v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>0</v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</row>
        <row r="945">
          <cell r="B945" t="str">
            <v/>
          </cell>
          <cell r="C945" t="str">
            <v/>
          </cell>
          <cell r="D945" t="str">
            <v>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>0</v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</row>
        <row r="946">
          <cell r="B946" t="str">
            <v/>
          </cell>
          <cell r="C946" t="str">
            <v/>
          </cell>
          <cell r="D946" t="str">
            <v>0</v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>0</v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</row>
        <row r="947">
          <cell r="B947" t="str">
            <v/>
          </cell>
          <cell r="C947" t="str">
            <v/>
          </cell>
          <cell r="D947" t="str">
            <v>0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>0</v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</row>
        <row r="948">
          <cell r="B948" t="str">
            <v/>
          </cell>
          <cell r="C948" t="str">
            <v/>
          </cell>
          <cell r="D948" t="str">
            <v>0</v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>0</v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</row>
        <row r="949">
          <cell r="B949" t="str">
            <v/>
          </cell>
          <cell r="C949" t="str">
            <v/>
          </cell>
          <cell r="D949" t="str">
            <v>0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>0</v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</row>
        <row r="950">
          <cell r="B950" t="str">
            <v/>
          </cell>
          <cell r="C950" t="str">
            <v/>
          </cell>
          <cell r="D950" t="str">
            <v>0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>0</v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</row>
        <row r="951">
          <cell r="B951" t="str">
            <v/>
          </cell>
          <cell r="C951" t="str">
            <v/>
          </cell>
          <cell r="D951" t="str">
            <v>0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>0</v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</row>
        <row r="952">
          <cell r="B952" t="str">
            <v/>
          </cell>
          <cell r="C952" t="str">
            <v/>
          </cell>
          <cell r="D952" t="str">
            <v>0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>0</v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</row>
        <row r="953">
          <cell r="B953" t="str">
            <v/>
          </cell>
          <cell r="C953" t="str">
            <v/>
          </cell>
          <cell r="D953" t="str">
            <v>0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>0</v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</row>
        <row r="954">
          <cell r="B954" t="str">
            <v/>
          </cell>
          <cell r="C954" t="str">
            <v/>
          </cell>
          <cell r="D954" t="str">
            <v>0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>0</v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</row>
        <row r="955">
          <cell r="B955" t="str">
            <v/>
          </cell>
          <cell r="C955" t="str">
            <v/>
          </cell>
          <cell r="D955" t="str">
            <v>0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>0</v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</row>
        <row r="956">
          <cell r="B956" t="str">
            <v/>
          </cell>
          <cell r="C956" t="str">
            <v/>
          </cell>
          <cell r="D956" t="str">
            <v>0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>0</v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</row>
        <row r="957">
          <cell r="B957" t="str">
            <v/>
          </cell>
          <cell r="C957" t="str">
            <v/>
          </cell>
          <cell r="D957" t="str">
            <v>0</v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>0</v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</row>
        <row r="958">
          <cell r="B958" t="str">
            <v/>
          </cell>
          <cell r="C958" t="str">
            <v/>
          </cell>
          <cell r="D958" t="str">
            <v>0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>0</v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</row>
        <row r="959">
          <cell r="B959" t="str">
            <v/>
          </cell>
          <cell r="C959" t="str">
            <v/>
          </cell>
          <cell r="D959" t="str">
            <v>0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>0</v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</row>
        <row r="960">
          <cell r="B960" t="str">
            <v/>
          </cell>
          <cell r="C960" t="str">
            <v/>
          </cell>
          <cell r="D960" t="str">
            <v>0</v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>0</v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</row>
        <row r="961">
          <cell r="B961" t="str">
            <v/>
          </cell>
          <cell r="C961" t="str">
            <v/>
          </cell>
          <cell r="D961" t="str">
            <v>0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>0</v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</row>
        <row r="962">
          <cell r="B962" t="str">
            <v/>
          </cell>
          <cell r="C962" t="str">
            <v/>
          </cell>
          <cell r="D962" t="str">
            <v>0</v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>0</v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</row>
        <row r="963">
          <cell r="B963" t="str">
            <v/>
          </cell>
          <cell r="C963" t="str">
            <v/>
          </cell>
          <cell r="D963" t="str">
            <v>0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>0</v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</row>
        <row r="964">
          <cell r="B964" t="str">
            <v/>
          </cell>
          <cell r="C964" t="str">
            <v/>
          </cell>
          <cell r="D964" t="str">
            <v>0</v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>0</v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</row>
        <row r="965">
          <cell r="B965" t="str">
            <v/>
          </cell>
          <cell r="C965" t="str">
            <v/>
          </cell>
          <cell r="D965" t="str">
            <v>0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>0</v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</row>
        <row r="966">
          <cell r="B966" t="str">
            <v/>
          </cell>
          <cell r="C966" t="str">
            <v/>
          </cell>
          <cell r="D966" t="str">
            <v>0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>0</v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</row>
        <row r="967">
          <cell r="B967" t="str">
            <v/>
          </cell>
          <cell r="C967" t="str">
            <v/>
          </cell>
          <cell r="D967" t="str">
            <v>0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>0</v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</row>
        <row r="968">
          <cell r="B968" t="str">
            <v/>
          </cell>
          <cell r="C968" t="str">
            <v/>
          </cell>
          <cell r="D968" t="str">
            <v>0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>0</v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</row>
        <row r="969">
          <cell r="B969" t="str">
            <v/>
          </cell>
          <cell r="C969" t="str">
            <v/>
          </cell>
          <cell r="D969" t="str">
            <v>0</v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>0</v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</row>
        <row r="970">
          <cell r="B970" t="str">
            <v/>
          </cell>
          <cell r="C970" t="str">
            <v/>
          </cell>
          <cell r="D970" t="str">
            <v>0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>0</v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</row>
        <row r="971">
          <cell r="B971" t="str">
            <v/>
          </cell>
          <cell r="C971" t="str">
            <v/>
          </cell>
          <cell r="D971" t="str">
            <v>0</v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>0</v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</row>
        <row r="972">
          <cell r="B972" t="str">
            <v/>
          </cell>
          <cell r="C972" t="str">
            <v/>
          </cell>
          <cell r="D972" t="str">
            <v>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>0</v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</row>
        <row r="973">
          <cell r="B973" t="str">
            <v/>
          </cell>
          <cell r="C973" t="str">
            <v/>
          </cell>
          <cell r="D973" t="str">
            <v>0</v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>0</v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</row>
        <row r="974">
          <cell r="B974" t="str">
            <v/>
          </cell>
          <cell r="C974" t="str">
            <v/>
          </cell>
          <cell r="D974" t="str">
            <v>0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>0</v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</row>
        <row r="975">
          <cell r="B975" t="str">
            <v/>
          </cell>
          <cell r="C975" t="str">
            <v/>
          </cell>
          <cell r="D975" t="str">
            <v>0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>0</v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</row>
        <row r="976">
          <cell r="B976" t="str">
            <v/>
          </cell>
          <cell r="C976" t="str">
            <v/>
          </cell>
          <cell r="D976" t="str">
            <v>0</v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>0</v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</row>
        <row r="977">
          <cell r="B977" t="str">
            <v/>
          </cell>
          <cell r="C977" t="str">
            <v/>
          </cell>
          <cell r="D977" t="str">
            <v>0</v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>0</v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</row>
        <row r="978">
          <cell r="B978" t="str">
            <v/>
          </cell>
          <cell r="C978" t="str">
            <v/>
          </cell>
          <cell r="D978" t="str">
            <v>0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>0</v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</row>
        <row r="979">
          <cell r="B979" t="str">
            <v/>
          </cell>
          <cell r="C979" t="str">
            <v/>
          </cell>
          <cell r="D979" t="str">
            <v>0</v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>0</v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</row>
        <row r="980">
          <cell r="B980" t="str">
            <v/>
          </cell>
          <cell r="C980" t="str">
            <v/>
          </cell>
          <cell r="D980" t="str">
            <v>0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>0</v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</row>
        <row r="981">
          <cell r="B981" t="str">
            <v/>
          </cell>
          <cell r="C981" t="str">
            <v/>
          </cell>
          <cell r="D981" t="str">
            <v>0</v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>0</v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</row>
        <row r="982">
          <cell r="B982" t="str">
            <v/>
          </cell>
          <cell r="C982" t="str">
            <v/>
          </cell>
          <cell r="D982" t="str">
            <v>0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>0</v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</row>
        <row r="983">
          <cell r="B983" t="str">
            <v/>
          </cell>
          <cell r="C983" t="str">
            <v/>
          </cell>
          <cell r="D983" t="str">
            <v>0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>0</v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</row>
        <row r="984">
          <cell r="B984" t="str">
            <v/>
          </cell>
          <cell r="C984" t="str">
            <v/>
          </cell>
          <cell r="D984" t="str">
            <v>0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>0</v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</row>
        <row r="985">
          <cell r="B985" t="str">
            <v/>
          </cell>
          <cell r="C985" t="str">
            <v/>
          </cell>
          <cell r="D985" t="str">
            <v>0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>0</v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</row>
        <row r="986">
          <cell r="B986" t="str">
            <v/>
          </cell>
          <cell r="C986" t="str">
            <v/>
          </cell>
          <cell r="D986" t="str">
            <v>0</v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>0</v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</row>
        <row r="987">
          <cell r="B987" t="str">
            <v/>
          </cell>
          <cell r="C987" t="str">
            <v/>
          </cell>
          <cell r="D987" t="str">
            <v>0</v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>0</v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</row>
        <row r="988">
          <cell r="B988" t="str">
            <v/>
          </cell>
          <cell r="C988" t="str">
            <v/>
          </cell>
          <cell r="D988" t="str">
            <v>0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>0</v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</row>
        <row r="989">
          <cell r="B989" t="str">
            <v/>
          </cell>
          <cell r="C989" t="str">
            <v/>
          </cell>
          <cell r="D989" t="str">
            <v>0</v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>0</v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</row>
        <row r="990">
          <cell r="B990" t="str">
            <v/>
          </cell>
          <cell r="C990" t="str">
            <v/>
          </cell>
          <cell r="D990" t="str">
            <v>0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>0</v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</row>
        <row r="991">
          <cell r="B991" t="str">
            <v/>
          </cell>
          <cell r="C991" t="str">
            <v/>
          </cell>
          <cell r="D991" t="str">
            <v>0</v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>0</v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</row>
        <row r="992">
          <cell r="B992" t="str">
            <v/>
          </cell>
          <cell r="C992" t="str">
            <v/>
          </cell>
          <cell r="D992" t="str">
            <v>0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>0</v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</row>
        <row r="993">
          <cell r="B993" t="str">
            <v/>
          </cell>
          <cell r="C993" t="str">
            <v/>
          </cell>
          <cell r="D993" t="str">
            <v>0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>0</v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</row>
        <row r="994">
          <cell r="B994" t="str">
            <v/>
          </cell>
          <cell r="C994" t="str">
            <v/>
          </cell>
          <cell r="D994" t="str">
            <v>0</v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>0</v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</row>
        <row r="995">
          <cell r="B995" t="str">
            <v/>
          </cell>
          <cell r="C995" t="str">
            <v/>
          </cell>
          <cell r="D995" t="str">
            <v>0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>0</v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</row>
        <row r="996">
          <cell r="B996" t="str">
            <v/>
          </cell>
          <cell r="C996" t="str">
            <v/>
          </cell>
          <cell r="D996" t="str">
            <v>0</v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>0</v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</row>
        <row r="997">
          <cell r="B997" t="str">
            <v/>
          </cell>
          <cell r="C997" t="str">
            <v/>
          </cell>
          <cell r="D997" t="str">
            <v>0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>0</v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</row>
        <row r="998">
          <cell r="B998" t="str">
            <v/>
          </cell>
          <cell r="C998" t="str">
            <v/>
          </cell>
          <cell r="D998" t="str">
            <v>0</v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>0</v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</row>
        <row r="999">
          <cell r="B999" t="str">
            <v/>
          </cell>
          <cell r="C999" t="str">
            <v/>
          </cell>
          <cell r="D999" t="str">
            <v>0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>0</v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</row>
        <row r="1000">
          <cell r="B1000" t="str">
            <v/>
          </cell>
          <cell r="C1000" t="str">
            <v/>
          </cell>
          <cell r="D1000" t="str">
            <v>0</v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>0</v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</row>
        <row r="1001">
          <cell r="B1001" t="str">
            <v/>
          </cell>
          <cell r="C1001" t="str">
            <v/>
          </cell>
          <cell r="D1001" t="str">
            <v>0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>0</v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</row>
        <row r="1002">
          <cell r="B1002" t="str">
            <v/>
          </cell>
          <cell r="C1002" t="str">
            <v/>
          </cell>
          <cell r="D1002" t="str">
            <v>0</v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>0</v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</row>
        <row r="1003">
          <cell r="B1003" t="str">
            <v/>
          </cell>
          <cell r="C1003" t="str">
            <v/>
          </cell>
          <cell r="D1003" t="str">
            <v>0</v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>0</v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</row>
        <row r="1004">
          <cell r="B1004" t="str">
            <v/>
          </cell>
          <cell r="C1004" t="str">
            <v/>
          </cell>
          <cell r="D1004" t="str">
            <v>0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>0</v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</row>
        <row r="1005">
          <cell r="B1005" t="str">
            <v/>
          </cell>
          <cell r="C1005" t="str">
            <v/>
          </cell>
          <cell r="D1005" t="str">
            <v>0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>0</v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</row>
        <row r="1006">
          <cell r="B1006" t="str">
            <v/>
          </cell>
          <cell r="C1006" t="str">
            <v/>
          </cell>
          <cell r="D1006" t="str">
            <v>0</v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>0</v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</row>
        <row r="1007">
          <cell r="B1007" t="str">
            <v/>
          </cell>
          <cell r="C1007" t="str">
            <v/>
          </cell>
          <cell r="D1007" t="str">
            <v>0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>0</v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</row>
        <row r="1008">
          <cell r="B1008" t="str">
            <v/>
          </cell>
          <cell r="C1008" t="str">
            <v/>
          </cell>
          <cell r="D1008" t="str">
            <v>0</v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>0</v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</row>
        <row r="1009">
          <cell r="B1009" t="str">
            <v/>
          </cell>
          <cell r="C1009" t="str">
            <v/>
          </cell>
          <cell r="D1009" t="str">
            <v>0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>0</v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</row>
        <row r="1010">
          <cell r="B1010" t="str">
            <v/>
          </cell>
          <cell r="C1010" t="str">
            <v/>
          </cell>
          <cell r="D1010" t="str">
            <v>0</v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>0</v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</row>
        <row r="1011">
          <cell r="B1011" t="str">
            <v/>
          </cell>
          <cell r="C1011" t="str">
            <v/>
          </cell>
          <cell r="D1011" t="str">
            <v>0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>0</v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</row>
        <row r="1012">
          <cell r="B1012" t="str">
            <v/>
          </cell>
          <cell r="C1012" t="str">
            <v/>
          </cell>
          <cell r="D1012" t="str">
            <v>0</v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>0</v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</row>
        <row r="1013">
          <cell r="B1013" t="str">
            <v/>
          </cell>
          <cell r="C1013" t="str">
            <v/>
          </cell>
          <cell r="D1013" t="str">
            <v>0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>0</v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</row>
        <row r="1014">
          <cell r="B1014" t="str">
            <v/>
          </cell>
          <cell r="C1014" t="str">
            <v/>
          </cell>
          <cell r="D1014" t="str">
            <v>0</v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>0</v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</row>
        <row r="1015">
          <cell r="B1015" t="str">
            <v/>
          </cell>
          <cell r="C1015" t="str">
            <v/>
          </cell>
          <cell r="D1015" t="str">
            <v>0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>0</v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</row>
        <row r="1016">
          <cell r="B1016" t="str">
            <v/>
          </cell>
          <cell r="C1016" t="str">
            <v/>
          </cell>
          <cell r="D1016" t="str">
            <v>0</v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>0</v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</row>
        <row r="1017">
          <cell r="B1017" t="str">
            <v/>
          </cell>
          <cell r="C1017" t="str">
            <v/>
          </cell>
          <cell r="D1017" t="str">
            <v>0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>0</v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</row>
        <row r="1018">
          <cell r="B1018" t="str">
            <v/>
          </cell>
          <cell r="C1018" t="str">
            <v/>
          </cell>
          <cell r="D1018" t="str">
            <v>0</v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>0</v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</row>
        <row r="1019">
          <cell r="B1019" t="str">
            <v/>
          </cell>
          <cell r="C1019" t="str">
            <v/>
          </cell>
          <cell r="D1019" t="str">
            <v>0</v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>0</v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</row>
        <row r="1020">
          <cell r="B1020" t="str">
            <v/>
          </cell>
          <cell r="C1020" t="str">
            <v/>
          </cell>
          <cell r="D1020" t="str">
            <v>0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>0</v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</row>
        <row r="1021">
          <cell r="B1021" t="str">
            <v/>
          </cell>
          <cell r="C1021" t="str">
            <v/>
          </cell>
          <cell r="D1021" t="str">
            <v>0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>0</v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</row>
        <row r="1022">
          <cell r="B1022" t="str">
            <v/>
          </cell>
          <cell r="C1022" t="str">
            <v/>
          </cell>
          <cell r="D1022" t="str">
            <v>0</v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>0</v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</row>
        <row r="1023">
          <cell r="B1023" t="str">
            <v/>
          </cell>
          <cell r="C1023" t="str">
            <v/>
          </cell>
          <cell r="D1023" t="str">
            <v>0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>0</v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</row>
        <row r="1024">
          <cell r="B1024" t="str">
            <v/>
          </cell>
          <cell r="C1024" t="str">
            <v/>
          </cell>
          <cell r="D1024" t="str">
            <v>0</v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>0</v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</row>
        <row r="1025">
          <cell r="B1025" t="str">
            <v/>
          </cell>
          <cell r="C1025" t="str">
            <v/>
          </cell>
          <cell r="D1025" t="str">
            <v>0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>0</v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</row>
        <row r="1026">
          <cell r="B1026" t="str">
            <v/>
          </cell>
          <cell r="C1026" t="str">
            <v/>
          </cell>
          <cell r="D1026" t="str">
            <v>0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>0</v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</row>
        <row r="1027">
          <cell r="B1027" t="str">
            <v/>
          </cell>
          <cell r="C1027" t="str">
            <v/>
          </cell>
          <cell r="D1027" t="str">
            <v>0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>0</v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</row>
        <row r="1028">
          <cell r="B1028" t="str">
            <v/>
          </cell>
          <cell r="C1028" t="str">
            <v/>
          </cell>
          <cell r="D1028" t="str">
            <v>0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>0</v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</row>
        <row r="1029">
          <cell r="B1029" t="str">
            <v/>
          </cell>
          <cell r="C1029" t="str">
            <v/>
          </cell>
          <cell r="D1029" t="str">
            <v>0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>0</v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</row>
        <row r="1030">
          <cell r="B1030" t="str">
            <v/>
          </cell>
          <cell r="C1030" t="str">
            <v/>
          </cell>
          <cell r="D1030" t="str">
            <v>0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>0</v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</row>
        <row r="1031">
          <cell r="B1031" t="str">
            <v/>
          </cell>
          <cell r="C1031" t="str">
            <v/>
          </cell>
          <cell r="D1031" t="str">
            <v>0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>0</v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</row>
        <row r="1032">
          <cell r="B1032" t="str">
            <v/>
          </cell>
          <cell r="C1032" t="str">
            <v/>
          </cell>
          <cell r="D1032" t="str">
            <v>0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>0</v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</row>
        <row r="1033">
          <cell r="B1033" t="str">
            <v/>
          </cell>
          <cell r="C1033" t="str">
            <v/>
          </cell>
          <cell r="D1033" t="str">
            <v>0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>0</v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</row>
        <row r="1034">
          <cell r="B1034" t="str">
            <v/>
          </cell>
          <cell r="C1034" t="str">
            <v/>
          </cell>
          <cell r="D1034" t="str">
            <v>0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>0</v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</row>
        <row r="1035">
          <cell r="B1035" t="str">
            <v/>
          </cell>
          <cell r="C1035" t="str">
            <v/>
          </cell>
          <cell r="D1035" t="str">
            <v>0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>0</v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</row>
        <row r="1036">
          <cell r="B1036" t="str">
            <v/>
          </cell>
          <cell r="C1036" t="str">
            <v/>
          </cell>
          <cell r="D1036" t="str">
            <v>0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>0</v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</row>
        <row r="1037">
          <cell r="B1037" t="str">
            <v/>
          </cell>
          <cell r="C1037" t="str">
            <v/>
          </cell>
          <cell r="D1037" t="str">
            <v>0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>0</v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</row>
        <row r="1038">
          <cell r="B1038" t="str">
            <v/>
          </cell>
          <cell r="C1038" t="str">
            <v/>
          </cell>
          <cell r="D1038" t="str">
            <v>0</v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>0</v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</row>
        <row r="1039">
          <cell r="B1039" t="str">
            <v/>
          </cell>
          <cell r="C1039" t="str">
            <v/>
          </cell>
          <cell r="D1039" t="str">
            <v>0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>0</v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</row>
        <row r="1040">
          <cell r="B1040" t="str">
            <v/>
          </cell>
          <cell r="C1040" t="str">
            <v/>
          </cell>
          <cell r="D1040" t="str">
            <v>0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>0</v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</row>
        <row r="1041">
          <cell r="B1041" t="str">
            <v/>
          </cell>
          <cell r="C1041" t="str">
            <v/>
          </cell>
          <cell r="D1041" t="str">
            <v>0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>0</v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</row>
        <row r="1042">
          <cell r="B1042" t="str">
            <v/>
          </cell>
          <cell r="C1042" t="str">
            <v/>
          </cell>
          <cell r="D1042" t="str">
            <v>0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>0</v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</row>
        <row r="1043">
          <cell r="B1043" t="str">
            <v/>
          </cell>
          <cell r="C1043" t="str">
            <v/>
          </cell>
          <cell r="D1043" t="str">
            <v>0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>0</v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</row>
        <row r="1044">
          <cell r="B1044" t="str">
            <v/>
          </cell>
          <cell r="C1044" t="str">
            <v/>
          </cell>
          <cell r="D1044" t="str">
            <v>0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>0</v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</row>
        <row r="1045">
          <cell r="B1045" t="str">
            <v/>
          </cell>
          <cell r="C1045" t="str">
            <v/>
          </cell>
          <cell r="D1045" t="str">
            <v>0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>0</v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</row>
        <row r="1046">
          <cell r="B1046" t="str">
            <v/>
          </cell>
          <cell r="C1046" t="str">
            <v/>
          </cell>
          <cell r="D1046" t="str">
            <v>0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>0</v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</row>
        <row r="1047">
          <cell r="B1047" t="str">
            <v/>
          </cell>
          <cell r="C1047" t="str">
            <v/>
          </cell>
          <cell r="D1047" t="str">
            <v>0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>0</v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</row>
        <row r="1048">
          <cell r="B1048" t="str">
            <v/>
          </cell>
          <cell r="C1048" t="str">
            <v/>
          </cell>
          <cell r="D1048" t="str">
            <v>0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>0</v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</row>
        <row r="1049">
          <cell r="B1049" t="str">
            <v/>
          </cell>
          <cell r="C1049" t="str">
            <v/>
          </cell>
          <cell r="D1049" t="str">
            <v>0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>0</v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</row>
        <row r="1050">
          <cell r="B1050" t="str">
            <v/>
          </cell>
          <cell r="C1050" t="str">
            <v/>
          </cell>
          <cell r="D1050" t="str">
            <v>0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>0</v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</row>
        <row r="1051">
          <cell r="B1051" t="str">
            <v/>
          </cell>
          <cell r="C1051" t="str">
            <v/>
          </cell>
          <cell r="D1051" t="str">
            <v>0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>0</v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</row>
        <row r="1052">
          <cell r="B1052" t="str">
            <v/>
          </cell>
          <cell r="C1052" t="str">
            <v/>
          </cell>
          <cell r="D1052" t="str">
            <v>0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>0</v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</row>
        <row r="1053">
          <cell r="B1053" t="str">
            <v/>
          </cell>
          <cell r="C1053" t="str">
            <v/>
          </cell>
          <cell r="D1053" t="str">
            <v>0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>0</v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</row>
        <row r="1054">
          <cell r="B1054" t="str">
            <v/>
          </cell>
          <cell r="C1054" t="str">
            <v/>
          </cell>
          <cell r="D1054" t="str">
            <v>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>0</v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</row>
        <row r="1055">
          <cell r="B1055" t="str">
            <v/>
          </cell>
          <cell r="C1055" t="str">
            <v/>
          </cell>
          <cell r="D1055" t="str">
            <v>0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>0</v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</row>
        <row r="1056">
          <cell r="B1056" t="str">
            <v/>
          </cell>
          <cell r="C1056" t="str">
            <v/>
          </cell>
          <cell r="D1056" t="str">
            <v>0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>0</v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</row>
        <row r="1057">
          <cell r="B1057" t="str">
            <v/>
          </cell>
          <cell r="C1057" t="str">
            <v/>
          </cell>
          <cell r="D1057" t="str">
            <v>0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>0</v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</row>
        <row r="1058">
          <cell r="B1058" t="str">
            <v/>
          </cell>
          <cell r="C1058" t="str">
            <v/>
          </cell>
          <cell r="D1058" t="str">
            <v>0</v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>0</v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</row>
        <row r="1059">
          <cell r="B1059" t="str">
            <v/>
          </cell>
          <cell r="C1059" t="str">
            <v/>
          </cell>
          <cell r="D1059" t="str">
            <v>0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>0</v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</row>
        <row r="1060">
          <cell r="B1060" t="str">
            <v/>
          </cell>
          <cell r="C1060" t="str">
            <v/>
          </cell>
          <cell r="D1060" t="str">
            <v>0</v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>0</v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</row>
        <row r="1061">
          <cell r="B1061" t="str">
            <v/>
          </cell>
          <cell r="C1061" t="str">
            <v/>
          </cell>
          <cell r="D1061" t="str">
            <v>0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>0</v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</row>
        <row r="1062">
          <cell r="B1062" t="str">
            <v/>
          </cell>
          <cell r="C1062" t="str">
            <v/>
          </cell>
          <cell r="D1062" t="str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>0</v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</row>
        <row r="1063">
          <cell r="B1063" t="str">
            <v/>
          </cell>
          <cell r="C1063" t="str">
            <v/>
          </cell>
          <cell r="D1063" t="str">
            <v>0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>0</v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</row>
        <row r="1064">
          <cell r="B1064" t="str">
            <v/>
          </cell>
          <cell r="C1064" t="str">
            <v/>
          </cell>
          <cell r="D1064" t="str">
            <v>0</v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>0</v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</row>
        <row r="1065">
          <cell r="B1065" t="str">
            <v/>
          </cell>
          <cell r="C1065" t="str">
            <v/>
          </cell>
          <cell r="D1065" t="str">
            <v>0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>0</v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</row>
        <row r="1066">
          <cell r="B1066" t="str">
            <v/>
          </cell>
          <cell r="C1066" t="str">
            <v/>
          </cell>
          <cell r="D1066" t="str">
            <v>0</v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>0</v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</row>
        <row r="1067">
          <cell r="B1067" t="str">
            <v/>
          </cell>
          <cell r="C1067" t="str">
            <v/>
          </cell>
          <cell r="D1067" t="str">
            <v>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>0</v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</row>
        <row r="1068">
          <cell r="B1068" t="str">
            <v/>
          </cell>
          <cell r="C1068" t="str">
            <v/>
          </cell>
          <cell r="D1068" t="str">
            <v>0</v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>0</v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</row>
        <row r="1069">
          <cell r="B1069" t="str">
            <v/>
          </cell>
          <cell r="C1069" t="str">
            <v/>
          </cell>
          <cell r="D1069" t="str">
            <v>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>0</v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</row>
        <row r="1070">
          <cell r="B1070" t="str">
            <v/>
          </cell>
          <cell r="C1070" t="str">
            <v/>
          </cell>
          <cell r="D1070" t="str">
            <v>0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>0</v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</row>
        <row r="1071">
          <cell r="B1071" t="str">
            <v/>
          </cell>
          <cell r="C1071" t="str">
            <v/>
          </cell>
          <cell r="D1071" t="str">
            <v>0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>0</v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</row>
        <row r="1072">
          <cell r="B1072" t="str">
            <v/>
          </cell>
          <cell r="C1072" t="str">
            <v/>
          </cell>
          <cell r="D1072" t="str">
            <v>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>0</v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</row>
        <row r="1073">
          <cell r="B1073" t="str">
            <v/>
          </cell>
          <cell r="C1073" t="str">
            <v/>
          </cell>
          <cell r="D1073" t="str">
            <v>0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>0</v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</row>
        <row r="1074">
          <cell r="B1074" t="str">
            <v/>
          </cell>
          <cell r="C1074" t="str">
            <v/>
          </cell>
          <cell r="D1074" t="str">
            <v>0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>0</v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</row>
        <row r="1075">
          <cell r="B1075" t="str">
            <v/>
          </cell>
          <cell r="C1075" t="str">
            <v/>
          </cell>
          <cell r="D1075" t="str">
            <v>0</v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>0</v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</row>
        <row r="1076">
          <cell r="B1076" t="str">
            <v/>
          </cell>
          <cell r="C1076" t="str">
            <v/>
          </cell>
          <cell r="D1076" t="str">
            <v>0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>0</v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</row>
        <row r="1077">
          <cell r="B1077" t="str">
            <v/>
          </cell>
          <cell r="C1077" t="str">
            <v/>
          </cell>
          <cell r="D1077" t="str">
            <v>0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>0</v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</row>
        <row r="1078">
          <cell r="B1078" t="str">
            <v/>
          </cell>
          <cell r="C1078" t="str">
            <v/>
          </cell>
          <cell r="D1078" t="str">
            <v>0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>0</v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</row>
        <row r="1079">
          <cell r="B1079" t="str">
            <v/>
          </cell>
          <cell r="C1079" t="str">
            <v/>
          </cell>
          <cell r="D1079" t="str">
            <v>0</v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>0</v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</row>
        <row r="1080">
          <cell r="B1080" t="str">
            <v/>
          </cell>
          <cell r="C1080" t="str">
            <v/>
          </cell>
          <cell r="D1080" t="str">
            <v>0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>0</v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</row>
        <row r="1081">
          <cell r="B1081" t="str">
            <v/>
          </cell>
          <cell r="C1081" t="str">
            <v/>
          </cell>
          <cell r="D1081" t="str">
            <v>0</v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>0</v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</row>
        <row r="1082">
          <cell r="B1082" t="str">
            <v/>
          </cell>
          <cell r="C1082" t="str">
            <v/>
          </cell>
          <cell r="D1082" t="str">
            <v>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>0</v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</row>
        <row r="1083">
          <cell r="B1083" t="str">
            <v/>
          </cell>
          <cell r="C1083" t="str">
            <v/>
          </cell>
          <cell r="D1083" t="str">
            <v>0</v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>0</v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</row>
        <row r="1084">
          <cell r="B1084" t="str">
            <v/>
          </cell>
          <cell r="C1084" t="str">
            <v/>
          </cell>
          <cell r="D1084" t="str">
            <v>0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>0</v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</row>
        <row r="1085">
          <cell r="B1085" t="str">
            <v/>
          </cell>
          <cell r="C1085" t="str">
            <v/>
          </cell>
          <cell r="D1085" t="str">
            <v>0</v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>0</v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</row>
        <row r="1086">
          <cell r="B1086" t="str">
            <v/>
          </cell>
          <cell r="C1086" t="str">
            <v/>
          </cell>
          <cell r="D1086" t="str">
            <v>0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>0</v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</row>
        <row r="1087">
          <cell r="B1087" t="str">
            <v/>
          </cell>
          <cell r="C1087" t="str">
            <v/>
          </cell>
          <cell r="D1087" t="str">
            <v>0</v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>0</v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</row>
        <row r="1088">
          <cell r="B1088" t="str">
            <v/>
          </cell>
          <cell r="C1088" t="str">
            <v/>
          </cell>
          <cell r="D1088" t="str">
            <v>0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>0</v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</row>
        <row r="1089">
          <cell r="B1089" t="str">
            <v/>
          </cell>
          <cell r="C1089" t="str">
            <v/>
          </cell>
          <cell r="D1089" t="str">
            <v>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>0</v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</row>
        <row r="1090">
          <cell r="B1090" t="str">
            <v/>
          </cell>
          <cell r="C1090" t="str">
            <v/>
          </cell>
          <cell r="D1090" t="str">
            <v>0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>0</v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</row>
        <row r="1091">
          <cell r="B1091" t="str">
            <v/>
          </cell>
          <cell r="C1091" t="str">
            <v/>
          </cell>
          <cell r="D1091" t="str">
            <v>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>0</v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</row>
        <row r="1092">
          <cell r="B1092" t="str">
            <v/>
          </cell>
          <cell r="C1092" t="str">
            <v/>
          </cell>
          <cell r="D1092" t="str">
            <v>0</v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>0</v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</row>
        <row r="1093">
          <cell r="B1093" t="str">
            <v/>
          </cell>
          <cell r="C1093" t="str">
            <v/>
          </cell>
          <cell r="D1093" t="str">
            <v>0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>0</v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</row>
        <row r="1094">
          <cell r="B1094" t="str">
            <v/>
          </cell>
          <cell r="C1094" t="str">
            <v/>
          </cell>
          <cell r="D1094" t="str">
            <v>0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>0</v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</row>
        <row r="1095">
          <cell r="B1095" t="str">
            <v/>
          </cell>
          <cell r="C1095" t="str">
            <v/>
          </cell>
          <cell r="D1095" t="str">
            <v>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>0</v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</row>
        <row r="1096">
          <cell r="B1096" t="str">
            <v/>
          </cell>
          <cell r="C1096" t="str">
            <v/>
          </cell>
          <cell r="D1096" t="str">
            <v>0</v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>0</v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</row>
        <row r="1097">
          <cell r="B1097" t="str">
            <v/>
          </cell>
          <cell r="C1097" t="str">
            <v/>
          </cell>
          <cell r="D1097" t="str">
            <v>0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>0</v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</row>
        <row r="1098">
          <cell r="B1098" t="str">
            <v/>
          </cell>
          <cell r="C1098" t="str">
            <v/>
          </cell>
          <cell r="D1098" t="str">
            <v>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>0</v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</row>
        <row r="1099">
          <cell r="B1099" t="str">
            <v/>
          </cell>
          <cell r="C1099" t="str">
            <v/>
          </cell>
          <cell r="D1099" t="str">
            <v>0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>0</v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</row>
        <row r="1100">
          <cell r="B1100" t="str">
            <v/>
          </cell>
          <cell r="C1100" t="str">
            <v/>
          </cell>
          <cell r="D1100" t="str">
            <v>0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>0</v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</row>
        <row r="1101">
          <cell r="B1101" t="str">
            <v/>
          </cell>
          <cell r="C1101" t="str">
            <v/>
          </cell>
          <cell r="D1101" t="str">
            <v>0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>0</v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</row>
        <row r="1102">
          <cell r="B1102" t="str">
            <v/>
          </cell>
          <cell r="C1102" t="str">
            <v/>
          </cell>
          <cell r="D1102" t="str">
            <v>0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>0</v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</row>
        <row r="1103">
          <cell r="B1103" t="str">
            <v/>
          </cell>
          <cell r="C1103" t="str">
            <v/>
          </cell>
          <cell r="D1103" t="str">
            <v>0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>0</v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</row>
        <row r="1104">
          <cell r="B1104" t="str">
            <v/>
          </cell>
          <cell r="C1104" t="str">
            <v/>
          </cell>
          <cell r="D1104" t="str">
            <v>0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>0</v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</row>
        <row r="1105">
          <cell r="B1105" t="str">
            <v/>
          </cell>
          <cell r="C1105" t="str">
            <v/>
          </cell>
          <cell r="D1105" t="str">
            <v>0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>0</v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</row>
        <row r="1106">
          <cell r="B1106" t="str">
            <v/>
          </cell>
          <cell r="C1106" t="str">
            <v/>
          </cell>
          <cell r="D1106" t="str">
            <v>0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>0</v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</row>
        <row r="1107">
          <cell r="B1107" t="str">
            <v/>
          </cell>
          <cell r="C1107" t="str">
            <v/>
          </cell>
          <cell r="D1107" t="str">
            <v>0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>0</v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</row>
        <row r="1108">
          <cell r="B1108" t="str">
            <v/>
          </cell>
          <cell r="C1108" t="str">
            <v/>
          </cell>
          <cell r="D1108" t="str">
            <v>0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>0</v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</row>
        <row r="1109">
          <cell r="B1109" t="str">
            <v/>
          </cell>
          <cell r="C1109" t="str">
            <v/>
          </cell>
          <cell r="D1109" t="str">
            <v>0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>0</v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</row>
        <row r="1110">
          <cell r="B1110" t="str">
            <v/>
          </cell>
          <cell r="C1110" t="str">
            <v/>
          </cell>
          <cell r="D1110" t="str">
            <v>0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>0</v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</row>
        <row r="1111">
          <cell r="B1111" t="str">
            <v/>
          </cell>
          <cell r="C1111" t="str">
            <v/>
          </cell>
          <cell r="D1111" t="str">
            <v>0</v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>0</v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</row>
        <row r="1112">
          <cell r="B1112" t="str">
            <v/>
          </cell>
          <cell r="C1112" t="str">
            <v/>
          </cell>
          <cell r="D1112" t="str">
            <v>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>0</v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</row>
        <row r="1113">
          <cell r="B1113" t="str">
            <v/>
          </cell>
          <cell r="C1113" t="str">
            <v/>
          </cell>
          <cell r="D1113" t="str">
            <v>0</v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>0</v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</row>
        <row r="1114">
          <cell r="B1114" t="str">
            <v/>
          </cell>
          <cell r="C1114" t="str">
            <v/>
          </cell>
          <cell r="D1114" t="str">
            <v>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>0</v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</row>
        <row r="1115">
          <cell r="B1115" t="str">
            <v/>
          </cell>
          <cell r="C1115" t="str">
            <v/>
          </cell>
          <cell r="D1115" t="str">
            <v>0</v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>0</v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</row>
        <row r="1116">
          <cell r="B1116" t="str">
            <v/>
          </cell>
          <cell r="C1116" t="str">
            <v/>
          </cell>
          <cell r="D1116" t="str">
            <v>0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>0</v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</row>
        <row r="1117">
          <cell r="B1117" t="str">
            <v/>
          </cell>
          <cell r="C1117" t="str">
            <v/>
          </cell>
          <cell r="D1117" t="str">
            <v>0</v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>0</v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</row>
        <row r="1118">
          <cell r="B1118" t="str">
            <v/>
          </cell>
          <cell r="C1118" t="str">
            <v/>
          </cell>
          <cell r="D1118" t="str">
            <v>0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>0</v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</row>
        <row r="1119">
          <cell r="B1119" t="str">
            <v/>
          </cell>
          <cell r="C1119" t="str">
            <v/>
          </cell>
          <cell r="D1119" t="str">
            <v>0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>0</v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</row>
        <row r="1120">
          <cell r="B1120" t="str">
            <v/>
          </cell>
          <cell r="C1120" t="str">
            <v/>
          </cell>
          <cell r="D1120" t="str">
            <v>0</v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>0</v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</row>
        <row r="1121">
          <cell r="B1121" t="str">
            <v/>
          </cell>
          <cell r="C1121" t="str">
            <v/>
          </cell>
          <cell r="D1121" t="str">
            <v>0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>0</v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</row>
        <row r="1122">
          <cell r="B1122" t="str">
            <v/>
          </cell>
          <cell r="C1122" t="str">
            <v/>
          </cell>
          <cell r="D1122" t="str">
            <v>0</v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>0</v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</row>
        <row r="1123">
          <cell r="B1123" t="str">
            <v/>
          </cell>
          <cell r="C1123" t="str">
            <v/>
          </cell>
          <cell r="D1123" t="str">
            <v>0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>0</v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</row>
        <row r="1124">
          <cell r="B1124" t="str">
            <v/>
          </cell>
          <cell r="C1124" t="str">
            <v/>
          </cell>
          <cell r="D1124" t="str">
            <v>0</v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>0</v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</row>
        <row r="1125">
          <cell r="B1125" t="str">
            <v/>
          </cell>
          <cell r="C1125" t="str">
            <v/>
          </cell>
          <cell r="D1125" t="str">
            <v>0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>0</v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</row>
        <row r="1126">
          <cell r="B1126" t="str">
            <v/>
          </cell>
          <cell r="C1126" t="str">
            <v/>
          </cell>
          <cell r="D1126" t="str">
            <v>0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>0</v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</row>
        <row r="1127">
          <cell r="B1127" t="str">
            <v/>
          </cell>
          <cell r="C1127" t="str">
            <v/>
          </cell>
          <cell r="D1127" t="str">
            <v>0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>0</v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</row>
        <row r="1128">
          <cell r="B1128" t="str">
            <v/>
          </cell>
          <cell r="C1128" t="str">
            <v/>
          </cell>
          <cell r="D1128" t="str">
            <v>0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>0</v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</row>
        <row r="1129">
          <cell r="B1129" t="str">
            <v/>
          </cell>
          <cell r="C1129" t="str">
            <v/>
          </cell>
          <cell r="D1129" t="str">
            <v>0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>0</v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</row>
        <row r="1130">
          <cell r="B1130" t="str">
            <v/>
          </cell>
          <cell r="C1130" t="str">
            <v/>
          </cell>
          <cell r="D1130" t="str">
            <v>0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>0</v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</row>
        <row r="1131">
          <cell r="B1131" t="str">
            <v/>
          </cell>
          <cell r="C1131" t="str">
            <v/>
          </cell>
          <cell r="D1131" t="str">
            <v>0</v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>0</v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</row>
        <row r="1132">
          <cell r="B1132" t="str">
            <v/>
          </cell>
          <cell r="C1132" t="str">
            <v/>
          </cell>
          <cell r="D1132" t="str">
            <v>0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>0</v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</row>
      </sheetData>
      <sheetData sheetId="2">
        <row r="2">
          <cell r="A2" t="str">
            <v>accr1033/t23</v>
          </cell>
          <cell r="B2">
            <v>0.495</v>
          </cell>
          <cell r="C2">
            <v>10</v>
          </cell>
        </row>
        <row r="3">
          <cell r="A3" t="str">
            <v>acier60</v>
          </cell>
          <cell r="B3">
            <v>0.495</v>
          </cell>
          <cell r="C3">
            <v>10</v>
          </cell>
        </row>
        <row r="4">
          <cell r="A4" t="str">
            <v>acss687r</v>
          </cell>
          <cell r="B4">
            <v>2.6139999999999999</v>
          </cell>
          <cell r="C4">
            <v>31.8</v>
          </cell>
        </row>
        <row r="5">
          <cell r="A5" t="str">
            <v>aster1144</v>
          </cell>
          <cell r="B5">
            <v>3.1640000000000001</v>
          </cell>
          <cell r="C5">
            <v>44</v>
          </cell>
        </row>
        <row r="6">
          <cell r="A6" t="str">
            <v>aster117</v>
          </cell>
          <cell r="B6">
            <v>0.32200000000000001</v>
          </cell>
          <cell r="C6">
            <v>14</v>
          </cell>
        </row>
        <row r="7">
          <cell r="A7" t="str">
            <v>aster148</v>
          </cell>
          <cell r="B7">
            <v>0.40699999999999997</v>
          </cell>
          <cell r="C7">
            <v>15.75</v>
          </cell>
        </row>
        <row r="8">
          <cell r="A8" t="str">
            <v>aster1600</v>
          </cell>
          <cell r="B8">
            <v>4.4249999999999998</v>
          </cell>
          <cell r="C8">
            <v>52</v>
          </cell>
        </row>
        <row r="9">
          <cell r="A9" t="str">
            <v>aster181.6</v>
          </cell>
          <cell r="B9">
            <v>0.5</v>
          </cell>
          <cell r="C9">
            <v>17.5</v>
          </cell>
        </row>
        <row r="10">
          <cell r="A10" t="str">
            <v>aster210</v>
          </cell>
          <cell r="B10">
            <v>0.627</v>
          </cell>
          <cell r="C10">
            <v>19.600000000000001</v>
          </cell>
        </row>
        <row r="11">
          <cell r="A11" t="str">
            <v>aster228</v>
          </cell>
          <cell r="B11">
            <v>0.627</v>
          </cell>
          <cell r="C11">
            <v>19.600000000000001</v>
          </cell>
        </row>
        <row r="12">
          <cell r="A12" t="str">
            <v>aster288</v>
          </cell>
          <cell r="B12">
            <v>0.79400000000000004</v>
          </cell>
          <cell r="C12">
            <v>22.05</v>
          </cell>
        </row>
        <row r="13">
          <cell r="A13" t="str">
            <v>aster34.4</v>
          </cell>
          <cell r="B13">
            <v>9.4E-2</v>
          </cell>
          <cell r="C13">
            <v>7.5</v>
          </cell>
        </row>
        <row r="14">
          <cell r="A14" t="str">
            <v>aster366</v>
          </cell>
          <cell r="B14">
            <v>1.0089999999999999</v>
          </cell>
          <cell r="C14">
            <v>24.85</v>
          </cell>
        </row>
        <row r="15">
          <cell r="A15" t="str">
            <v>aster475</v>
          </cell>
          <cell r="B15">
            <v>1.306</v>
          </cell>
          <cell r="C15">
            <v>28.35</v>
          </cell>
        </row>
        <row r="16">
          <cell r="A16" t="str">
            <v>aster54.6</v>
          </cell>
          <cell r="B16">
            <v>0.14899999999999999</v>
          </cell>
          <cell r="C16">
            <v>9.4499999999999993</v>
          </cell>
        </row>
        <row r="17">
          <cell r="A17" t="str">
            <v>aster570</v>
          </cell>
          <cell r="B17">
            <v>1.5740000000000001</v>
          </cell>
          <cell r="C17">
            <v>31.05</v>
          </cell>
        </row>
        <row r="18">
          <cell r="A18" t="str">
            <v>aster75.5</v>
          </cell>
          <cell r="B18">
            <v>0.20799999999999999</v>
          </cell>
          <cell r="C18">
            <v>11.25</v>
          </cell>
        </row>
        <row r="19">
          <cell r="A19" t="str">
            <v>aster851</v>
          </cell>
          <cell r="B19">
            <v>2.3540000000000001</v>
          </cell>
          <cell r="C19">
            <v>37.950000000000003</v>
          </cell>
        </row>
        <row r="20">
          <cell r="A20" t="str">
            <v>canna107.9</v>
          </cell>
          <cell r="B20">
            <v>0.55200000000000005</v>
          </cell>
          <cell r="C20">
            <v>13.5</v>
          </cell>
        </row>
        <row r="21">
          <cell r="A21" t="str">
            <v>canna116.2</v>
          </cell>
          <cell r="B21">
            <v>0.432</v>
          </cell>
          <cell r="C21">
            <v>14</v>
          </cell>
        </row>
        <row r="22">
          <cell r="A22" t="str">
            <v>canna147.1</v>
          </cell>
          <cell r="B22">
            <v>0.80200000000000005</v>
          </cell>
          <cell r="C22">
            <v>15.75</v>
          </cell>
        </row>
        <row r="23">
          <cell r="A23" t="str">
            <v>canna181.6</v>
          </cell>
          <cell r="B23">
            <v>0.67500000000000004</v>
          </cell>
          <cell r="C23">
            <v>17.5</v>
          </cell>
        </row>
        <row r="24">
          <cell r="A24" t="str">
            <v>canna188.7</v>
          </cell>
          <cell r="B24">
            <v>0.71099999999999997</v>
          </cell>
          <cell r="C24">
            <v>17.850000000000001</v>
          </cell>
        </row>
        <row r="25">
          <cell r="A25" t="str">
            <v>canna210</v>
          </cell>
          <cell r="B25">
            <v>0.78400000000000003</v>
          </cell>
          <cell r="C25">
            <v>18.829999999999998</v>
          </cell>
        </row>
        <row r="26">
          <cell r="A26" t="str">
            <v>canna228</v>
          </cell>
          <cell r="B26">
            <v>0.84699999999999998</v>
          </cell>
          <cell r="C26">
            <v>19.600000000000001</v>
          </cell>
        </row>
        <row r="27">
          <cell r="A27" t="str">
            <v>canna238</v>
          </cell>
          <cell r="B27">
            <v>0.88600000000000001</v>
          </cell>
          <cell r="C27">
            <v>20.02</v>
          </cell>
        </row>
        <row r="28">
          <cell r="A28" t="str">
            <v>canna288</v>
          </cell>
          <cell r="B28">
            <v>1.071</v>
          </cell>
          <cell r="C28">
            <v>22.05</v>
          </cell>
        </row>
        <row r="29">
          <cell r="A29" t="str">
            <v>canna294</v>
          </cell>
          <cell r="B29">
            <v>1.095</v>
          </cell>
          <cell r="C29">
            <v>22.25</v>
          </cell>
        </row>
        <row r="30">
          <cell r="A30" t="str">
            <v>canna356</v>
          </cell>
          <cell r="B30">
            <v>1.3380000000000001</v>
          </cell>
          <cell r="C30">
            <v>24.5</v>
          </cell>
        </row>
        <row r="31">
          <cell r="A31" t="str">
            <v>canna366</v>
          </cell>
          <cell r="B31">
            <v>1.365</v>
          </cell>
          <cell r="C31">
            <v>24.85</v>
          </cell>
        </row>
        <row r="32">
          <cell r="A32" t="str">
            <v>canna37.7</v>
          </cell>
          <cell r="B32">
            <v>0.155</v>
          </cell>
          <cell r="C32">
            <v>8.3000000000000007</v>
          </cell>
        </row>
        <row r="33">
          <cell r="A33" t="str">
            <v>canna 398</v>
          </cell>
          <cell r="B33">
            <v>1.496</v>
          </cell>
          <cell r="C33">
            <v>25.9</v>
          </cell>
        </row>
        <row r="34">
          <cell r="A34" t="str">
            <v>canna59.7</v>
          </cell>
          <cell r="B34">
            <v>0.27600000000000002</v>
          </cell>
          <cell r="C34">
            <v>10</v>
          </cell>
        </row>
        <row r="35">
          <cell r="A35" t="str">
            <v>canna68.6</v>
          </cell>
          <cell r="B35">
            <v>0.33400000000000002</v>
          </cell>
          <cell r="C35">
            <v>10.75</v>
          </cell>
        </row>
        <row r="36">
          <cell r="A36" t="str">
            <v>canna75.5</v>
          </cell>
          <cell r="B36">
            <v>0.34799999999999998</v>
          </cell>
          <cell r="C36">
            <v>11.25</v>
          </cell>
        </row>
        <row r="37">
          <cell r="A37" t="str">
            <v>crocus107.9</v>
          </cell>
          <cell r="B37">
            <v>0.55200000000000005</v>
          </cell>
          <cell r="C37">
            <v>13.5</v>
          </cell>
        </row>
        <row r="38">
          <cell r="A38" t="str">
            <v>crocus116.2</v>
          </cell>
          <cell r="B38">
            <v>0.432</v>
          </cell>
          <cell r="C38">
            <v>14</v>
          </cell>
        </row>
        <row r="39">
          <cell r="A39" t="str">
            <v>crocus1185</v>
          </cell>
          <cell r="B39">
            <v>4.46</v>
          </cell>
          <cell r="C39">
            <v>44.7</v>
          </cell>
        </row>
        <row r="40">
          <cell r="A40" t="str">
            <v>crocus1195</v>
          </cell>
          <cell r="B40">
            <v>4.5039999999999996</v>
          </cell>
          <cell r="C40">
            <v>44.8</v>
          </cell>
        </row>
        <row r="41">
          <cell r="A41" t="str">
            <v>crocus147.1</v>
          </cell>
          <cell r="B41">
            <v>0.54700000000000004</v>
          </cell>
          <cell r="C41">
            <v>15.75</v>
          </cell>
        </row>
        <row r="42">
          <cell r="A42" t="str">
            <v>crocus181.6</v>
          </cell>
          <cell r="B42">
            <v>0.67500000000000004</v>
          </cell>
          <cell r="C42">
            <v>17.5</v>
          </cell>
        </row>
        <row r="43">
          <cell r="A43" t="str">
            <v>crocus228</v>
          </cell>
          <cell r="B43">
            <v>0.84699999999999998</v>
          </cell>
          <cell r="C43">
            <v>19.600000000000001</v>
          </cell>
        </row>
        <row r="44">
          <cell r="A44" t="str">
            <v>crocus288</v>
          </cell>
          <cell r="B44">
            <v>1.071</v>
          </cell>
          <cell r="C44">
            <v>22.05</v>
          </cell>
        </row>
        <row r="45">
          <cell r="A45" t="str">
            <v>crocus297</v>
          </cell>
          <cell r="B45">
            <v>1.21</v>
          </cell>
          <cell r="C45">
            <v>22.45</v>
          </cell>
        </row>
        <row r="46">
          <cell r="A46" t="str">
            <v>crocus301</v>
          </cell>
          <cell r="B46">
            <v>1.25</v>
          </cell>
          <cell r="C46">
            <v>22.7</v>
          </cell>
        </row>
        <row r="47">
          <cell r="A47" t="str">
            <v>crocus412</v>
          </cell>
          <cell r="B47">
            <v>1.58</v>
          </cell>
          <cell r="C47">
            <v>26.4</v>
          </cell>
        </row>
        <row r="48">
          <cell r="A48" t="str">
            <v>crocus592</v>
          </cell>
          <cell r="B48">
            <v>2.2000000000000002</v>
          </cell>
          <cell r="C48">
            <v>31.7</v>
          </cell>
        </row>
        <row r="49">
          <cell r="A49" t="str">
            <v>crocus595</v>
          </cell>
          <cell r="B49">
            <v>2.21</v>
          </cell>
          <cell r="C49">
            <v>31.6</v>
          </cell>
        </row>
        <row r="50">
          <cell r="A50" t="str">
            <v>crocus612</v>
          </cell>
          <cell r="B50">
            <v>2.2410000000000001</v>
          </cell>
          <cell r="C50">
            <v>32.200000000000003</v>
          </cell>
        </row>
        <row r="51">
          <cell r="A51" t="str">
            <v>crocus617</v>
          </cell>
          <cell r="B51">
            <v>2.2410000000000001</v>
          </cell>
          <cell r="C51">
            <v>32.200000000000003</v>
          </cell>
        </row>
        <row r="52">
          <cell r="A52" t="str">
            <v>crocus68.6</v>
          </cell>
          <cell r="B52">
            <v>0.33400000000000002</v>
          </cell>
          <cell r="C52">
            <v>10.75</v>
          </cell>
        </row>
        <row r="53">
          <cell r="A53" t="str">
            <v>crocus865</v>
          </cell>
          <cell r="B53">
            <v>3.1509999999999998</v>
          </cell>
          <cell r="C53">
            <v>38.01</v>
          </cell>
        </row>
        <row r="54">
          <cell r="A54" t="str">
            <v>lantana215</v>
          </cell>
          <cell r="B54">
            <v>1.35</v>
          </cell>
          <cell r="C54">
            <v>24</v>
          </cell>
        </row>
        <row r="55">
          <cell r="A55" t="str">
            <v>lis155</v>
          </cell>
          <cell r="B55">
            <v>0.85</v>
          </cell>
          <cell r="C55">
            <v>18</v>
          </cell>
        </row>
        <row r="56">
          <cell r="A56" t="str">
            <v>pastel147.1</v>
          </cell>
          <cell r="B56">
            <v>0.54700000000000004</v>
          </cell>
          <cell r="C56">
            <v>15.75</v>
          </cell>
        </row>
        <row r="57">
          <cell r="A57" t="str">
            <v>pastel181.6</v>
          </cell>
          <cell r="B57">
            <v>0.67200000000000004</v>
          </cell>
          <cell r="C57">
            <v>17.5</v>
          </cell>
        </row>
        <row r="58">
          <cell r="A58" t="str">
            <v>pastel228</v>
          </cell>
          <cell r="B58">
            <v>0.84799999999999998</v>
          </cell>
          <cell r="C58">
            <v>19.600000000000001</v>
          </cell>
        </row>
        <row r="59">
          <cell r="A59" t="str">
            <v>pastel288</v>
          </cell>
          <cell r="B59">
            <v>1.07</v>
          </cell>
          <cell r="C59">
            <v>22.05</v>
          </cell>
        </row>
        <row r="60">
          <cell r="A60" t="str">
            <v>pastel299</v>
          </cell>
          <cell r="B60">
            <v>1.3</v>
          </cell>
          <cell r="C60">
            <v>22.5</v>
          </cell>
        </row>
        <row r="61">
          <cell r="A61" t="str">
            <v>pastel366</v>
          </cell>
          <cell r="B61">
            <v>1.365</v>
          </cell>
          <cell r="C61">
            <v>24.85</v>
          </cell>
        </row>
        <row r="62">
          <cell r="A62" t="str">
            <v>pastel374</v>
          </cell>
          <cell r="B62">
            <v>1.65</v>
          </cell>
          <cell r="C62">
            <v>25.2</v>
          </cell>
        </row>
        <row r="63">
          <cell r="A63" t="str">
            <v>pastel412</v>
          </cell>
          <cell r="B63">
            <v>1.593</v>
          </cell>
          <cell r="C63">
            <v>26.4</v>
          </cell>
        </row>
        <row r="64">
          <cell r="A64" t="str">
            <v>pastel933</v>
          </cell>
          <cell r="B64">
            <v>4.59</v>
          </cell>
          <cell r="C64">
            <v>40.1</v>
          </cell>
        </row>
        <row r="65">
          <cell r="A65" t="str">
            <v>petunia595</v>
          </cell>
          <cell r="B65">
            <v>2.21</v>
          </cell>
          <cell r="C65">
            <v>31.6</v>
          </cell>
        </row>
        <row r="66">
          <cell r="A66" t="str">
            <v>petunia612</v>
          </cell>
          <cell r="B66">
            <v>2.2450000000000001</v>
          </cell>
          <cell r="C66">
            <v>32.1</v>
          </cell>
        </row>
        <row r="67">
          <cell r="A67" t="str">
            <v>petunia865</v>
          </cell>
          <cell r="B67">
            <v>3.1739999999999999</v>
          </cell>
          <cell r="C67">
            <v>38.1</v>
          </cell>
        </row>
        <row r="68">
          <cell r="A68" t="str">
            <v>phlox116.2</v>
          </cell>
          <cell r="B68">
            <v>0.624</v>
          </cell>
          <cell r="C68">
            <v>14</v>
          </cell>
        </row>
        <row r="69">
          <cell r="A69" t="str">
            <v>phlox147.1</v>
          </cell>
          <cell r="B69">
            <v>0.79</v>
          </cell>
          <cell r="C69">
            <v>15.75</v>
          </cell>
        </row>
        <row r="70">
          <cell r="A70" t="str">
            <v>phlox181.6</v>
          </cell>
          <cell r="B70">
            <v>0.97499999999999998</v>
          </cell>
          <cell r="C70">
            <v>17.5</v>
          </cell>
        </row>
        <row r="71">
          <cell r="A71" t="str">
            <v>phlox228</v>
          </cell>
          <cell r="B71">
            <v>1.2250000000000001</v>
          </cell>
          <cell r="C71">
            <v>19.600000000000001</v>
          </cell>
        </row>
        <row r="72">
          <cell r="A72" t="str">
            <v>phlox288</v>
          </cell>
          <cell r="B72">
            <v>1.55</v>
          </cell>
          <cell r="C72">
            <v>22.05</v>
          </cell>
        </row>
        <row r="73">
          <cell r="A73" t="str">
            <v>phlox376</v>
          </cell>
          <cell r="B73">
            <v>2.2000000000000002</v>
          </cell>
          <cell r="C73">
            <v>25.2</v>
          </cell>
        </row>
        <row r="74">
          <cell r="A74" t="str">
            <v>phlox475</v>
          </cell>
          <cell r="B74">
            <v>2.84</v>
          </cell>
          <cell r="C74">
            <v>28.35</v>
          </cell>
        </row>
        <row r="75">
          <cell r="A75" t="str">
            <v>phlox52.4</v>
          </cell>
          <cell r="B75">
            <v>0.23799999999999999</v>
          </cell>
          <cell r="C75">
            <v>9.4</v>
          </cell>
        </row>
        <row r="76">
          <cell r="A76" t="str">
            <v>phlox59.7</v>
          </cell>
          <cell r="B76">
            <v>0.27600000000000002</v>
          </cell>
          <cell r="C76">
            <v>10</v>
          </cell>
        </row>
        <row r="77">
          <cell r="A77" t="str">
            <v>phlox75.5</v>
          </cell>
          <cell r="B77">
            <v>0.34799999999999998</v>
          </cell>
          <cell r="C77">
            <v>11.25</v>
          </cell>
        </row>
        <row r="78">
          <cell r="A78" t="str">
            <v>phlox94.1</v>
          </cell>
          <cell r="B78">
            <v>0.48099999999999998</v>
          </cell>
          <cell r="C78">
            <v>12.6</v>
          </cell>
        </row>
        <row r="79">
          <cell r="A79" t="str">
            <v>polygonum1185</v>
          </cell>
          <cell r="B79">
            <v>4.4749999999999996</v>
          </cell>
          <cell r="C79">
            <v>44.7</v>
          </cell>
        </row>
        <row r="80">
          <cell r="A80" t="str">
            <v>polygonum1195</v>
          </cell>
          <cell r="B80">
            <v>4.5039999999999996</v>
          </cell>
          <cell r="C80">
            <v>44.8</v>
          </cell>
        </row>
        <row r="81">
          <cell r="A81" t="str">
            <v>thym107</v>
          </cell>
          <cell r="B81">
            <v>0.63</v>
          </cell>
          <cell r="C81">
            <v>15.3</v>
          </cell>
        </row>
        <row r="82">
          <cell r="A82" t="str">
            <v>thym157.4</v>
          </cell>
          <cell r="B82">
            <v>0.91500000000000004</v>
          </cell>
          <cell r="C82">
            <v>19.2</v>
          </cell>
        </row>
        <row r="83">
          <cell r="A83" t="str">
            <v>thym268</v>
          </cell>
          <cell r="B83">
            <v>1.635</v>
          </cell>
          <cell r="C83">
            <v>23.6</v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  <row r="126">
          <cell r="A126" t="str">
            <v/>
          </cell>
        </row>
        <row r="127">
          <cell r="A127" t="str">
            <v/>
          </cell>
        </row>
        <row r="128">
          <cell r="A128" t="str">
            <v/>
          </cell>
        </row>
        <row r="129">
          <cell r="A129" t="str">
            <v/>
          </cell>
        </row>
        <row r="130">
          <cell r="A130" t="str">
            <v/>
          </cell>
        </row>
        <row r="131">
          <cell r="A131" t="str">
            <v/>
          </cell>
        </row>
        <row r="132">
          <cell r="A132" t="str">
            <v/>
          </cell>
        </row>
        <row r="133">
          <cell r="A133" t="str">
            <v/>
          </cell>
        </row>
        <row r="134">
          <cell r="A134" t="str">
            <v/>
          </cell>
        </row>
        <row r="135">
          <cell r="A135" t="str">
            <v/>
          </cell>
        </row>
        <row r="136">
          <cell r="A136" t="str">
            <v/>
          </cell>
        </row>
        <row r="137">
          <cell r="A137" t="str">
            <v/>
          </cell>
        </row>
        <row r="138">
          <cell r="A138" t="str">
            <v/>
          </cell>
        </row>
        <row r="139">
          <cell r="A139" t="str">
            <v/>
          </cell>
        </row>
        <row r="140">
          <cell r="A140" t="str">
            <v/>
          </cell>
        </row>
        <row r="141">
          <cell r="A141" t="str">
            <v/>
          </cell>
        </row>
        <row r="142">
          <cell r="A142" t="str">
            <v/>
          </cell>
        </row>
        <row r="143">
          <cell r="A143" t="str">
            <v/>
          </cell>
        </row>
        <row r="144">
          <cell r="A144" t="str">
            <v/>
          </cell>
        </row>
        <row r="145">
          <cell r="A145" t="str">
            <v/>
          </cell>
        </row>
        <row r="146">
          <cell r="A146" t="str">
            <v/>
          </cell>
        </row>
        <row r="147">
          <cell r="A147" t="str">
            <v/>
          </cell>
        </row>
        <row r="148">
          <cell r="A148" t="str">
            <v/>
          </cell>
        </row>
        <row r="149">
          <cell r="A149" t="str">
            <v/>
          </cell>
        </row>
        <row r="150">
          <cell r="A150" t="str">
            <v/>
          </cell>
        </row>
        <row r="151">
          <cell r="A151" t="str">
            <v/>
          </cell>
        </row>
        <row r="152">
          <cell r="A152" t="str">
            <v/>
          </cell>
        </row>
        <row r="153">
          <cell r="A153" t="str">
            <v/>
          </cell>
        </row>
        <row r="154">
          <cell r="A154" t="str">
            <v/>
          </cell>
        </row>
        <row r="155">
          <cell r="A155" t="str">
            <v/>
          </cell>
        </row>
        <row r="156">
          <cell r="A156" t="str">
            <v/>
          </cell>
        </row>
        <row r="157">
          <cell r="A157" t="str">
            <v/>
          </cell>
        </row>
        <row r="158">
          <cell r="A158" t="str">
            <v/>
          </cell>
        </row>
        <row r="159">
          <cell r="A159" t="str">
            <v/>
          </cell>
        </row>
        <row r="160">
          <cell r="A160" t="str">
            <v/>
          </cell>
        </row>
        <row r="161">
          <cell r="A161" t="str">
            <v/>
          </cell>
        </row>
        <row r="162">
          <cell r="A162" t="str">
            <v/>
          </cell>
        </row>
        <row r="163">
          <cell r="A163" t="str">
            <v/>
          </cell>
        </row>
        <row r="164">
          <cell r="A164" t="str">
            <v/>
          </cell>
        </row>
        <row r="165">
          <cell r="A165" t="str">
            <v/>
          </cell>
        </row>
        <row r="166">
          <cell r="A166" t="str">
            <v/>
          </cell>
        </row>
        <row r="167">
          <cell r="A167" t="str">
            <v/>
          </cell>
        </row>
        <row r="168">
          <cell r="A168" t="str">
            <v/>
          </cell>
        </row>
        <row r="169">
          <cell r="A169" t="str">
            <v/>
          </cell>
        </row>
        <row r="170">
          <cell r="A170" t="str">
            <v/>
          </cell>
        </row>
        <row r="171">
          <cell r="A171" t="str">
            <v/>
          </cell>
        </row>
        <row r="172">
          <cell r="A172" t="str">
            <v/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1">
          <cell r="A181" t="str">
            <v/>
          </cell>
        </row>
        <row r="182">
          <cell r="A182" t="str">
            <v/>
          </cell>
        </row>
        <row r="183">
          <cell r="A183" t="str">
            <v/>
          </cell>
        </row>
        <row r="184">
          <cell r="A184" t="str">
            <v/>
          </cell>
        </row>
        <row r="185">
          <cell r="A185" t="str">
            <v/>
          </cell>
        </row>
        <row r="186">
          <cell r="A186" t="str">
            <v/>
          </cell>
        </row>
        <row r="187">
          <cell r="A187" t="str">
            <v/>
          </cell>
        </row>
        <row r="188">
          <cell r="A188" t="str">
            <v/>
          </cell>
        </row>
        <row r="189">
          <cell r="A189" t="str">
            <v/>
          </cell>
        </row>
        <row r="190">
          <cell r="A190" t="str">
            <v/>
          </cell>
        </row>
        <row r="191">
          <cell r="A191" t="str">
            <v/>
          </cell>
        </row>
        <row r="192">
          <cell r="A192" t="str">
            <v/>
          </cell>
        </row>
        <row r="193">
          <cell r="A193" t="str">
            <v/>
          </cell>
        </row>
        <row r="194">
          <cell r="A194" t="str">
            <v/>
          </cell>
        </row>
        <row r="195">
          <cell r="A195" t="str">
            <v/>
          </cell>
        </row>
        <row r="196">
          <cell r="A196" t="str">
            <v/>
          </cell>
        </row>
        <row r="197">
          <cell r="A197" t="str">
            <v/>
          </cell>
        </row>
        <row r="198">
          <cell r="A198" t="str">
            <v/>
          </cell>
        </row>
        <row r="199">
          <cell r="A199" t="str">
            <v/>
          </cell>
        </row>
        <row r="200">
          <cell r="A200" t="str">
            <v/>
          </cell>
        </row>
        <row r="201">
          <cell r="A201" t="str">
            <v/>
          </cell>
        </row>
        <row r="202">
          <cell r="A202" t="str">
            <v/>
          </cell>
        </row>
        <row r="203">
          <cell r="A203" t="str">
            <v/>
          </cell>
        </row>
        <row r="204">
          <cell r="A204" t="str">
            <v/>
          </cell>
        </row>
        <row r="205">
          <cell r="A205" t="str">
            <v/>
          </cell>
        </row>
        <row r="206">
          <cell r="A206" t="str">
            <v/>
          </cell>
        </row>
        <row r="207">
          <cell r="A207" t="str">
            <v/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DONNEES"/>
      <sheetName val="SUPPORTS"/>
      <sheetName val="TERRAIN"/>
    </sheetNames>
    <sheetDataSet>
      <sheetData sheetId="0" refreshError="1"/>
      <sheetData sheetId="1">
        <row r="1">
          <cell r="C1" t="str">
            <v>Ligne</v>
          </cell>
          <cell r="L1" t="str">
            <v>Profil-Vérif.dwt</v>
          </cell>
        </row>
        <row r="7">
          <cell r="C7" t="str">
            <v>NON</v>
          </cell>
        </row>
        <row r="9">
          <cell r="A9" t="str">
            <v>Code</v>
          </cell>
          <cell r="B9" t="str">
            <v>N°</v>
          </cell>
          <cell r="C9" t="str">
            <v>Dist cum</v>
          </cell>
          <cell r="D9" t="str">
            <v>Alti</v>
          </cell>
          <cell r="E9" t="str">
            <v>AltiAcc</v>
          </cell>
          <cell r="F9" t="str">
            <v>Ht</v>
          </cell>
          <cell r="G9" t="str">
            <v>AltiSc</v>
          </cell>
          <cell r="H9" t="str">
            <v>Angle</v>
          </cell>
          <cell r="I9" t="str">
            <v>Type Sup</v>
          </cell>
          <cell r="J9" t="str">
            <v>1/2 Nappe</v>
          </cell>
          <cell r="K9" t="str">
            <v>NomChaine</v>
          </cell>
          <cell r="L9" t="str">
            <v>A/S</v>
          </cell>
          <cell r="M9" t="str">
            <v>LgChaine</v>
          </cell>
          <cell r="N9" t="str">
            <v>PoidChaine</v>
          </cell>
          <cell r="O9" t="str">
            <v>Svchaine</v>
          </cell>
          <cell r="P9" t="str">
            <v>CP</v>
          </cell>
          <cell r="Q9" t="str">
            <v>Câble</v>
          </cell>
          <cell r="R9" t="str">
            <v>Temp</v>
          </cell>
          <cell r="S9" t="str">
            <v>Param</v>
          </cell>
          <cell r="T9" t="str">
            <v>P15</v>
          </cell>
          <cell r="U9" t="str">
            <v>P AT</v>
          </cell>
          <cell r="V9" t="str">
            <v>P DLA</v>
          </cell>
        </row>
      </sheetData>
      <sheetData sheetId="2">
        <row r="1">
          <cell r="A1" t="str">
            <v>Canton</v>
          </cell>
          <cell r="C1" t="str">
            <v>Câble</v>
          </cell>
          <cell r="D1" t="str">
            <v>Temp</v>
          </cell>
          <cell r="E1" t="str">
            <v>Param</v>
          </cell>
          <cell r="F1" t="str">
            <v>Par15</v>
          </cell>
          <cell r="G1" t="str">
            <v>AngBal</v>
          </cell>
          <cell r="H1" t="str">
            <v>Z Vent</v>
          </cell>
          <cell r="I1" t="str">
            <v>Temp</v>
          </cell>
          <cell r="J1" t="str">
            <v>Type Sup</v>
          </cell>
          <cell r="K1" t="str">
            <v>1/2 Nappe</v>
          </cell>
          <cell r="L1" t="str">
            <v>Liste support</v>
          </cell>
          <cell r="Q1" t="str">
            <v>NomCh</v>
          </cell>
          <cell r="R1" t="str">
            <v>Chaine BDD</v>
          </cell>
          <cell r="S1" t="str">
            <v>A/S</v>
          </cell>
          <cell r="T1" t="str">
            <v>LgCh</v>
          </cell>
          <cell r="U1" t="str">
            <v>PCh</v>
          </cell>
          <cell r="V1" t="str">
            <v>SvCh</v>
          </cell>
          <cell r="W1" t="str">
            <v>Liste support</v>
          </cell>
        </row>
        <row r="59">
          <cell r="A59" t="str">
            <v>NumLi</v>
          </cell>
          <cell r="B59" t="str">
            <v>Code</v>
          </cell>
          <cell r="C59" t="str">
            <v>N°</v>
          </cell>
          <cell r="D59" t="str">
            <v>Dist cum</v>
          </cell>
          <cell r="E59" t="str">
            <v>Alti</v>
          </cell>
          <cell r="F59" t="str">
            <v>AltiAcc</v>
          </cell>
          <cell r="G59" t="str">
            <v>Ht</v>
          </cell>
          <cell r="H59" t="str">
            <v>AltiSc</v>
          </cell>
          <cell r="I59" t="str">
            <v>Angle</v>
          </cell>
          <cell r="J59" t="str">
            <v>Type Sup</v>
          </cell>
          <cell r="K59" t="str">
            <v>1/2 Nappe</v>
          </cell>
          <cell r="L59" t="str">
            <v>NomChaine</v>
          </cell>
          <cell r="M59" t="str">
            <v>A/S</v>
          </cell>
          <cell r="N59" t="str">
            <v>LgChaine</v>
          </cell>
          <cell r="O59" t="str">
            <v>PoidChaine</v>
          </cell>
          <cell r="P59" t="str">
            <v>Svchaine</v>
          </cell>
          <cell r="Q59" t="str">
            <v>CP</v>
          </cell>
          <cell r="R59" t="str">
            <v>Câble</v>
          </cell>
          <cell r="S59" t="str">
            <v>Temp</v>
          </cell>
          <cell r="T59" t="str">
            <v>Param</v>
          </cell>
          <cell r="U59" t="str">
            <v>P15</v>
          </cell>
          <cell r="V59" t="str">
            <v>ParamAT</v>
          </cell>
          <cell r="W59" t="str">
            <v>Param DLA</v>
          </cell>
          <cell r="X59" t="str">
            <v>AngBal</v>
          </cell>
          <cell r="Y59" t="str">
            <v>Z Vent</v>
          </cell>
          <cell r="Z59" t="str">
            <v>Temp</v>
          </cell>
          <cell r="AA59" t="str">
            <v>X</v>
          </cell>
          <cell r="AB59" t="str">
            <v>Y</v>
          </cell>
        </row>
      </sheetData>
      <sheetData sheetId="3">
        <row r="1">
          <cell r="A1" t="str">
            <v>X
( Dist cum )</v>
          </cell>
          <cell r="B1" t="str">
            <v>Y
( Alti * 5 )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Description ligne"/>
      <sheetName val="Base"/>
      <sheetName val="Récap"/>
      <sheetName val="Fichier txt"/>
      <sheetName val="Portée (1)"/>
      <sheetName val="Portée (2)"/>
      <sheetName val="Portée (3)"/>
      <sheetName val="Portée (4)"/>
      <sheetName val="Portée (5)"/>
      <sheetName val="Portée (6)"/>
      <sheetName val="Portée (7)"/>
      <sheetName val="Portée (8)"/>
      <sheetName val="Portée (9)"/>
      <sheetName val="Portée (10)"/>
      <sheetName val="Portée (11)"/>
      <sheetName val="Portée (12)"/>
      <sheetName val="Portée (13)"/>
      <sheetName val="Portée (14)"/>
      <sheetName val="Portée (15)"/>
      <sheetName val="Portée (16)"/>
      <sheetName val="Portée (17)"/>
      <sheetName val="Portée (18)"/>
      <sheetName val="Portée (19)"/>
      <sheetName val="Portée (20)"/>
      <sheetName val="Portée (21)"/>
      <sheetName val="Portée (22)"/>
      <sheetName val="Portée (23)"/>
      <sheetName val="Portée (24)"/>
      <sheetName val="Portée (25)"/>
    </sheetNames>
    <sheetDataSet>
      <sheetData sheetId="0"/>
      <sheetData sheetId="1"/>
      <sheetData sheetId="2"/>
      <sheetData sheetId="3"/>
      <sheetData sheetId="4"/>
      <sheetData sheetId="5">
        <row r="31">
          <cell r="E31">
            <v>4.5</v>
          </cell>
        </row>
        <row r="33">
          <cell r="E33" t="str">
            <v/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3D07D-B699-4B53-969B-FDDA017D1977}">
  <sheetPr codeName="Feuil3">
    <pageSetUpPr fitToPage="1"/>
  </sheetPr>
  <dimension ref="B2:CJ5797"/>
  <sheetViews>
    <sheetView showGridLines="0" tabSelected="1" view="pageBreakPreview" topLeftCell="D1" zoomScaleNormal="70" zoomScaleSheetLayoutView="100" workbookViewId="0">
      <selection activeCell="U22" sqref="U22"/>
    </sheetView>
  </sheetViews>
  <sheetFormatPr baseColWidth="10" defaultRowHeight="15" x14ac:dyDescent="0.25"/>
  <cols>
    <col min="2" max="2" width="66.85546875" customWidth="1"/>
    <col min="3" max="3" width="16.42578125" customWidth="1"/>
    <col min="5" max="5" width="12.140625" bestFit="1" customWidth="1"/>
    <col min="7" max="7" width="20.5703125" bestFit="1" customWidth="1"/>
    <col min="8" max="8" width="24" bestFit="1" customWidth="1"/>
    <col min="9" max="9" width="16.42578125" bestFit="1" customWidth="1"/>
    <col min="16" max="16" width="19.85546875" customWidth="1"/>
    <col min="17" max="17" width="13" customWidth="1"/>
    <col min="18" max="18" width="2.7109375" bestFit="1" customWidth="1"/>
    <col min="29" max="29" width="19" customWidth="1"/>
    <col min="41" max="41" width="18.28515625" bestFit="1" customWidth="1"/>
    <col min="51" max="52" width="10.28515625" customWidth="1"/>
    <col min="53" max="53" width="40" bestFit="1" customWidth="1"/>
    <col min="54" max="54" width="16.140625" bestFit="1" customWidth="1"/>
    <col min="56" max="56" width="14.28515625" customWidth="1"/>
    <col min="59" max="59" width="13.5703125" bestFit="1" customWidth="1"/>
    <col min="60" max="60" width="14.28515625" customWidth="1"/>
    <col min="61" max="61" width="9.42578125" customWidth="1"/>
    <col min="63" max="63" width="14.85546875" bestFit="1" customWidth="1"/>
    <col min="67" max="67" width="14.5703125" bestFit="1" customWidth="1"/>
    <col min="69" max="69" width="26.42578125" bestFit="1" customWidth="1"/>
    <col min="70" max="70" width="15" bestFit="1" customWidth="1"/>
    <col min="71" max="75" width="15" customWidth="1"/>
    <col min="81" max="81" width="25.85546875" bestFit="1" customWidth="1"/>
    <col min="84" max="84" width="28.7109375" bestFit="1" customWidth="1"/>
    <col min="87" max="87" width="26.85546875" bestFit="1" customWidth="1"/>
  </cols>
  <sheetData>
    <row r="2" spans="2:88" x14ac:dyDescent="0.25">
      <c r="G2" s="1" t="s">
        <v>0</v>
      </c>
      <c r="H2" s="2" t="s">
        <v>1</v>
      </c>
      <c r="I2" s="1" t="s">
        <v>2</v>
      </c>
      <c r="J2" s="3" t="s">
        <v>3</v>
      </c>
      <c r="K2" s="3"/>
      <c r="L2" s="3"/>
    </row>
    <row r="4" spans="2:88" x14ac:dyDescent="0.25">
      <c r="B4" s="4" t="str">
        <f>CONCATENATE("Etude Ligne ",'[1]TABLEAU DE BORD'!D1," KV ",'[1]TABLEAU DE BORD'!L1)</f>
        <v>Etude Ligne 63 KV FRONTENAUD - GRAND CHENE</v>
      </c>
      <c r="C4" s="4"/>
      <c r="D4" s="5"/>
      <c r="E4" s="5"/>
      <c r="F4" s="5"/>
      <c r="G4" s="6"/>
      <c r="H4" s="6"/>
      <c r="I4" s="7"/>
      <c r="J4" s="7"/>
      <c r="K4" s="7"/>
      <c r="L4" s="7"/>
      <c r="M4" s="7"/>
    </row>
    <row r="5" spans="2:88" x14ac:dyDescent="0.25">
      <c r="B5" s="4" t="s">
        <v>4</v>
      </c>
      <c r="C5" s="8"/>
      <c r="D5" s="8"/>
      <c r="E5" s="6"/>
      <c r="F5" s="6"/>
      <c r="G5" s="6"/>
      <c r="H5" s="6"/>
      <c r="I5" s="7"/>
      <c r="J5" s="7"/>
      <c r="K5" s="7"/>
      <c r="L5" s="7"/>
      <c r="M5" s="7"/>
      <c r="BF5" t="s">
        <v>5</v>
      </c>
    </row>
    <row r="6" spans="2:88" x14ac:dyDescent="0.25">
      <c r="B6" s="9" t="str">
        <f>CONCATENATE("Portée comprise entre le pylône n° ",H2," et le pylône n° ",J2,"")</f>
        <v>Portée comprise entre le pylône n° 37 et le pylône n° 3N</v>
      </c>
      <c r="C6" s="8"/>
      <c r="D6" s="8"/>
      <c r="E6" s="6"/>
      <c r="F6" s="6"/>
      <c r="G6" s="6"/>
      <c r="H6" s="6"/>
      <c r="I6" s="7"/>
      <c r="J6" s="7"/>
      <c r="K6" s="7"/>
      <c r="L6" s="7"/>
      <c r="M6" s="7"/>
      <c r="BF6">
        <f>RADIANS(50)</f>
        <v>0.87266462599716477</v>
      </c>
      <c r="BV6" t="s">
        <v>6</v>
      </c>
      <c r="BW6" t="str">
        <f>INDEX('[1]TABLEAU DE BORD'!B13:P5000,MATCH('Formalisme RTE'!H2,'[1]TABLEAU DE BORD'!B13:B5000,0),13)</f>
        <v>crocus147.1</v>
      </c>
    </row>
    <row r="7" spans="2:88" x14ac:dyDescent="0.25">
      <c r="B7" s="9" t="s">
        <v>7</v>
      </c>
      <c r="C7" s="8"/>
      <c r="D7" s="4">
        <f>'[1]TABLEAU DE BORD'!D1</f>
        <v>63</v>
      </c>
      <c r="E7" s="4" t="s">
        <v>8</v>
      </c>
      <c r="F7" s="10"/>
      <c r="G7" s="6"/>
      <c r="H7" s="6"/>
      <c r="I7" s="7"/>
      <c r="J7" s="7"/>
      <c r="K7" s="7"/>
      <c r="L7" s="7"/>
      <c r="M7" s="7"/>
      <c r="BF7" t="s">
        <v>9</v>
      </c>
      <c r="BG7" s="11">
        <f>SIN(BF6)</f>
        <v>0.76604444311897801</v>
      </c>
      <c r="BL7" s="12"/>
      <c r="BM7" s="13" t="s">
        <v>10</v>
      </c>
      <c r="BN7" s="13"/>
      <c r="BO7" s="13"/>
    </row>
    <row r="8" spans="2:88" x14ac:dyDescent="0.25">
      <c r="B8" s="9" t="s">
        <v>11</v>
      </c>
      <c r="C8" s="4"/>
      <c r="D8" s="4" t="str">
        <f>INDEX('[1]TABLEAU DE BORD'!B13:R2000,MATCH('Formalisme RTE'!H2,'[1]TABLEAU DE BORD'!B13:B2000,0),16)</f>
        <v>240 Pa : ZVN zone normale</v>
      </c>
      <c r="E8" s="10"/>
      <c r="F8" s="10"/>
      <c r="G8" s="6"/>
      <c r="H8" s="6"/>
      <c r="I8" s="7"/>
      <c r="J8" s="7"/>
      <c r="K8" s="7"/>
      <c r="L8" s="7"/>
      <c r="M8" s="7"/>
      <c r="BL8" s="14" t="s">
        <v>12</v>
      </c>
      <c r="BM8" s="12">
        <v>63</v>
      </c>
      <c r="BN8" s="12">
        <v>2</v>
      </c>
      <c r="BO8" s="12">
        <v>2</v>
      </c>
      <c r="BQ8" s="2" t="s">
        <v>13</v>
      </c>
      <c r="BR8" s="2"/>
      <c r="BS8" s="2"/>
      <c r="BT8" s="2"/>
      <c r="BU8" s="2"/>
      <c r="BV8" s="2"/>
      <c r="BW8" s="2"/>
    </row>
    <row r="9" spans="2:88" x14ac:dyDescent="0.25">
      <c r="B9" s="9" t="s">
        <v>14</v>
      </c>
      <c r="C9" s="8"/>
      <c r="D9" s="15">
        <f>INDEX('[1]TABLEAU DE BORD'!B13:R2000,MATCH('Formalisme RTE'!H2,'[1]TABLEAU DE BORD'!B13:B2000,0),14)</f>
        <v>1099.18</v>
      </c>
      <c r="E9" s="10" t="s">
        <v>15</v>
      </c>
      <c r="F9" s="10"/>
      <c r="G9" s="6"/>
      <c r="H9" s="6"/>
      <c r="I9" s="7"/>
      <c r="J9" s="7"/>
      <c r="K9" s="7"/>
      <c r="L9" s="7"/>
      <c r="M9" s="7"/>
      <c r="BL9" s="14"/>
      <c r="BM9" s="12">
        <v>90</v>
      </c>
      <c r="BN9" s="12">
        <v>2</v>
      </c>
      <c r="BO9" s="12">
        <v>2</v>
      </c>
      <c r="BQ9" s="3" t="s">
        <v>16</v>
      </c>
      <c r="BR9" s="3" t="s">
        <v>17</v>
      </c>
      <c r="BS9" s="3"/>
      <c r="BT9" s="3"/>
      <c r="BU9" s="3" t="s">
        <v>18</v>
      </c>
      <c r="BV9" s="3"/>
      <c r="BW9" s="3" t="s">
        <v>19</v>
      </c>
      <c r="BY9" t="s">
        <v>20</v>
      </c>
      <c r="CA9" t="s">
        <v>21</v>
      </c>
      <c r="CC9" t="s">
        <v>22</v>
      </c>
      <c r="CD9" t="s">
        <v>23</v>
      </c>
      <c r="CF9" t="s">
        <v>24</v>
      </c>
      <c r="CI9" t="s">
        <v>25</v>
      </c>
    </row>
    <row r="10" spans="2:88" x14ac:dyDescent="0.25">
      <c r="B10" s="9" t="s">
        <v>26</v>
      </c>
      <c r="C10" s="8"/>
      <c r="D10" s="15">
        <f>INDEX('[1]TABLEAU DE BORD'!B13:R2000,MATCH('Formalisme RTE'!H2,'[1]TABLEAU DE BORD'!B13:B2000,0),15)</f>
        <v>890.52</v>
      </c>
      <c r="E10" s="10" t="s">
        <v>15</v>
      </c>
      <c r="F10" s="10"/>
      <c r="G10" s="6"/>
      <c r="H10" s="6"/>
      <c r="I10" s="7"/>
      <c r="J10" s="7"/>
      <c r="K10" s="7"/>
      <c r="L10" s="7"/>
      <c r="M10" s="7"/>
      <c r="P10" s="16" t="s">
        <v>27</v>
      </c>
      <c r="AC10" s="16" t="s">
        <v>28</v>
      </c>
      <c r="AO10" s="16" t="s">
        <v>29</v>
      </c>
      <c r="BL10" s="14"/>
      <c r="BM10" s="12">
        <v>150</v>
      </c>
      <c r="BN10" s="12">
        <v>2</v>
      </c>
      <c r="BO10" s="12">
        <v>2.1</v>
      </c>
    </row>
    <row r="11" spans="2:88" x14ac:dyDescent="0.25">
      <c r="B11" s="9" t="str">
        <f>CONCATENATE("Distance axe support n° ",H2," / accrochage")</f>
        <v>Distance axe support n° 37 / accrochage</v>
      </c>
      <c r="C11" s="8"/>
      <c r="D11" s="8">
        <f>INDEX('[1]TABLEAU DE BORD'!B13:R2000,MATCH('Formalisme RTE'!H2,'[1]TABLEAU DE BORD'!B13:B2000,0),5)</f>
        <v>2.7040062867933941</v>
      </c>
      <c r="E11" s="10" t="s">
        <v>15</v>
      </c>
      <c r="F11" s="10"/>
      <c r="G11" s="6"/>
      <c r="H11" s="6"/>
      <c r="I11" s="7"/>
      <c r="J11" s="7"/>
      <c r="K11" s="7"/>
      <c r="L11" s="7"/>
      <c r="M11" s="7"/>
      <c r="O11" s="17">
        <f>'[1]TABLEAU DE BORD'!U7</f>
        <v>15</v>
      </c>
      <c r="P11" s="18" t="s">
        <v>30</v>
      </c>
      <c r="Q11" s="19">
        <v>50</v>
      </c>
      <c r="R11" s="20"/>
      <c r="S11" s="21" t="s">
        <v>31</v>
      </c>
      <c r="T11" s="22" t="s">
        <v>32</v>
      </c>
      <c r="U11" s="22"/>
      <c r="V11" s="23">
        <v>8</v>
      </c>
      <c r="AB11">
        <f>'[1]TABLEAU DE BORD'!U7</f>
        <v>15</v>
      </c>
      <c r="AC11" s="18" t="s">
        <v>30</v>
      </c>
      <c r="AD11" s="19">
        <f>Q11</f>
        <v>50</v>
      </c>
      <c r="AE11" s="20"/>
      <c r="AF11" s="21" t="s">
        <v>31</v>
      </c>
      <c r="AG11" s="22" t="s">
        <v>32</v>
      </c>
      <c r="AH11" s="22"/>
      <c r="AI11" s="23">
        <f>'[1]TABLEAU DE BORD'!U6</f>
        <v>0</v>
      </c>
      <c r="AN11">
        <f>'[1]TABLEAU DE BORD'!U7</f>
        <v>15</v>
      </c>
      <c r="AO11" s="18" t="s">
        <v>30</v>
      </c>
      <c r="AP11" s="19">
        <f>'[1]TABLEAU DE BORD'!U7</f>
        <v>15</v>
      </c>
      <c r="AQ11" s="20"/>
      <c r="AR11" s="21" t="s">
        <v>31</v>
      </c>
      <c r="AS11" s="22" t="s">
        <v>32</v>
      </c>
      <c r="AT11" s="22"/>
      <c r="AU11" s="23">
        <f>'[1]TABLEAU DE BORD'!U6</f>
        <v>0</v>
      </c>
      <c r="BL11" s="14"/>
      <c r="BM11" s="12">
        <v>225</v>
      </c>
      <c r="BN11" s="12">
        <v>2</v>
      </c>
      <c r="BO11" s="12">
        <v>2.7</v>
      </c>
    </row>
    <row r="12" spans="2:88" ht="15.75" thickBot="1" x14ac:dyDescent="0.3">
      <c r="B12" s="9" t="str">
        <f>CONCATENATE("Distance axe support n° ",J2," / accrochage")</f>
        <v>Distance axe support n° 3N / accrochage</v>
      </c>
      <c r="C12" s="8"/>
      <c r="D12" s="8">
        <f>INDEX('[1]TABLEAU DE BORD'!B13:R2000,MATCH('Formalisme RTE'!H2,'[1]TABLEAU DE BORD'!B13:B2000,0),11)</f>
        <v>4.1963221994905702</v>
      </c>
      <c r="E12" s="10" t="s">
        <v>15</v>
      </c>
      <c r="F12" s="10"/>
      <c r="G12" s="6"/>
      <c r="H12" s="6"/>
      <c r="I12" s="7"/>
      <c r="J12" s="7"/>
      <c r="K12" s="7"/>
      <c r="L12" s="7"/>
      <c r="M12" s="7"/>
      <c r="P12" s="18" t="e">
        <f>CONCATENATE("RESULTATS PORTEE ",#REF!,"-",#REF!)</f>
        <v>#REF!</v>
      </c>
      <c r="Q12" s="18"/>
      <c r="R12" s="24"/>
      <c r="S12" s="25"/>
      <c r="T12" s="26"/>
      <c r="U12" s="20" t="str">
        <f>IF(T10="","","f2+G3 conditione la tranchée :")</f>
        <v/>
      </c>
      <c r="V12" s="27"/>
      <c r="AC12" s="18" t="e">
        <f>CONCATENATE("RESULTATS PORTEE ",#REF!,"-",#REF!)</f>
        <v>#REF!</v>
      </c>
      <c r="AD12" s="18"/>
      <c r="AE12" s="24"/>
      <c r="AF12" s="25"/>
      <c r="AG12" s="26"/>
      <c r="AH12" s="20" t="str">
        <f>IF(AG10="","","f2+G3 conditione la tranchée :")</f>
        <v/>
      </c>
      <c r="AI12" s="27"/>
      <c r="AO12" s="18" t="e">
        <f>CONCATENATE("RESULTATS PORTEE ",#REF!,"-",#REF!)</f>
        <v>#REF!</v>
      </c>
      <c r="AP12" s="18"/>
      <c r="AQ12" s="24"/>
      <c r="AR12" s="25"/>
      <c r="AS12" s="26"/>
      <c r="AT12" s="20" t="str">
        <f>IF(AS10="","","f2+G3 conditione la tranchée :")</f>
        <v/>
      </c>
      <c r="AU12" s="27"/>
      <c r="BL12" s="14"/>
      <c r="BM12" s="12">
        <v>400</v>
      </c>
      <c r="BN12" s="12">
        <v>2</v>
      </c>
      <c r="BO12" s="12">
        <v>4</v>
      </c>
    </row>
    <row r="13" spans="2:88" x14ac:dyDescent="0.25">
      <c r="B13" s="9" t="s">
        <v>33</v>
      </c>
      <c r="C13" s="8"/>
      <c r="D13" s="8" t="s">
        <v>34</v>
      </c>
      <c r="E13" s="6"/>
      <c r="F13" s="6"/>
      <c r="G13" s="6"/>
      <c r="H13" s="6" t="str">
        <f>IF(D17="0.125","1/8","")</f>
        <v/>
      </c>
      <c r="I13" s="7"/>
      <c r="J13" s="7"/>
      <c r="K13" s="7"/>
      <c r="L13" s="7"/>
      <c r="M13" s="7"/>
      <c r="P13" s="28" t="s">
        <v>35</v>
      </c>
      <c r="Q13" s="29" t="s">
        <v>36</v>
      </c>
      <c r="R13" s="30"/>
      <c r="S13" s="31" t="s">
        <v>37</v>
      </c>
      <c r="T13" s="32"/>
      <c r="U13" s="33" t="s">
        <v>38</v>
      </c>
      <c r="V13" s="28" t="s">
        <v>39</v>
      </c>
      <c r="W13" s="34" t="s">
        <v>40</v>
      </c>
      <c r="X13" s="35" t="s">
        <v>41</v>
      </c>
      <c r="Y13" s="36" t="s">
        <v>40</v>
      </c>
      <c r="Z13" s="34" t="s">
        <v>40</v>
      </c>
      <c r="AC13" s="28" t="s">
        <v>35</v>
      </c>
      <c r="AD13" s="29" t="s">
        <v>36</v>
      </c>
      <c r="AE13" s="30"/>
      <c r="AF13" s="31" t="s">
        <v>37</v>
      </c>
      <c r="AG13" s="32"/>
      <c r="AH13" s="33" t="s">
        <v>38</v>
      </c>
      <c r="AI13" s="28" t="s">
        <v>39</v>
      </c>
      <c r="AJ13" s="34" t="s">
        <v>40</v>
      </c>
      <c r="AK13" s="35" t="s">
        <v>41</v>
      </c>
      <c r="AL13" s="36" t="s">
        <v>40</v>
      </c>
      <c r="AM13" s="34" t="s">
        <v>40</v>
      </c>
      <c r="AN13" s="37"/>
      <c r="AO13" s="28" t="s">
        <v>35</v>
      </c>
      <c r="AP13" s="29" t="s">
        <v>36</v>
      </c>
      <c r="AQ13" s="30"/>
      <c r="AR13" s="31" t="s">
        <v>37</v>
      </c>
      <c r="AS13" s="32"/>
      <c r="AT13" s="33" t="s">
        <v>38</v>
      </c>
      <c r="AU13" s="28" t="s">
        <v>39</v>
      </c>
      <c r="AV13" s="34" t="s">
        <v>40</v>
      </c>
      <c r="AW13" s="35" t="s">
        <v>41</v>
      </c>
      <c r="AX13" s="36" t="s">
        <v>40</v>
      </c>
      <c r="AY13" s="34" t="s">
        <v>40</v>
      </c>
      <c r="AZ13" s="37"/>
    </row>
    <row r="14" spans="2:88" ht="15.75" thickBot="1" x14ac:dyDescent="0.3">
      <c r="B14" s="9" t="s">
        <v>42</v>
      </c>
      <c r="C14" s="8"/>
      <c r="D14" s="8">
        <f>BB30</f>
        <v>5.0672564223902725</v>
      </c>
      <c r="E14" s="6" t="s">
        <v>15</v>
      </c>
      <c r="F14" s="6"/>
      <c r="G14" s="6"/>
      <c r="H14" s="6"/>
      <c r="I14" s="7"/>
      <c r="J14" s="7"/>
      <c r="K14" s="7"/>
      <c r="L14" s="7"/>
      <c r="M14" s="7"/>
      <c r="P14" s="38" t="s">
        <v>43</v>
      </c>
      <c r="Q14" s="39" t="e">
        <f>CONCATENATE("Pylône ",#REF!)</f>
        <v>#REF!</v>
      </c>
      <c r="R14" s="40"/>
      <c r="S14" s="41" t="s">
        <v>44</v>
      </c>
      <c r="T14" s="42"/>
      <c r="U14" s="43" t="s">
        <v>45</v>
      </c>
      <c r="V14" s="38" t="s">
        <v>46</v>
      </c>
      <c r="W14" s="44" t="s">
        <v>47</v>
      </c>
      <c r="X14" s="45" t="s">
        <v>48</v>
      </c>
      <c r="Y14" s="46" t="s">
        <v>49</v>
      </c>
      <c r="Z14" s="44" t="s">
        <v>50</v>
      </c>
      <c r="AC14" s="38" t="s">
        <v>43</v>
      </c>
      <c r="AD14" s="39" t="e">
        <f>CONCATENATE("Pylône ",#REF!)</f>
        <v>#REF!</v>
      </c>
      <c r="AE14" s="40"/>
      <c r="AF14" s="41" t="s">
        <v>44</v>
      </c>
      <c r="AG14" s="42"/>
      <c r="AH14" s="43" t="s">
        <v>45</v>
      </c>
      <c r="AI14" s="38" t="s">
        <v>46</v>
      </c>
      <c r="AJ14" s="44" t="s">
        <v>47</v>
      </c>
      <c r="AK14" s="45" t="s">
        <v>48</v>
      </c>
      <c r="AL14" s="46" t="s">
        <v>49</v>
      </c>
      <c r="AM14" s="44" t="s">
        <v>50</v>
      </c>
      <c r="AN14" s="47"/>
      <c r="AO14" s="38" t="s">
        <v>43</v>
      </c>
      <c r="AP14" s="39" t="e">
        <f>CONCATENATE("Pylône ",#REF!)</f>
        <v>#REF!</v>
      </c>
      <c r="AQ14" s="40"/>
      <c r="AR14" s="41" t="s">
        <v>44</v>
      </c>
      <c r="AS14" s="42"/>
      <c r="AT14" s="43" t="s">
        <v>45</v>
      </c>
      <c r="AU14" s="38" t="s">
        <v>46</v>
      </c>
      <c r="AV14" s="44" t="s">
        <v>47</v>
      </c>
      <c r="AW14" s="45" t="s">
        <v>48</v>
      </c>
      <c r="AX14" s="46" t="s">
        <v>49</v>
      </c>
      <c r="AY14" s="44" t="s">
        <v>50</v>
      </c>
      <c r="AZ14" s="47"/>
    </row>
    <row r="15" spans="2:88" x14ac:dyDescent="0.25">
      <c r="B15" s="9"/>
      <c r="C15" s="8"/>
      <c r="D15" s="8"/>
      <c r="E15" s="6"/>
      <c r="F15" s="6"/>
      <c r="G15" s="6"/>
      <c r="H15" s="6"/>
      <c r="I15" s="7"/>
      <c r="J15" s="7"/>
      <c r="K15" s="7"/>
      <c r="L15" s="7"/>
      <c r="M15" s="7"/>
      <c r="P15" s="48" t="str">
        <f>IF(OR(Q15="",$M$18=""),"",CONCATENATE($C$17,"-",R15))</f>
        <v>37-1</v>
      </c>
      <c r="Q15" s="49">
        <v>0</v>
      </c>
      <c r="R15" s="50">
        <v>1</v>
      </c>
      <c r="S15" s="51">
        <f>BQ15+BR15+$BG$21+5</f>
        <v>11.204006286793394</v>
      </c>
      <c r="T15" s="51"/>
      <c r="U15" s="52"/>
      <c r="V15" s="24"/>
      <c r="W15" s="53" t="str">
        <f>IF(ISERROR(#REF!)=TRUE,"",IF(#REF!-(U15+V15)&lt;=0,"Arbre à abattre",#REF!-(U15+V15)))</f>
        <v/>
      </c>
      <c r="X15" s="54"/>
      <c r="Y15" s="55" t="str">
        <f t="shared" ref="Y15:Y23" si="0">IF(X15="","",IF(W15-(S15*X15)&lt;=0,"A Abattre",W15-(S15*X15)))</f>
        <v/>
      </c>
      <c r="Z15" s="55" t="str">
        <f t="shared" ref="Z15:Z23" si="1">IF(X15="","",IF(W15+(S15*X15)&lt;=0,"A Abattre",W15+(S15*X15)))</f>
        <v/>
      </c>
      <c r="AC15" s="48" t="str">
        <f>IF(OR(AD15="",$M$18=""),"",CONCATENATE($C$17,"-",AE15))</f>
        <v>37-1</v>
      </c>
      <c r="AD15" s="49">
        <v>0</v>
      </c>
      <c r="AE15" s="50">
        <v>1</v>
      </c>
      <c r="AF15" s="51">
        <f>BQ15+BR15+'[1]TABLEAU DE BORD'!$O$6</f>
        <v>4.7040062867933941</v>
      </c>
      <c r="AG15" s="51"/>
      <c r="AH15" s="52"/>
      <c r="AI15" s="24"/>
      <c r="AJ15" s="53" t="str">
        <f>IF(ISERROR(#REF!)=TRUE,"",IF(#REF!-(AH15+AI15)&lt;=0,"Arbre à abattre",#REF!-(AH15+AI15)))</f>
        <v/>
      </c>
      <c r="AK15" s="54"/>
      <c r="AL15" s="55" t="str">
        <f t="shared" ref="AL15:AL23" si="2">IF(AK15="","",IF(AJ15-(AF15*AK15)&lt;=0,"A Abattre",AJ15-(AF15*AK15)))</f>
        <v/>
      </c>
      <c r="AM15" s="55" t="str">
        <f t="shared" ref="AM15:AM23" si="3">IF(AK15="","",IF(AJ15+(AF15*AK15)&lt;=0,"A Abattre",AJ15+(AF15*AK15)))</f>
        <v/>
      </c>
      <c r="AN15" s="47"/>
      <c r="AO15" s="48" t="str">
        <f>IF(OR(AP15="",$M$18=""),"",CONCATENATE($C$17,"-",AQ15))</f>
        <v>37-1</v>
      </c>
      <c r="AP15" s="49">
        <v>0</v>
      </c>
      <c r="AQ15" s="50">
        <v>1</v>
      </c>
      <c r="AR15" s="51">
        <f>BQ15+$BG$7*CA15</f>
        <v>2.7040062867933941</v>
      </c>
      <c r="AS15" s="51"/>
      <c r="AT15" s="52"/>
      <c r="AU15" s="24"/>
      <c r="AV15" s="53" t="str">
        <f>IF(ISERROR(#REF!)=TRUE,"",IF(#REF!-(AT15+AU15)&lt;=0,"Arbre à abattre",#REF!-(AT15+AU15)))</f>
        <v/>
      </c>
      <c r="AW15" s="54"/>
      <c r="AX15" s="55" t="str">
        <f t="shared" ref="AX15:AX23" si="4">IF(AW15="","",IF(AV15-(AR15*AW15)&lt;=0,"A Abattre",AV15-(AR15*AW15)))</f>
        <v/>
      </c>
      <c r="AY15" s="55" t="str">
        <f t="shared" ref="AY15:AY23" si="5">IF(AW15="","",IF(AV15+(AR15*AW15)&lt;=0,"A Abattre",AV15+(AR15*AW15)))</f>
        <v/>
      </c>
      <c r="AZ15" s="47"/>
      <c r="BQ1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BORD'!$B$13:$B$2000,0),11))*Q15/INDEX('[1]TABLEAU DE BORD'!$B$13:$R$2000,MATCH('Formalisme RTE'!$H$2,'[1]TABLEAU DE BORD'!$B$13:$B$2000,0),12)</f>
        <v>2.7040062867933941</v>
      </c>
      <c r="BR15" s="56">
        <f>BU15*CA15</f>
        <v>0</v>
      </c>
      <c r="BU15" s="57">
        <f>SQRT(1-(1/(SQRT((BY15*0.981)^2+(($B$30/10)*BW15*0.001)^2)/(BY15*0.981))^2))</f>
        <v>0.5758883471257642</v>
      </c>
      <c r="BW15">
        <f>IF($BW$6="","",IF(ISERROR(INDEX([1]Base!$A$2:$C$207,MATCH($BW$6,[1]Base!$A$2:$A$207,0),2))=TRUE,"CABLE INCONNU",(INDEX([1]Base!$A$2:$C$207,MATCH($BW$6,[1]Base!$A$2:$A$207,0),3))))</f>
        <v>15.75</v>
      </c>
      <c r="BY15">
        <f>IF($BW$6="","",IF(ISERROR(INDEX([1]Base!$A$2:$C$207,MATCH($BW$6,[1]Base!$A$2:$A$207,0),2))=TRUE,"CABLE INCONNU",(INDEX([1]Base!$A$2:$C$207,MATCH($BW$6,[1]Base!$A$2:$A$207,0),2))))</f>
        <v>0.54700000000000004</v>
      </c>
      <c r="CA15" s="56">
        <f>CD15-CC15</f>
        <v>0</v>
      </c>
      <c r="CC15">
        <f>$BB$28+$D$10*((EXP(($BB$26-Q15)/$D$10)+EXP(-($BB$26-Q15)/$D$10))/2-1)</f>
        <v>237.96</v>
      </c>
      <c r="CD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BORD'!$B$13:$B$2000,0),9)))*Q15/$M$18)</f>
        <v>237.96</v>
      </c>
      <c r="CF15" t="str">
        <f>'[1]TABLEAU DE BORD'!B13</f>
        <v>60</v>
      </c>
      <c r="CG15">
        <f>'[1]TABLEAU DE BORD'!E13-'[1]TABLEAU DE BORD'!C13</f>
        <v>18.700000000000017</v>
      </c>
      <c r="CI15" t="str">
        <f>'[1]TABLEAU DE BORD'!H13</f>
        <v>61</v>
      </c>
      <c r="CJ15">
        <f>'[1]TABLEAU DE BORD'!K13-'[1]TABLEAU DE BORD'!I13</f>
        <v>21.27000000000001</v>
      </c>
    </row>
    <row r="16" spans="2:88" ht="15.75" thickBot="1" x14ac:dyDescent="0.3">
      <c r="B16" s="9"/>
      <c r="C16" s="8"/>
      <c r="D16" s="8"/>
      <c r="E16" s="6"/>
      <c r="F16" s="6"/>
      <c r="G16" s="6"/>
      <c r="H16" s="6"/>
      <c r="I16" s="7"/>
      <c r="J16" s="7"/>
      <c r="K16" s="7"/>
      <c r="L16" s="7"/>
      <c r="M16" s="7"/>
      <c r="P16" s="58" t="str">
        <f>IF(OR(Q16="",$M$18=""),"",CONCATENATE($C$17,"-",R16))</f>
        <v>37-2</v>
      </c>
      <c r="Q16" s="53">
        <f>IF(Q11="",$M$18/V11,Q11)</f>
        <v>50</v>
      </c>
      <c r="R16" s="59">
        <v>2</v>
      </c>
      <c r="S16" s="60">
        <f>BQ16+BR16+$BG$21+5</f>
        <v>13.862343868329072</v>
      </c>
      <c r="T16" s="60"/>
      <c r="U16" s="53"/>
      <c r="V16" s="24"/>
      <c r="W16" s="53" t="str">
        <f>IF(ISERROR(#REF!)=TRUE,"",IF(#REF!-(U16+V16)&lt;=0,"Arbre à abattre",#REF!-(U16+V16)))</f>
        <v/>
      </c>
      <c r="X16" s="61"/>
      <c r="Y16" s="53" t="str">
        <f t="shared" si="0"/>
        <v/>
      </c>
      <c r="Z16" s="53" t="str">
        <f t="shared" si="1"/>
        <v/>
      </c>
      <c r="AC16" s="58" t="str">
        <f>IF(OR(AD16="",$M$18=""),"",CONCATENATE($C$17,"-",AE16))</f>
        <v>37-2</v>
      </c>
      <c r="AD16" s="53">
        <f>IF(AD11="",$M$18/AI11,AD11)</f>
        <v>50</v>
      </c>
      <c r="AE16" s="59">
        <v>2</v>
      </c>
      <c r="AF16" s="60">
        <f>BQ16+BR16+'[1]TABLEAU DE BORD'!$O$6</f>
        <v>7.3623438683290718</v>
      </c>
      <c r="AG16" s="60"/>
      <c r="AH16" s="53"/>
      <c r="AI16" s="24"/>
      <c r="AJ16" s="53" t="str">
        <f>IF(ISERROR(#REF!)=TRUE,"",IF(#REF!-(AH16+AI16)&lt;=0,"Arbre à abattre",#REF!-(AH16+AI16)))</f>
        <v/>
      </c>
      <c r="AK16" s="61"/>
      <c r="AL16" s="53" t="str">
        <f t="shared" si="2"/>
        <v/>
      </c>
      <c r="AM16" s="53" t="str">
        <f t="shared" si="3"/>
        <v/>
      </c>
      <c r="AN16" s="53"/>
      <c r="AO16" s="58" t="str">
        <f>IF(OR(AP16="",$M$18=""),"",CONCATENATE($C$17,"-",AQ16))</f>
        <v>37-2</v>
      </c>
      <c r="AP16" s="53">
        <f>IF(AP11="",$M$18/AU11,AP11)</f>
        <v>15</v>
      </c>
      <c r="AQ16" s="59">
        <v>2</v>
      </c>
      <c r="AR16" s="60">
        <f>BQ16+$BG$7*CA16</f>
        <v>6.1100535524216326</v>
      </c>
      <c r="AS16" s="60"/>
      <c r="AT16" s="53"/>
      <c r="AU16" s="24"/>
      <c r="AV16" s="53" t="str">
        <f>IF(ISERROR(#REF!)=TRUE,"",IF(#REF!-(AT16+AU16)&lt;=0,"Arbre à abattre",#REF!-(AT16+AU16)))</f>
        <v/>
      </c>
      <c r="AW16" s="61"/>
      <c r="AX16" s="53" t="str">
        <f t="shared" si="4"/>
        <v/>
      </c>
      <c r="AY16" s="53" t="str">
        <f t="shared" si="5"/>
        <v/>
      </c>
      <c r="AZ16" s="53"/>
      <c r="BF16" s="2" t="s">
        <v>27</v>
      </c>
      <c r="BJ16" s="2" t="s">
        <v>28</v>
      </c>
      <c r="BQ1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BORD'!$B$13:$B$2000,0),11))*Q16/INDEX('[1]TABLEAU DE BORD'!$B$13:$R$2000,MATCH('Formalisme RTE'!$H$2,'[1]TABLEAU DE BORD'!$B$13:$B$2000,0),12)</f>
        <v>3.0979026898703026</v>
      </c>
      <c r="BR16" s="56">
        <f>BU16*CA16</f>
        <v>2.2644411784587697</v>
      </c>
      <c r="BU16" s="57">
        <f t="shared" ref="BU16:BU79" si="6">SQRT(1-(1/(SQRT((BY16*0.981)^2+(($B$30/10)*BW16*0.001)^2)/(BY16*0.981))^2))</f>
        <v>0.5758883471257642</v>
      </c>
      <c r="BW16">
        <f>IF($BW$6="","",IF(ISERROR(INDEX([1]Base!$A$2:$C$207,MATCH($BW$6,[1]Base!$A$2:$A$207,0),2))=TRUE,"CABLE INCONNU",(INDEX([1]Base!$A$2:$C$207,MATCH($BW$6,[1]Base!$A$2:$A$207,0),3))))</f>
        <v>15.75</v>
      </c>
      <c r="BY16">
        <f>IF($BW$6="","",IF(ISERROR(INDEX([1]Base!$A$2:$C$207,MATCH($BW$6,[1]Base!$A$2:$A$207,0),2))=TRUE,"CABLE INCONNU",(INDEX([1]Base!$A$2:$C$207,MATCH($BW$6,[1]Base!$A$2:$A$207,0),2))))</f>
        <v>0.54700000000000004</v>
      </c>
      <c r="CA16">
        <f>CD16-CC16</f>
        <v>3.9320836925430172</v>
      </c>
      <c r="CC16">
        <f>$BB$28+$D$10*((EXP(($BB$26-Q16)/$D$10)+EXP(-($BB$26-Q16)/$D$10))/2-1)</f>
        <v>239.08255390445854</v>
      </c>
      <c r="CD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BORD'!$B$13:$B$2000,0),9)))*Q16/$M$18)</f>
        <v>243.01463759700155</v>
      </c>
      <c r="CF16" t="str">
        <f>'[1]TABLEAU DE BORD'!B14</f>
        <v>61</v>
      </c>
      <c r="CG16">
        <f>'[1]TABLEAU DE BORD'!E14-'[1]TABLEAU DE BORD'!C14</f>
        <v>21.27000000000001</v>
      </c>
      <c r="CI16" t="str">
        <f>'[1]TABLEAU DE BORD'!H14</f>
        <v>62</v>
      </c>
      <c r="CJ16">
        <f>'[1]TABLEAU DE BORD'!K14-'[1]TABLEAU DE BORD'!I14</f>
        <v>13.759999999999991</v>
      </c>
    </row>
    <row r="17" spans="2:88" ht="15.75" thickTop="1" x14ac:dyDescent="0.25">
      <c r="B17" s="62" t="s">
        <v>51</v>
      </c>
      <c r="C17" s="63" t="str">
        <f>H2</f>
        <v>37</v>
      </c>
      <c r="D17" s="64" t="str">
        <f>P16</f>
        <v>37-2</v>
      </c>
      <c r="E17" s="64" t="str">
        <f>P17</f>
        <v>37-3</v>
      </c>
      <c r="F17" s="64" t="str">
        <f>P18</f>
        <v>37-4</v>
      </c>
      <c r="G17" s="64" t="str">
        <f>P19</f>
        <v>37-5</v>
      </c>
      <c r="H17" s="64" t="str">
        <f>P20</f>
        <v/>
      </c>
      <c r="I17" s="64" t="str">
        <f>P21</f>
        <v/>
      </c>
      <c r="J17" s="64" t="str">
        <f>P22</f>
        <v/>
      </c>
      <c r="K17" s="64" t="str">
        <f>P23</f>
        <v/>
      </c>
      <c r="L17" s="64" t="str">
        <f>P24</f>
        <v/>
      </c>
      <c r="M17" s="65" t="str">
        <f>P25</f>
        <v/>
      </c>
      <c r="P17" s="58" t="str">
        <f>IF(OR(Q17="",$M$18=""),"",CONCATENATE($C$17,"-",R17))</f>
        <v>37-3</v>
      </c>
      <c r="Q17" s="53">
        <f t="shared" ref="Q17:Q43" si="7">IF(OR(Q16=$M$18,$M$18=""),"",IF(Q16="","",IF(Q16&gt;$M$18-$Q$11,$M$18,IF($Q$11="",IF(Q16&gt;$M$18-$M$18/$V$11,"",Q16+$M$18/$V$11),Q16+$Q$11))))</f>
        <v>100</v>
      </c>
      <c r="R17" s="59">
        <v>3</v>
      </c>
      <c r="S17" s="66">
        <f>IF(Q17="","",BQ17+BR17+$BG$21+5)</f>
        <v>14.901473274280615</v>
      </c>
      <c r="T17" s="66"/>
      <c r="U17" s="53"/>
      <c r="V17" s="24"/>
      <c r="W17" s="53" t="str">
        <f>IF(ISERROR(#REF!)=TRUE,"",IF(#REF!-(U17+V17)&lt;=0,"Arbre à abattre",#REF!-(U17+V17)))</f>
        <v/>
      </c>
      <c r="X17" s="61"/>
      <c r="Y17" s="53" t="str">
        <f t="shared" si="0"/>
        <v/>
      </c>
      <c r="Z17" s="53" t="str">
        <f t="shared" si="1"/>
        <v/>
      </c>
      <c r="AC17" s="58" t="str">
        <f>IF(OR(AD17="",$M$18=""),"",CONCATENATE($C$17,"-",AE17))</f>
        <v>37-3</v>
      </c>
      <c r="AD17" s="53">
        <f>IF(OR(AD16=$M$18,$M$18=""),"",IF(AD16="","",IF(AD16&gt;$M$18-$AD$11,$M$18,IF($AD$11="",IF(AD16&gt;$M$18-$M$18/$AI$11,"",AD16+$M$18/$AI$11),AD16+$AD$11))))</f>
        <v>100</v>
      </c>
      <c r="AE17" s="59">
        <v>3</v>
      </c>
      <c r="AF17" s="60">
        <f>IF(AD17="","",BQ17+BR17+'[1]TABLEAU DE BORD'!$O$6)</f>
        <v>8.4014732742806153</v>
      </c>
      <c r="AG17" s="60"/>
      <c r="AH17" s="53"/>
      <c r="AI17" s="24"/>
      <c r="AJ17" s="53" t="str">
        <f>IF(ISERROR(#REF!)=TRUE,"",IF(#REF!-(AH17+AI17)&lt;=0,"Arbre à abattre",#REF!-(AH17+AI17)))</f>
        <v/>
      </c>
      <c r="AK17" s="61"/>
      <c r="AL17" s="53" t="str">
        <f t="shared" si="2"/>
        <v/>
      </c>
      <c r="AM17" s="53" t="str">
        <f t="shared" si="3"/>
        <v/>
      </c>
      <c r="AN17" s="53"/>
      <c r="AO17" s="58" t="str">
        <f>IF(OR(AP17="",$M$18=""),"",CONCATENATE($C$17,"-",AQ17))</f>
        <v>37-3</v>
      </c>
      <c r="AP17" s="53">
        <f t="shared" ref="AP17:AP39" si="8">IF(OR(AP16=$M$18,$M$18=""),"",IF(AP16="","",IF(AP16&gt;$M$18-$AP$11,$M$18,IF($AP$11="",IF(AP16&gt;$M$18-$M$18/$AU$11,"",AP16+$M$18/$AU$11),AP16+$AP$11))))</f>
        <v>30</v>
      </c>
      <c r="AQ17" s="59">
        <v>3</v>
      </c>
      <c r="AR17" s="60">
        <f>IF(AP17="","",BQ17+$BG$7+CA17)</f>
        <v>9.3103405970945516</v>
      </c>
      <c r="AS17" s="60"/>
      <c r="AT17" s="53"/>
      <c r="AU17" s="24"/>
      <c r="AV17" s="53" t="str">
        <f>IF(ISERROR(#REF!)=TRUE,"",IF(#REF!-(AT17+AU17)&lt;=0,"Arbre à abattre",#REF!-(AT17+AU17)))</f>
        <v/>
      </c>
      <c r="AW17" s="61"/>
      <c r="AX17" s="53" t="str">
        <f t="shared" si="4"/>
        <v/>
      </c>
      <c r="AY17" s="53" t="str">
        <f t="shared" si="5"/>
        <v/>
      </c>
      <c r="AZ17" s="53"/>
      <c r="BQ1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BORD'!$B$13:$B$2000,0),11))*Q17/INDEX('[1]TABLEAU DE BORD'!$B$13:$R$2000,MATCH('Formalisme RTE'!$H$2,'[1]TABLEAU DE BORD'!$B$13:$B$2000,0),12)</f>
        <v>3.4917990929472111</v>
      </c>
      <c r="BR17" s="56">
        <f>BU17*CA17</f>
        <v>2.9096741813334046</v>
      </c>
      <c r="BU17" s="57">
        <f t="shared" si="6"/>
        <v>0.5758883471257642</v>
      </c>
      <c r="BW17">
        <f>IF($BW$6="","",IF(ISERROR(INDEX([1]Base!$A$2:$C$207,MATCH($BW$6,[1]Base!$A$2:$A$207,0),2))=TRUE,"CABLE INCONNU",(INDEX([1]Base!$A$2:$C$207,MATCH($BW$6,[1]Base!$A$2:$A$207,0),3))))</f>
        <v>15.75</v>
      </c>
      <c r="BY17">
        <f>IF($BW$6="","",IF(ISERROR(INDEX([1]Base!$A$2:$C$207,MATCH($BW$6,[1]Base!$A$2:$A$207,0),2))=TRUE,"CABLE INCONNU",(INDEX([1]Base!$A$2:$C$207,MATCH($BW$6,[1]Base!$A$2:$A$207,0),2))))</f>
        <v>0.54700000000000004</v>
      </c>
      <c r="CA17">
        <f t="shared" ref="CA17:CA80" si="9">CD17-CC17</f>
        <v>5.0524970610283617</v>
      </c>
      <c r="CC17">
        <f>$BB$28+$D$10*((EXP(($BB$26-Q17)/$D$10)+EXP(-($BB$26-Q17)/$D$10))/2-1)</f>
        <v>243.01677813297471</v>
      </c>
      <c r="CD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BORD'!$B$13:$B$2000,0),9)))*Q17/$M$18)</f>
        <v>248.06927519400307</v>
      </c>
      <c r="CF17" t="str">
        <f>'[1]TABLEAU DE BORD'!B15</f>
        <v>62</v>
      </c>
      <c r="CG17">
        <f>'[1]TABLEAU DE BORD'!E15-'[1]TABLEAU DE BORD'!C15</f>
        <v>13.759999999999991</v>
      </c>
      <c r="CI17" t="str">
        <f>'[1]TABLEAU DE BORD'!H15</f>
        <v>Madeleine</v>
      </c>
      <c r="CJ17">
        <f>'[1]TABLEAU DE BORD'!K15-'[1]TABLEAU DE BORD'!I15</f>
        <v>8.9200000000000159</v>
      </c>
    </row>
    <row r="18" spans="2:88" x14ac:dyDescent="0.25">
      <c r="B18" s="67" t="str">
        <f>CONCATENATE("Distance / Support n° ",H2,"")</f>
        <v>Distance / Support n° 37</v>
      </c>
      <c r="C18" s="68">
        <v>0</v>
      </c>
      <c r="D18" s="69">
        <f>Q16</f>
        <v>50</v>
      </c>
      <c r="E18" s="69">
        <f>Q17</f>
        <v>100</v>
      </c>
      <c r="F18" s="69">
        <f>Q18</f>
        <v>150</v>
      </c>
      <c r="G18" s="69" t="str">
        <f>Q19</f>
        <v>189.43</v>
      </c>
      <c r="H18" s="69" t="str">
        <f>Q20</f>
        <v/>
      </c>
      <c r="I18" s="69" t="str">
        <f>Q21</f>
        <v/>
      </c>
      <c r="J18" s="69" t="str">
        <f>Q22</f>
        <v/>
      </c>
      <c r="K18" s="69" t="str">
        <f>Q23</f>
        <v/>
      </c>
      <c r="L18" s="69" t="str">
        <f>Q24</f>
        <v/>
      </c>
      <c r="M18" s="70" t="str">
        <f>INDEX('[1]TABLEAU DE BORD'!B13:R2000,MATCH('Formalisme RTE'!H2,'[1]TABLEAU DE BORD'!B13:B2000,0),12)</f>
        <v>189.43</v>
      </c>
      <c r="P18" s="58" t="str">
        <f>IF(OR(Q18="",$M$18=""),"",CONCATENATE($C$17,"-",R18))</f>
        <v>37-4</v>
      </c>
      <c r="Q18" s="53">
        <f t="shared" si="7"/>
        <v>150</v>
      </c>
      <c r="R18" s="59">
        <v>4</v>
      </c>
      <c r="S18" s="66">
        <f>IF(Q18="","",BQ18+BR18+$BG$21+5)</f>
        <v>14.314250131294553</v>
      </c>
      <c r="T18" s="66"/>
      <c r="U18" s="53"/>
      <c r="V18" s="24"/>
      <c r="W18" s="53" t="str">
        <f>IF(ISERROR(BP13)=TRUE,"",IF(BP13-(U18+V18)&lt;=0,"Arbre à abattre",BP13-(U18+V18)))</f>
        <v>Arbre à abattre</v>
      </c>
      <c r="X18" s="61"/>
      <c r="Y18" s="53" t="str">
        <f t="shared" si="0"/>
        <v/>
      </c>
      <c r="Z18" s="53" t="str">
        <f t="shared" si="1"/>
        <v/>
      </c>
      <c r="AC18" s="58" t="str">
        <f>IF(OR(AD18="",$M$18=""),"",CONCATENATE($C$17,"-",AE18))</f>
        <v>37-4</v>
      </c>
      <c r="AD18" s="53">
        <f>IF(OR(AD17=$M$18,$M$18=""),"",IF(AD17="","",IF(AD17&gt;$M$18-$AD$11,$M$18,IF($AD$11="",IF(AD17&gt;$M$18-$M$18/$AI$11,"",AD17+$M$18/$AI$11),AD17+$AD$11))))</f>
        <v>150</v>
      </c>
      <c r="AE18" s="59">
        <v>4</v>
      </c>
      <c r="AF18" s="60">
        <f>IF(AD18="","",BQ18+BR18+'[1]TABLEAU DE BORD'!$O$6)</f>
        <v>7.8142501312945525</v>
      </c>
      <c r="AG18" s="60"/>
      <c r="AH18" s="53"/>
      <c r="AI18" s="24"/>
      <c r="AJ18" s="53" t="str">
        <f>IF(ISERROR(CC13)=TRUE,"",IF(CC13-(AH18+AI18)&lt;=0,"Arbre à abattre",CC13-(AH18+AI18)))</f>
        <v>Arbre à abattre</v>
      </c>
      <c r="AK18" s="61"/>
      <c r="AL18" s="53" t="str">
        <f t="shared" si="2"/>
        <v/>
      </c>
      <c r="AM18" s="53" t="str">
        <f t="shared" si="3"/>
        <v/>
      </c>
      <c r="AN18" s="53"/>
      <c r="AO18" s="58" t="str">
        <f>IF(OR(AP18="",$M$18=""),"",CONCATENATE($C$17,"-",AQ18))</f>
        <v>37-4</v>
      </c>
      <c r="AP18" s="53">
        <f t="shared" si="8"/>
        <v>45</v>
      </c>
      <c r="AQ18" s="59">
        <v>4</v>
      </c>
      <c r="AR18" s="60">
        <f t="shared" ref="AR18:AR23" si="10">IF(AP18="","",BQ18+$BG$7+CA18)</f>
        <v>8.00057421386974</v>
      </c>
      <c r="AS18" s="60"/>
      <c r="AT18" s="53"/>
      <c r="AU18" s="24"/>
      <c r="AV18" s="53" t="str">
        <f>IF(ISERROR(CO13)=TRUE,"",IF(CO13-(AT18+AU18)&lt;=0,"Arbre à abattre",CO13-(AT18+AU18)))</f>
        <v>Arbre à abattre</v>
      </c>
      <c r="AW18" s="61"/>
      <c r="AX18" s="53" t="str">
        <f t="shared" si="4"/>
        <v/>
      </c>
      <c r="AY18" s="53" t="str">
        <f t="shared" si="5"/>
        <v/>
      </c>
      <c r="AZ18" s="53"/>
      <c r="BQ1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BORD'!$B$13:$B$2000,0),11))*Q18/INDEX('[1]TABLEAU DE BORD'!$B$13:$R$2000,MATCH('Formalisme RTE'!$H$2,'[1]TABLEAU DE BORD'!$B$13:$B$2000,0),12)</f>
        <v>3.8856954960241197</v>
      </c>
      <c r="BR18" s="56">
        <f t="shared" ref="BR18:BR81" si="11">BU18*CA18</f>
        <v>1.928554635270433</v>
      </c>
      <c r="BU18" s="57">
        <f t="shared" si="6"/>
        <v>0.5758883471257642</v>
      </c>
      <c r="BW18">
        <f>IF($BW$6="","",IF(ISERROR(INDEX([1]Base!$A$2:$C$207,MATCH($BW$6,[1]Base!$A$2:$A$207,0),2))=TRUE,"CABLE INCONNU",(INDEX([1]Base!$A$2:$C$207,MATCH($BW$6,[1]Base!$A$2:$A$207,0),3))))</f>
        <v>15.75</v>
      </c>
      <c r="BY18">
        <f>IF($BW$6="","",IF(ISERROR(INDEX([1]Base!$A$2:$C$207,MATCH($BW$6,[1]Base!$A$2:$A$207,0),2))=TRUE,"CABLE INCONNU",(INDEX([1]Base!$A$2:$C$207,MATCH($BW$6,[1]Base!$A$2:$A$207,0),2))))</f>
        <v>0.54700000000000004</v>
      </c>
      <c r="CA18">
        <f>CD18-CC18</f>
        <v>3.3488342747266415</v>
      </c>
      <c r="CC18">
        <f>$BB$28+$D$10*((EXP(($BB$26-Q18)/$D$10)+EXP(-($BB$26-Q18)/$D$10))/2-1)</f>
        <v>249.77507851627797</v>
      </c>
      <c r="CD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BORD'!$B$13:$B$2000,0),9)))*Q18/$M$18)</f>
        <v>253.12391279100461</v>
      </c>
      <c r="CF18" t="str">
        <f>'[1]TABLEAU DE BORD'!B16</f>
        <v>Madeleine</v>
      </c>
      <c r="CG18">
        <f>'[1]TABLEAU DE BORD'!E16-'[1]TABLEAU DE BORD'!C16</f>
        <v>8.9200000000000159</v>
      </c>
      <c r="CI18" t="str">
        <f>'[1]TABLEAU DE BORD'!H16</f>
        <v>38</v>
      </c>
      <c r="CJ18">
        <f>'[1]TABLEAU DE BORD'!K16-'[1]TABLEAU DE BORD'!I16</f>
        <v>12.759999999999991</v>
      </c>
    </row>
    <row r="19" spans="2:88" x14ac:dyDescent="0.25">
      <c r="B19" s="71" t="s">
        <v>52</v>
      </c>
      <c r="C19" s="72"/>
      <c r="D19" s="73"/>
      <c r="E19" s="73"/>
      <c r="F19" s="73"/>
      <c r="G19" s="73"/>
      <c r="H19" s="73"/>
      <c r="I19" s="73"/>
      <c r="J19" s="73"/>
      <c r="K19" s="73"/>
      <c r="L19" s="73"/>
      <c r="M19" s="74"/>
      <c r="P19" s="58" t="str">
        <f>IF(OR(Q19="",$M$18=""),"",CONCATENATE($C$17,"-",R19))</f>
        <v>37-5</v>
      </c>
      <c r="Q19" s="53" t="str">
        <f t="shared" si="7"/>
        <v>189.43</v>
      </c>
      <c r="R19" s="59">
        <v>5</v>
      </c>
      <c r="S19" s="66">
        <f t="shared" ref="S19:S32" si="12">IF(Q19="","",BQ19+BR19+$BG$21+5)</f>
        <v>12.69632219949057</v>
      </c>
      <c r="T19" s="66"/>
      <c r="U19" s="53"/>
      <c r="V19" s="24"/>
      <c r="W19" s="53" t="str">
        <f>IF(ISERROR(BP14)=TRUE,"",IF(BP14-(U19+V19)&lt;=0,"Arbre à abattre",BP14-(U19+V19)))</f>
        <v>Arbre à abattre</v>
      </c>
      <c r="X19" s="61"/>
      <c r="Y19" s="53" t="str">
        <f t="shared" si="0"/>
        <v/>
      </c>
      <c r="Z19" s="53" t="str">
        <f t="shared" si="1"/>
        <v/>
      </c>
      <c r="AC19" s="58" t="str">
        <f>IF(OR(AD19="",$M$18=""),"",CONCATENATE($C$17,"-",AE19))</f>
        <v>37-5</v>
      </c>
      <c r="AD19" s="53" t="str">
        <f>IF(OR(AD18=$M$18,$M$18=""),"",IF(AD18="","",IF(AD18&gt;$M$18-$AD$11,$M$18,IF($AD$11="",IF(AD18&gt;$M$18-$M$18/$AI$11,"",AD18+$M$18/$AI$11),AD18+$AD$11))))</f>
        <v>189.43</v>
      </c>
      <c r="AE19" s="59">
        <v>5</v>
      </c>
      <c r="AF19" s="60">
        <f>IF(AD19="","",BQ19+BR19+'[1]TABLEAU DE BORD'!$O$6)</f>
        <v>6.1963221994905702</v>
      </c>
      <c r="AG19" s="60"/>
      <c r="AH19" s="53"/>
      <c r="AI19" s="24"/>
      <c r="AJ19" s="53" t="str">
        <f>IF(ISERROR(CC14)=TRUE,"",IF(CC14-(AH19+AI19)&lt;=0,"Arbre à abattre",CC14-(AH19+AI19)))</f>
        <v>Arbre à abattre</v>
      </c>
      <c r="AK19" s="61"/>
      <c r="AL19" s="53" t="str">
        <f t="shared" si="2"/>
        <v/>
      </c>
      <c r="AM19" s="53" t="str">
        <f t="shared" si="3"/>
        <v/>
      </c>
      <c r="AN19" s="53"/>
      <c r="AO19" s="58" t="str">
        <f>IF(OR(AP19="",$M$18=""),"",CONCATENATE($C$17,"-",AQ19))</f>
        <v>37-5</v>
      </c>
      <c r="AP19" s="53">
        <f t="shared" si="8"/>
        <v>60</v>
      </c>
      <c r="AQ19" s="59">
        <v>5</v>
      </c>
      <c r="AR19" s="60">
        <f t="shared" si="10"/>
        <v>4.9623666426095481</v>
      </c>
      <c r="AS19" s="60"/>
      <c r="AT19" s="53"/>
      <c r="AU19" s="24"/>
      <c r="AV19" s="53" t="str">
        <f>IF(ISERROR(CO14)=TRUE,"",IF(CO14-(AT19+AU19)&lt;=0,"Arbre à abattre",CO14-(AT19+AU19)))</f>
        <v>Arbre à abattre</v>
      </c>
      <c r="AW19" s="61"/>
      <c r="AX19" s="53" t="str">
        <f t="shared" si="4"/>
        <v/>
      </c>
      <c r="AY19" s="53" t="str">
        <f t="shared" si="5"/>
        <v/>
      </c>
      <c r="AZ19" s="53"/>
      <c r="BF19" s="75" t="s">
        <v>53</v>
      </c>
      <c r="BG19">
        <f>BG46</f>
        <v>3.5</v>
      </c>
      <c r="BH19" t="s">
        <v>15</v>
      </c>
      <c r="BJ19" s="75" t="s">
        <v>54</v>
      </c>
      <c r="BK19">
        <f>IF('[1]TABLEAU DE BORD'!L2="AT 2001",2,"Non concerné")</f>
        <v>2</v>
      </c>
      <c r="BL19" t="s">
        <v>15</v>
      </c>
      <c r="BQ1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BORD'!$B$13:$B$2000,0),11))*Q19/INDEX('[1]TABLEAU DE BORD'!$B$13:$R$2000,MATCH('Formalisme RTE'!$H$2,'[1]TABLEAU DE BORD'!$B$13:$B$2000,0),12)</f>
        <v>4.1963221994905702</v>
      </c>
      <c r="BR19" s="56">
        <f t="shared" si="11"/>
        <v>0</v>
      </c>
      <c r="BU19" s="57">
        <f t="shared" si="6"/>
        <v>0.5758883471257642</v>
      </c>
      <c r="BW19">
        <f>IF($BW$6="","",IF(ISERROR(INDEX([1]Base!$A$2:$C$207,MATCH($BW$6,[1]Base!$A$2:$A$207,0),2))=TRUE,"CABLE INCONNU",(INDEX([1]Base!$A$2:$C$207,MATCH($BW$6,[1]Base!$A$2:$A$207,0),3))))</f>
        <v>15.75</v>
      </c>
      <c r="BY19">
        <f>IF($BW$6="","",IF(ISERROR(INDEX([1]Base!$A$2:$C$207,MATCH($BW$6,[1]Base!$A$2:$A$207,0),2))=TRUE,"CABLE INCONNU",(INDEX([1]Base!$A$2:$C$207,MATCH($BW$6,[1]Base!$A$2:$A$207,0),2))))</f>
        <v>0.54700000000000004</v>
      </c>
      <c r="CA19">
        <f>CD19-CC19</f>
        <v>0</v>
      </c>
      <c r="CC19">
        <f>$BB$28+$D$10*((EXP(($BB$26-Q19)/$D$10)+EXP(-($BB$26-Q19)/$D$10))/2-1)</f>
        <v>257.10999999999996</v>
      </c>
      <c r="CD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BORD'!$B$13:$B$2000,0),9)))*Q19/$M$18)</f>
        <v>257.11</v>
      </c>
      <c r="CF19" t="str">
        <f>'[1]TABLEAU DE BORD'!B17</f>
        <v>38</v>
      </c>
      <c r="CG19">
        <f>'[1]TABLEAU DE BORD'!E17-'[1]TABLEAU DE BORD'!C17</f>
        <v>12.759999999999991</v>
      </c>
      <c r="CI19" t="str">
        <f>'[1]TABLEAU DE BORD'!H17</f>
        <v>37</v>
      </c>
      <c r="CJ19">
        <f>'[1]TABLEAU DE BORD'!K17-'[1]TABLEAU DE BORD'!I17</f>
        <v>17.860000000000014</v>
      </c>
    </row>
    <row r="20" spans="2:88" ht="15.75" x14ac:dyDescent="0.25">
      <c r="B20" s="76" t="s">
        <v>55</v>
      </c>
      <c r="C20" s="77">
        <f t="shared" ref="C20" si="13">C21-2</f>
        <v>2.7040062867933941</v>
      </c>
      <c r="D20" s="77">
        <f>D21-2</f>
        <v>5.3623438683290718</v>
      </c>
      <c r="E20" s="77">
        <f>IF(ISERROR(E21-2),"",E21-2)</f>
        <v>6.4014732742806153</v>
      </c>
      <c r="F20" s="77">
        <f>IF(ISERROR(F21-2),"",F21-2)</f>
        <v>5.8142501312945525</v>
      </c>
      <c r="G20" s="77">
        <f>IF(ISERROR(G21-2),"",G21-2)</f>
        <v>4.1963221994905702</v>
      </c>
      <c r="H20" s="77" t="str">
        <f>IF(ISERROR(H21-2),"",H21-2)</f>
        <v/>
      </c>
      <c r="I20" s="77" t="str">
        <f>IF(ISERROR(I21-2),"",I21-2)</f>
        <v/>
      </c>
      <c r="J20" s="77" t="str">
        <f>IF(ISERROR(J21-2),"",J21-2)</f>
        <v/>
      </c>
      <c r="K20" s="77" t="str">
        <f>IF(ISERROR(K21-2),"",K21-2)</f>
        <v/>
      </c>
      <c r="L20" s="77" t="str">
        <f>IF(ISERROR(L21-2),"",L21-2)</f>
        <v/>
      </c>
      <c r="M20" s="78" t="str">
        <f>IF(ISERROR(M21-2),"",M21-2)</f>
        <v/>
      </c>
      <c r="P20" s="58" t="str">
        <f>IF(OR(Q20="",$M$18=""),"",CONCATENATE($C$17,"-",R20))</f>
        <v/>
      </c>
      <c r="Q20" s="53" t="str">
        <f t="shared" si="7"/>
        <v/>
      </c>
      <c r="R20" s="59">
        <v>6</v>
      </c>
      <c r="S20" s="66" t="str">
        <f>IF(Q20="","",BQ20+BR20+$BG$21+5)</f>
        <v/>
      </c>
      <c r="T20" s="66"/>
      <c r="U20" s="53"/>
      <c r="V20" s="24"/>
      <c r="W20" s="53" t="str">
        <f>IF(ISERROR(BP15)=TRUE,"",IF(BP15-(U20+V20)&lt;=0,"Arbre à abattre",BP15-(U20+V20)))</f>
        <v>Arbre à abattre</v>
      </c>
      <c r="X20" s="61"/>
      <c r="Y20" s="53" t="str">
        <f t="shared" si="0"/>
        <v/>
      </c>
      <c r="Z20" s="53" t="str">
        <f t="shared" si="1"/>
        <v/>
      </c>
      <c r="AC20" s="58" t="str">
        <f>IF(OR(AD20="",$M$18=""),"",CONCATENATE($C$17,"-",AE20))</f>
        <v/>
      </c>
      <c r="AD20" s="53" t="str">
        <f>IF(OR(AD19=$M$18,$M$18=""),"",IF(AD19="","",IF(AD19&gt;$M$18-$AD$11,$M$18,IF($AD$11="",IF(AD19&gt;$M$18-$M$18/$AI$11,"",AD19+$M$18/$AI$11),AD19+$AD$11))))</f>
        <v/>
      </c>
      <c r="AE20" s="59">
        <v>6</v>
      </c>
      <c r="AF20" s="60" t="str">
        <f>IF(AD20="","",BQ20+BR20+'[1]TABLEAU DE BORD'!$O$6)</f>
        <v/>
      </c>
      <c r="AG20" s="60"/>
      <c r="AH20" s="53"/>
      <c r="AI20" s="24"/>
      <c r="AJ20" s="53">
        <f>IF(ISERROR(CC15)=TRUE,"",IF(CC15-(AH20+AI20)&lt;=0,"Arbre à abattre",CC15-(AH20+AI20)))</f>
        <v>237.96</v>
      </c>
      <c r="AK20" s="61"/>
      <c r="AL20" s="53" t="str">
        <f t="shared" si="2"/>
        <v/>
      </c>
      <c r="AM20" s="53" t="str">
        <f t="shared" si="3"/>
        <v/>
      </c>
      <c r="AN20" s="53"/>
      <c r="AO20" s="58" t="str">
        <f>IF(OR(AP20="",$M$18=""),"",CONCATENATE($C$17,"-",AQ20))</f>
        <v>37-6</v>
      </c>
      <c r="AP20" s="53">
        <f t="shared" si="8"/>
        <v>75</v>
      </c>
      <c r="AQ20" s="59">
        <v>6</v>
      </c>
      <c r="AR20" s="60" t="e">
        <f>IF(AP20="","",BQ20+$BG$7+CA20)</f>
        <v>#VALUE!</v>
      </c>
      <c r="AS20" s="60"/>
      <c r="AT20" s="53"/>
      <c r="AU20" s="24"/>
      <c r="AV20" s="53" t="str">
        <f>IF(ISERROR(CO15)=TRUE,"",IF(CO15-(AT20+AU20)&lt;=0,"Arbre à abattre",CO15-(AT20+AU20)))</f>
        <v>Arbre à abattre</v>
      </c>
      <c r="AW20" s="61"/>
      <c r="AX20" s="53" t="str">
        <f t="shared" si="4"/>
        <v/>
      </c>
      <c r="AY20" s="53" t="str">
        <f t="shared" si="5"/>
        <v/>
      </c>
      <c r="AZ20" s="53"/>
      <c r="BA20" s="79" t="s">
        <v>56</v>
      </c>
      <c r="BB20" s="80">
        <f>(INDEX('[1]TABLEAU DE BORD'!B13:R2000,MATCH('Formalisme RTE'!H2,'[1]TABLEAU DE BORD'!B13:B2000,0),10)-INDEX('[1]TABLEAU DE BORD'!B13:R2000,MATCH('Formalisme RTE'!H2,'[1]TABLEAU DE BORD'!B13:B2000,0),4))</f>
        <v>19.150000000000006</v>
      </c>
      <c r="BQ20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BORD'!$B$13:$B$2000,0),11))*Q20/INDEX('[1]TABLEAU DE BORD'!$B$13:$R$2000,MATCH('Formalisme RTE'!$H$2,'[1]TABLEAU DE BORD'!$B$13:$B$2000,0),12)</f>
        <v>#VALUE!</v>
      </c>
      <c r="BR20" s="56" t="e">
        <f t="shared" si="11"/>
        <v>#VALUE!</v>
      </c>
      <c r="BU20" s="57">
        <f t="shared" si="6"/>
        <v>0.5758883471257642</v>
      </c>
      <c r="BW20">
        <f>IF($BW$6="","",IF(ISERROR(INDEX([1]Base!$A$2:$C$207,MATCH($BW$6,[1]Base!$A$2:$A$207,0),2))=TRUE,"CABLE INCONNU",(INDEX([1]Base!$A$2:$C$207,MATCH($BW$6,[1]Base!$A$2:$A$207,0),3))))</f>
        <v>15.75</v>
      </c>
      <c r="BY20">
        <f>IF($BW$6="","",IF(ISERROR(INDEX([1]Base!$A$2:$C$207,MATCH($BW$6,[1]Base!$A$2:$A$207,0),2))=TRUE,"CABLE INCONNU",(INDEX([1]Base!$A$2:$C$207,MATCH($BW$6,[1]Base!$A$2:$A$207,0),2))))</f>
        <v>0.54700000000000004</v>
      </c>
      <c r="CA20" t="e">
        <f>CD20-CC20</f>
        <v>#VALUE!</v>
      </c>
      <c r="CC20" t="e">
        <f>$BB$28+$D$10*((EXP(($BB$26-Q20)/$D$10)+EXP(-($BB$26-Q20)/$D$10))/2-1)</f>
        <v>#VALUE!</v>
      </c>
      <c r="CD20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BORD'!$B$13:$B$2000,0),9)))*Q20/$M$18)</f>
        <v>#VALUE!</v>
      </c>
      <c r="CF20" t="str">
        <f>'[1]TABLEAU DE BORD'!B18</f>
        <v>37</v>
      </c>
      <c r="CG20">
        <f>'[1]TABLEAU DE BORD'!E18-'[1]TABLEAU DE BORD'!C18</f>
        <v>17.860000000000014</v>
      </c>
      <c r="CI20" t="str">
        <f>'[1]TABLEAU DE BORD'!H18</f>
        <v>3N</v>
      </c>
      <c r="CJ20">
        <f>'[1]TABLEAU DE BORD'!K18-'[1]TABLEAU DE BORD'!I18</f>
        <v>27</v>
      </c>
    </row>
    <row r="21" spans="2:88" ht="15.75" x14ac:dyDescent="0.25">
      <c r="B21" s="76" t="s">
        <v>57</v>
      </c>
      <c r="C21" s="81">
        <f>AF15</f>
        <v>4.7040062867933941</v>
      </c>
      <c r="D21" s="81">
        <f>AF16</f>
        <v>7.3623438683290718</v>
      </c>
      <c r="E21" s="81">
        <f>AF17</f>
        <v>8.4014732742806153</v>
      </c>
      <c r="F21" s="81">
        <f>AF18</f>
        <v>7.8142501312945525</v>
      </c>
      <c r="G21" s="81">
        <f>AF19</f>
        <v>6.1963221994905702</v>
      </c>
      <c r="H21" s="81" t="str">
        <f>AF20</f>
        <v/>
      </c>
      <c r="I21" s="81" t="str">
        <f>AF21</f>
        <v/>
      </c>
      <c r="J21" s="81" t="str">
        <f>AF22</f>
        <v/>
      </c>
      <c r="K21" s="81" t="str">
        <f>AF23</f>
        <v/>
      </c>
      <c r="L21" s="81" t="str">
        <f>AF24</f>
        <v/>
      </c>
      <c r="M21" s="82" t="str">
        <f>AF25</f>
        <v/>
      </c>
      <c r="P21" s="58" t="str">
        <f>IF(OR(Q21="",$M$18=""),"",CONCATENATE($C$17,"-",R21))</f>
        <v/>
      </c>
      <c r="Q21" s="53" t="str">
        <f t="shared" si="7"/>
        <v/>
      </c>
      <c r="R21" s="59">
        <v>7</v>
      </c>
      <c r="S21" s="66" t="str">
        <f t="shared" ref="S21:S25" si="14">IF(Q21="","",BQ21+BR21+$BG$21+5)</f>
        <v/>
      </c>
      <c r="T21" s="66"/>
      <c r="U21" s="53"/>
      <c r="V21" s="24"/>
      <c r="W21" s="53" t="str">
        <f>IF(ISERROR(BO15)=TRUE,"",IF(BO15-(U21+V21)&lt;=0,"Arbre à abattre",BO15-(U21+V21)))</f>
        <v>Arbre à abattre</v>
      </c>
      <c r="X21" s="61"/>
      <c r="Y21" s="53" t="str">
        <f t="shared" si="0"/>
        <v/>
      </c>
      <c r="Z21" s="53" t="str">
        <f t="shared" si="1"/>
        <v/>
      </c>
      <c r="AC21" s="58" t="str">
        <f>IF(OR(AD21="",$M$18=""),"",CONCATENATE($C$17,"-",AE21))</f>
        <v/>
      </c>
      <c r="AD21" s="53" t="str">
        <f t="shared" ref="AD21:AD27" si="15">IF(OR(AD20=$M$18,$M$18=""),"",IF(AD20="","",IF(AD20&gt;$M$18-$AD$11,$M$18,IF($AD$11="",IF(AD20&gt;$M$18-$M$18/$AI$11,"",AD20+$M$18/$AI$11),AD20+$AD$11))))</f>
        <v/>
      </c>
      <c r="AE21" s="59">
        <v>7</v>
      </c>
      <c r="AF21" s="60" t="str">
        <f>IF(AD21="","",BQ21+BR21+'[1]TABLEAU DE BORD'!$O$6)</f>
        <v/>
      </c>
      <c r="AG21" s="60"/>
      <c r="AH21" s="53"/>
      <c r="AI21" s="24"/>
      <c r="AJ21" s="53" t="str">
        <f>IF(ISERROR(CB15)=TRUE,"",IF(CB15-(AH21+AI21)&lt;=0,"Arbre à abattre",CB15-(AH21+AI21)))</f>
        <v>Arbre à abattre</v>
      </c>
      <c r="AK21" s="61"/>
      <c r="AL21" s="53" t="str">
        <f t="shared" si="2"/>
        <v/>
      </c>
      <c r="AM21" s="53" t="str">
        <f t="shared" si="3"/>
        <v/>
      </c>
      <c r="AN21" s="53"/>
      <c r="AO21" s="58" t="str">
        <f>IF(OR(AP21="",$M$18=""),"",CONCATENATE($C$17,"-",AQ21))</f>
        <v>37-7</v>
      </c>
      <c r="AP21" s="53">
        <f t="shared" si="8"/>
        <v>90</v>
      </c>
      <c r="AQ21" s="59">
        <v>7</v>
      </c>
      <c r="AR21" s="60" t="e">
        <f t="shared" si="10"/>
        <v>#VALUE!</v>
      </c>
      <c r="AS21" s="60"/>
      <c r="AT21" s="53"/>
      <c r="AU21" s="24"/>
      <c r="AV21" s="53" t="str">
        <f>IF(ISERROR(CN15)=TRUE,"",IF(CN15-(AT21+AU21)&lt;=0,"Arbre à abattre",CN15-(AT21+AU21)))</f>
        <v>Arbre à abattre</v>
      </c>
      <c r="AW21" s="61"/>
      <c r="AX21" s="53" t="str">
        <f t="shared" si="4"/>
        <v/>
      </c>
      <c r="AY21" s="53" t="str">
        <f t="shared" si="5"/>
        <v/>
      </c>
      <c r="AZ21" s="53"/>
      <c r="BA21" s="79" t="s">
        <v>58</v>
      </c>
      <c r="BB21" s="83">
        <f>INDEX('[1]TABLEAU DE BORD'!B13:R2000,MATCH('Formalisme RTE'!H2,'[1]TABLEAU DE BORD'!B13:B2000,0),12)/(2*INDEX('[1]TABLEAU DE BORD'!B13:R2000,MATCH('Formalisme RTE'!H2,'[1]TABLEAU DE BORD'!B13:B2000,0),15))</f>
        <v>0.10635920585725195</v>
      </c>
      <c r="BF21" s="75" t="s">
        <v>59</v>
      </c>
      <c r="BG21">
        <f>BG47</f>
        <v>3.5</v>
      </c>
      <c r="BH21" t="s">
        <v>15</v>
      </c>
      <c r="BJ21" s="75" t="s">
        <v>60</v>
      </c>
      <c r="BK21">
        <f>IF('[1]TABLEAU DE BORD'!L2="AT 2001",INDEX('Formalisme RTE'!BM8:BO12,MATCH('Formalisme RTE'!D7,'Formalisme RTE'!BM8:BM12,0),3),"Non concerné")</f>
        <v>2</v>
      </c>
      <c r="BL21" t="s">
        <v>15</v>
      </c>
      <c r="BQ21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BORD'!$B$13:$B$2000,0),11))*Q21/INDEX('[1]TABLEAU DE BORD'!$B$13:$R$2000,MATCH('Formalisme RTE'!$H$2,'[1]TABLEAU DE BORD'!$B$13:$B$2000,0),12)</f>
        <v>#VALUE!</v>
      </c>
      <c r="BR21" s="56" t="e">
        <f t="shared" si="11"/>
        <v>#VALUE!</v>
      </c>
      <c r="BU21" s="57">
        <f t="shared" si="6"/>
        <v>0.5758883471257642</v>
      </c>
      <c r="BW21">
        <f>IF($BW$6="","",IF(ISERROR(INDEX([1]Base!$A$2:$C$207,MATCH($BW$6,[1]Base!$A$2:$A$207,0),2))=TRUE,"CABLE INCONNU",(INDEX([1]Base!$A$2:$C$207,MATCH($BW$6,[1]Base!$A$2:$A$207,0),3))))</f>
        <v>15.75</v>
      </c>
      <c r="BY21">
        <f>IF($BW$6="","",IF(ISERROR(INDEX([1]Base!$A$2:$C$207,MATCH($BW$6,[1]Base!$A$2:$A$207,0),2))=TRUE,"CABLE INCONNU",(INDEX([1]Base!$A$2:$C$207,MATCH($BW$6,[1]Base!$A$2:$A$207,0),2))))</f>
        <v>0.54700000000000004</v>
      </c>
      <c r="CA21" t="e">
        <f t="shared" si="9"/>
        <v>#VALUE!</v>
      </c>
      <c r="CC21" t="e">
        <f>$BB$28+$D$10*((EXP(($BB$26-Q21)/$D$10)+EXP(-($BB$26-Q21)/$D$10))/2-1)</f>
        <v>#VALUE!</v>
      </c>
      <c r="CD21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BORD'!$B$13:$B$2000,0),9)))*Q21/$M$18)</f>
        <v>#VALUE!</v>
      </c>
      <c r="CF21" t="str">
        <f>'[1]TABLEAU DE BORD'!B19</f>
        <v>3N</v>
      </c>
      <c r="CG21">
        <f>'[1]TABLEAU DE BORD'!E19-'[1]TABLEAU DE BORD'!C19</f>
        <v>27</v>
      </c>
      <c r="CI21" t="str">
        <f>'[1]TABLEAU DE BORD'!H19</f>
        <v>4N</v>
      </c>
      <c r="CJ21">
        <f>'[1]TABLEAU DE BORD'!K19-'[1]TABLEAU DE BORD'!I19</f>
        <v>14</v>
      </c>
    </row>
    <row r="22" spans="2:88" ht="15.75" x14ac:dyDescent="0.25">
      <c r="B22" s="76" t="s">
        <v>61</v>
      </c>
      <c r="C22" s="84">
        <f t="shared" ref="C22:D22" si="16">C23-5-_xlfn.IFS($D$7=63,"3.5",$D$7=90,"3.5",$D$7=225,"4.5",$D$7=400,"6")</f>
        <v>2.7040062867933941</v>
      </c>
      <c r="D22" s="84">
        <f t="shared" si="16"/>
        <v>5.3623438683290718</v>
      </c>
      <c r="E22" s="84">
        <f>IF(ISERROR(E23-5-_xlfn.IFS($D$7=63,"3.5",$D$7=90,"3.5",$D$7=225,"4.5",$D$7=400,"6")),"",E23-5-_xlfn.IFS($D$7=63,"3.5",$D$7=90,"3.5",$D$7=225,"4.5",$D$7=400,"6"))</f>
        <v>6.4014732742806153</v>
      </c>
      <c r="F22" s="84">
        <f>IF(ISERROR(F23-5-_xlfn.IFS($D$7=63,"3.5",$D$7=90,"3.5",$D$7=225,"4.5",$D$7=400,"6")),"",F23-5-_xlfn.IFS($D$7=63,"3.5",$D$7=90,"3.5",$D$7=225,"4.5",$D$7=400,"6"))</f>
        <v>5.8142501312945534</v>
      </c>
      <c r="G22" s="84">
        <f>IF(ISERROR(G23-5-_xlfn.IFS($D$7=63,"3.5",$D$7=90,"3.5",$D$7=225,"4.5",$D$7=400,"6")),"",G23-5-_xlfn.IFS($D$7=63,"3.5",$D$7=90,"3.5",$D$7=225,"4.5",$D$7=400,"6"))</f>
        <v>4.1963221994905702</v>
      </c>
      <c r="H22" s="84" t="str">
        <f>IF(ISERROR(H23-5-_xlfn.IFS($D$7=63,"3.5",$D$7=90,"3.5",$D$7=225,"4.5",$D$7=400,"6")),"",H23-5-_xlfn.IFS($D$7=63,"3.5",$D$7=90,"3.5",$D$7=225,"4.5",$D$7=400,"6"))</f>
        <v/>
      </c>
      <c r="I22" s="84" t="str">
        <f>IF(ISERROR(I23-5-_xlfn.IFS($D$7=63,"3.5",$D$7=90,"3.5",$D$7=225,"4.5",$D$7=400,"6")),"",I23-5-_xlfn.IFS($D$7=63,"3.5",$D$7=90,"3.5",$D$7=225,"4.5",$D$7=400,"6"))</f>
        <v/>
      </c>
      <c r="J22" s="84" t="str">
        <f>IF(ISERROR(J23-5-_xlfn.IFS($D$7=63,"3.5",$D$7=90,"3.5",$D$7=225,"4.5",$D$7=400,"6")),"",J23-5-_xlfn.IFS($D$7=63,"3.5",$D$7=90,"3.5",$D$7=225,"4.5",$D$7=400,"6"))</f>
        <v/>
      </c>
      <c r="K22" s="84" t="str">
        <f>IF(ISERROR(K23-5-_xlfn.IFS($D$7=63,"3.5",$D$7=90,"3.5",$D$7=225,"4.5",$D$7=400,"6")),"",K23-5-_xlfn.IFS($D$7=63,"3.5",$D$7=90,"3.5",$D$7=225,"4.5",$D$7=400,"6"))</f>
        <v/>
      </c>
      <c r="L22" s="84" t="str">
        <f>IF(ISERROR(L23-5-_xlfn.IFS($D$7=63,"3.5",$D$7=90,"3.5",$D$7=225,"4.5",$D$7=400,"6")),"",L23-5-_xlfn.IFS($D$7=63,"3.5",$D$7=90,"3.5",$D$7=225,"4.5",$D$7=400,"6"))</f>
        <v/>
      </c>
      <c r="M22" s="85" t="str">
        <f>IF(ISERROR(M23-5-_xlfn.IFS($D$7=63,"3.5",$D$7=90,"3.5",$D$7=225,"4.5",$D$7=400,"6")),"",M23-5-_xlfn.IFS($D$7=63,"3.5",$D$7=90,"3.5",$D$7=225,"4.5",$D$7=400,"6"))</f>
        <v/>
      </c>
      <c r="P22" s="58" t="str">
        <f>IF(OR(Q22="",$M$18=""),"",CONCATENATE($C$17,"-",R22))</f>
        <v/>
      </c>
      <c r="Q22" s="53" t="str">
        <f t="shared" si="7"/>
        <v/>
      </c>
      <c r="R22" s="59">
        <v>8</v>
      </c>
      <c r="S22" s="66" t="str">
        <f>IF(Q22="","",BQ22+BR22+$BG$21+5)</f>
        <v/>
      </c>
      <c r="T22" s="66"/>
      <c r="U22" s="53"/>
      <c r="V22" s="24"/>
      <c r="W22" s="53" t="str">
        <f>IF(ISERROR(BX22)=TRUE,"",IF(BX22-(U22+V22)&lt;=0,"Arbre à abattre",BX22-(U22+V22)))</f>
        <v>Arbre à abattre</v>
      </c>
      <c r="X22" s="61"/>
      <c r="Y22" s="53" t="str">
        <f t="shared" si="0"/>
        <v/>
      </c>
      <c r="Z22" s="53" t="str">
        <f t="shared" si="1"/>
        <v/>
      </c>
      <c r="AC22" s="58" t="str">
        <f>IF(OR(AD22="",$M$18=""),"",CONCATENATE($C$17,"-",AE22))</f>
        <v/>
      </c>
      <c r="AD22" s="53" t="str">
        <f t="shared" si="15"/>
        <v/>
      </c>
      <c r="AE22" s="59">
        <v>8</v>
      </c>
      <c r="AF22" s="60" t="str">
        <f>IF(AD22="","",BQ22+BR22+'[1]TABLEAU DE BORD'!$O$6)</f>
        <v/>
      </c>
      <c r="AG22" s="60"/>
      <c r="AH22" s="53"/>
      <c r="AI22" s="24"/>
      <c r="AJ22" s="53" t="str">
        <f>IF(ISERROR(CK22)=TRUE,"",IF(CK22-(AH22+AI22)&lt;=0,"Arbre à abattre",CK22-(AH22+AI22)))</f>
        <v>Arbre à abattre</v>
      </c>
      <c r="AK22" s="61"/>
      <c r="AL22" s="53" t="str">
        <f t="shared" si="2"/>
        <v/>
      </c>
      <c r="AM22" s="53" t="str">
        <f t="shared" si="3"/>
        <v/>
      </c>
      <c r="AN22" s="53"/>
      <c r="AO22" s="58" t="str">
        <f>IF(OR(AP22="",$M$18=""),"",CONCATENATE($C$17,"-",AQ22))</f>
        <v>37-8</v>
      </c>
      <c r="AP22" s="53">
        <f t="shared" si="8"/>
        <v>105</v>
      </c>
      <c r="AQ22" s="59">
        <v>8</v>
      </c>
      <c r="AR22" s="60" t="e">
        <f t="shared" si="10"/>
        <v>#VALUE!</v>
      </c>
      <c r="AS22" s="60"/>
      <c r="AT22" s="53"/>
      <c r="AU22" s="24"/>
      <c r="AV22" s="53" t="str">
        <f>IF(ISERROR(CW22)=TRUE,"",IF(CW22-(AT22+AU22)&lt;=0,"Arbre à abattre",CW22-(AT22+AU22)))</f>
        <v>Arbre à abattre</v>
      </c>
      <c r="AW22" s="61"/>
      <c r="AX22" s="53" t="str">
        <f t="shared" si="4"/>
        <v/>
      </c>
      <c r="AY22" s="53" t="str">
        <f t="shared" si="5"/>
        <v/>
      </c>
      <c r="AZ22" s="53"/>
      <c r="BA22" s="79" t="s">
        <v>62</v>
      </c>
      <c r="BB22" s="83">
        <f>BB20/(2*INDEX('[1]TABLEAU DE BORD'!B13:R2000,MATCH('Formalisme RTE'!H2,'[1]TABLEAU DE BORD'!B13:B2000,0),15)*(EXP(BB21)-EXP(-BB21))/2)</f>
        <v>0.10090240492150901</v>
      </c>
      <c r="BG22" s="2"/>
      <c r="BH22" s="2"/>
      <c r="BQ22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BORD'!$B$13:$B$2000,0),11))*Q22/INDEX('[1]TABLEAU DE BORD'!$B$13:$R$2000,MATCH('Formalisme RTE'!$H$2,'[1]TABLEAU DE BORD'!$B$13:$B$2000,0),12)</f>
        <v>#VALUE!</v>
      </c>
      <c r="BR22" s="56" t="e">
        <f>BU22*CA22</f>
        <v>#VALUE!</v>
      </c>
      <c r="BU22" s="57">
        <f>SQRT(1-(1/(SQRT((BY22*0.981)^2+(($B$30/10)*BW22*0.001)^2)/(BY22*0.981))^2))</f>
        <v>0.5758883471257642</v>
      </c>
      <c r="BW22">
        <f>IF($BW$6="","",IF(ISERROR(INDEX([1]Base!$A$2:$C$207,MATCH($BW$6,[1]Base!$A$2:$A$207,0),2))=TRUE,"CABLE INCONNU",(INDEX([1]Base!$A$2:$C$207,MATCH($BW$6,[1]Base!$A$2:$A$207,0),3))))</f>
        <v>15.75</v>
      </c>
      <c r="BY22">
        <f>IF($BW$6="","",IF(ISERROR(INDEX([1]Base!$A$2:$C$207,MATCH($BW$6,[1]Base!$A$2:$A$207,0),2))=TRUE,"CABLE INCONNU",(INDEX([1]Base!$A$2:$C$207,MATCH($BW$6,[1]Base!$A$2:$A$207,0),2))))</f>
        <v>0.54700000000000004</v>
      </c>
      <c r="CA22" t="e">
        <f t="shared" si="9"/>
        <v>#VALUE!</v>
      </c>
      <c r="CC22" t="e">
        <f>$BB$28+$D$10*((EXP(($BB$26-Q22)/$D$10)+EXP(-($BB$26-Q22)/$D$10))/2-1)</f>
        <v>#VALUE!</v>
      </c>
      <c r="CD22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BORD'!$B$13:$B$2000,0),9)))*Q22/$M$18)</f>
        <v>#VALUE!</v>
      </c>
      <c r="CF22" t="str">
        <f>'[1]TABLEAU DE BORD'!B20</f>
        <v>4N</v>
      </c>
      <c r="CG22">
        <f>'[1]TABLEAU DE BORD'!E20-'[1]TABLEAU DE BORD'!C20</f>
        <v>14</v>
      </c>
      <c r="CI22" t="str">
        <f>'[1]TABLEAU DE BORD'!H20</f>
        <v>Madeleine2</v>
      </c>
      <c r="CJ22">
        <f>'[1]TABLEAU DE BORD'!K20-'[1]TABLEAU DE BORD'!I20</f>
        <v>15.299999999999983</v>
      </c>
    </row>
    <row r="23" spans="2:88" ht="15.75" x14ac:dyDescent="0.25">
      <c r="B23" s="76" t="s">
        <v>63</v>
      </c>
      <c r="C23" s="86">
        <f>S15</f>
        <v>11.204006286793394</v>
      </c>
      <c r="D23" s="86">
        <f>S16</f>
        <v>13.862343868329072</v>
      </c>
      <c r="E23" s="86">
        <f>S17</f>
        <v>14.901473274280615</v>
      </c>
      <c r="F23" s="86">
        <f>S18</f>
        <v>14.314250131294553</v>
      </c>
      <c r="G23" s="86">
        <f>S19</f>
        <v>12.69632219949057</v>
      </c>
      <c r="H23" s="86" t="str">
        <f>S20</f>
        <v/>
      </c>
      <c r="I23" s="86" t="str">
        <f>S21</f>
        <v/>
      </c>
      <c r="J23" s="86" t="str">
        <f>S22</f>
        <v/>
      </c>
      <c r="K23" s="86" t="str">
        <f>S23</f>
        <v/>
      </c>
      <c r="L23" s="86" t="str">
        <f>S24</f>
        <v/>
      </c>
      <c r="M23" s="87" t="str">
        <f>S25</f>
        <v/>
      </c>
      <c r="P23" s="58" t="str">
        <f>IF(OR(Q23="",$M$18=""),"",CONCATENATE($C$17,"-",R23))</f>
        <v/>
      </c>
      <c r="Q23" s="53" t="str">
        <f>IF(OR(Q22=$M$18,$M$18=""),"",IF(Q22="","",IF(Q22&gt;$M$18-$Q$11,$M$18,IF($Q$11="",IF(Q22&gt;$M$18-$M$18/$V$11,"",Q22+$M$18/$V$11),Q22+$Q$11))))</f>
        <v/>
      </c>
      <c r="R23" s="59">
        <v>9</v>
      </c>
      <c r="S23" s="66" t="str">
        <f t="shared" si="14"/>
        <v/>
      </c>
      <c r="T23" s="66"/>
      <c r="U23" s="53"/>
      <c r="V23" s="24"/>
      <c r="W23" s="53" t="str">
        <f>IF(ISERROR(BX23)=TRUE,"",IF(BX23-(U23+V23)&lt;=0,"Arbre à abattre",BX23-(U23+V23)))</f>
        <v>Arbre à abattre</v>
      </c>
      <c r="X23" s="61"/>
      <c r="Y23" s="53" t="str">
        <f t="shared" si="0"/>
        <v/>
      </c>
      <c r="Z23" s="53" t="str">
        <f t="shared" si="1"/>
        <v/>
      </c>
      <c r="AC23" s="58" t="str">
        <f>IF(OR(AD23="",$M$18=""),"",CONCATENATE($C$17,"-",AE23))</f>
        <v/>
      </c>
      <c r="AD23" s="53" t="str">
        <f t="shared" si="15"/>
        <v/>
      </c>
      <c r="AE23" s="59">
        <v>9</v>
      </c>
      <c r="AF23" s="60" t="str">
        <f>IF(AD23="","",BQ23+BR23+'[1]TABLEAU DE BORD'!$O$6)</f>
        <v/>
      </c>
      <c r="AG23" s="60"/>
      <c r="AH23" s="53"/>
      <c r="AI23" s="24"/>
      <c r="AJ23" s="53" t="str">
        <f>IF(ISERROR(CK23)=TRUE,"",IF(CK23-(AH23+AI23)&lt;=0,"Arbre à abattre",CK23-(AH23+AI23)))</f>
        <v>Arbre à abattre</v>
      </c>
      <c r="AK23" s="61"/>
      <c r="AL23" s="53" t="str">
        <f t="shared" si="2"/>
        <v/>
      </c>
      <c r="AM23" s="53" t="str">
        <f t="shared" si="3"/>
        <v/>
      </c>
      <c r="AN23" s="53"/>
      <c r="AO23" s="58" t="str">
        <f>IF(OR(AP23="",$M$18=""),"",CONCATENATE($C$17,"-",AQ23))</f>
        <v>37-9</v>
      </c>
      <c r="AP23" s="53">
        <f t="shared" si="8"/>
        <v>120</v>
      </c>
      <c r="AQ23" s="59">
        <v>9</v>
      </c>
      <c r="AR23" s="60" t="e">
        <f t="shared" si="10"/>
        <v>#VALUE!</v>
      </c>
      <c r="AS23" s="60"/>
      <c r="AT23" s="53"/>
      <c r="AU23" s="24"/>
      <c r="AV23" s="53" t="str">
        <f>IF(ISERROR(CW23)=TRUE,"",IF(CW23-(AT23+AU23)&lt;=0,"Arbre à abattre",CW23-(AT23+AU23)))</f>
        <v>Arbre à abattre</v>
      </c>
      <c r="AW23" s="61"/>
      <c r="AX23" s="53" t="str">
        <f t="shared" si="4"/>
        <v/>
      </c>
      <c r="AY23" s="53" t="str">
        <f t="shared" si="5"/>
        <v/>
      </c>
      <c r="AZ23" s="53"/>
      <c r="BA23" s="79" t="s">
        <v>64</v>
      </c>
      <c r="BB23" s="83">
        <f>BB22+SQRT(BB22*BB22+1)</f>
        <v>1.1059801607787085</v>
      </c>
      <c r="BF23" s="88" t="s">
        <v>65</v>
      </c>
      <c r="BH23" s="89" t="s">
        <v>66</v>
      </c>
      <c r="BQ23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BORD'!$B$13:$B$2000,0),11))*Q23/INDEX('[1]TABLEAU DE BORD'!$B$13:$R$2000,MATCH('Formalisme RTE'!$H$2,'[1]TABLEAU DE BORD'!$B$13:$B$2000,0),12)</f>
        <v>#VALUE!</v>
      </c>
      <c r="BR23" s="56" t="e">
        <f>BU23*CA23</f>
        <v>#VALUE!</v>
      </c>
      <c r="BU23" s="57">
        <f t="shared" si="6"/>
        <v>0.5758883471257642</v>
      </c>
      <c r="BW23">
        <f>IF($BW$6="","",IF(ISERROR(INDEX([1]Base!$A$2:$C$207,MATCH($BW$6,[1]Base!$A$2:$A$207,0),2))=TRUE,"CABLE INCONNU",(INDEX([1]Base!$A$2:$C$207,MATCH($BW$6,[1]Base!$A$2:$A$207,0),3))))</f>
        <v>15.75</v>
      </c>
      <c r="BY23">
        <f>IF($BW$6="","",IF(ISERROR(INDEX([1]Base!$A$2:$C$207,MATCH($BW$6,[1]Base!$A$2:$A$207,0),2))=TRUE,"CABLE INCONNU",(INDEX([1]Base!$A$2:$C$207,MATCH($BW$6,[1]Base!$A$2:$A$207,0),2))))</f>
        <v>0.54700000000000004</v>
      </c>
      <c r="CA23" t="e">
        <f t="shared" si="9"/>
        <v>#VALUE!</v>
      </c>
      <c r="CC23" t="e">
        <f>$BB$28+$D$10*((EXP(($BB$26-Q23)/$D$10)+EXP(-($BB$26-Q23)/$D$10))/2-1)</f>
        <v>#VALUE!</v>
      </c>
      <c r="CD23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BORD'!$B$13:$B$2000,0),9)))*Q23/$M$18)</f>
        <v>#VALUE!</v>
      </c>
      <c r="CF23" t="str">
        <f>'[1]TABLEAU DE BORD'!B21</f>
        <v/>
      </c>
      <c r="CG23" t="e">
        <f>'[1]TABLEAU DE BORD'!E21-'[1]TABLEAU DE BORD'!C21</f>
        <v>#VALUE!</v>
      </c>
      <c r="CI23" t="str">
        <f>'[1]TABLEAU DE BORD'!H21</f>
        <v/>
      </c>
      <c r="CJ23" t="e">
        <f>'[1]TABLEAU DE BORD'!K21-'[1]TABLEAU DE BORD'!I21</f>
        <v>#VALUE!</v>
      </c>
    </row>
    <row r="24" spans="2:88" ht="15.75" x14ac:dyDescent="0.25">
      <c r="B24" s="90" t="s">
        <v>67</v>
      </c>
      <c r="C24" s="91"/>
      <c r="D24" s="92"/>
      <c r="E24" s="92"/>
      <c r="F24" s="92"/>
      <c r="G24" s="92"/>
      <c r="H24" s="92"/>
      <c r="I24" s="92"/>
      <c r="J24" s="92"/>
      <c r="K24" s="92"/>
      <c r="L24" s="92"/>
      <c r="M24" s="93"/>
      <c r="P24" s="58" t="str">
        <f>IF(OR(Q24="",$M$18=""),"",CONCATENATE($C$17,"-",R24))</f>
        <v/>
      </c>
      <c r="Q24" s="53" t="str">
        <f t="shared" si="7"/>
        <v/>
      </c>
      <c r="R24" s="94">
        <v>10</v>
      </c>
      <c r="S24" s="66" t="str">
        <f t="shared" si="14"/>
        <v/>
      </c>
      <c r="T24" s="66"/>
      <c r="AC24" s="58" t="str">
        <f>IF(OR(AD24="",$M$18=""),"",CONCATENATE($C$17,"-",AE24))</f>
        <v/>
      </c>
      <c r="AD24" s="53" t="str">
        <f>IF(OR(AD23=$M$18,$M$18=""),"",IF(AD23="","",IF(AD23&gt;$M$18-$AD$11,$M$18,IF($AD$11="",IF(AD23&gt;$M$18-$M$18/$AI$11,"",AD23+$M$18/$AI$11),AD23+$AD$11))))</f>
        <v/>
      </c>
      <c r="AE24" s="94">
        <v>10</v>
      </c>
      <c r="AF24" s="60" t="str">
        <f>IF(AD24="","",BQ24+BR24+'[1]TABLEAU DE BORD'!$O$6)</f>
        <v/>
      </c>
      <c r="AG24" s="60"/>
      <c r="AO24" s="58" t="str">
        <f>IF(OR(AP24="",$M$18=""),"",CONCATENATE($C$17,"-",AQ24))</f>
        <v>37-10</v>
      </c>
      <c r="AP24" s="53">
        <f t="shared" si="8"/>
        <v>135</v>
      </c>
      <c r="AQ24" s="94">
        <v>10</v>
      </c>
      <c r="AR24" s="60" t="e">
        <f>IF(AP24="","",CC24+CD24+'[1]TABLEAU DE BORD'!$O$6)</f>
        <v>#VALUE!</v>
      </c>
      <c r="AS24" s="60"/>
      <c r="BA24" s="95"/>
      <c r="BB24" s="95"/>
      <c r="BQ24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BORD'!$B$13:$B$2000,0),11))*Q24/INDEX('[1]TABLEAU DE BORD'!$B$13:$R$2000,MATCH('Formalisme RTE'!$H$2,'[1]TABLEAU DE BORD'!$B$13:$B$2000,0),12)</f>
        <v>#VALUE!</v>
      </c>
      <c r="BR24" s="56" t="e">
        <f t="shared" si="11"/>
        <v>#VALUE!</v>
      </c>
      <c r="BU24" s="57">
        <f t="shared" si="6"/>
        <v>0.5758883471257642</v>
      </c>
      <c r="BW24">
        <f>IF($BW$6="","",IF(ISERROR(INDEX([1]Base!$A$2:$C$207,MATCH($BW$6,[1]Base!$A$2:$A$207,0),2))=TRUE,"CABLE INCONNU",(INDEX([1]Base!$A$2:$C$207,MATCH($BW$6,[1]Base!$A$2:$A$207,0),3))))</f>
        <v>15.75</v>
      </c>
      <c r="BY24">
        <f>IF($BW$6="","",IF(ISERROR(INDEX([1]Base!$A$2:$C$207,MATCH($BW$6,[1]Base!$A$2:$A$207,0),2))=TRUE,"CABLE INCONNU",(INDEX([1]Base!$A$2:$C$207,MATCH($BW$6,[1]Base!$A$2:$A$207,0),2))))</f>
        <v>0.54700000000000004</v>
      </c>
      <c r="CA24" t="e">
        <f>CD24-CC24</f>
        <v>#VALUE!</v>
      </c>
      <c r="CC24" t="e">
        <f>$BB$28+$D$10*((EXP(($BB$26-Q24)/$D$10)+EXP(-($BB$26-Q24)/$D$10))/2-1)</f>
        <v>#VALUE!</v>
      </c>
      <c r="CD24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BORD'!$B$13:$B$2000,0),9)))*Q24/$M$18)</f>
        <v>#VALUE!</v>
      </c>
      <c r="CF24" t="str">
        <f>'[1]TABLEAU DE BORD'!B22</f>
        <v/>
      </c>
      <c r="CG24" t="e">
        <f>'[1]TABLEAU DE BORD'!E22-'[1]TABLEAU DE BORD'!C22</f>
        <v>#VALUE!</v>
      </c>
      <c r="CI24" t="str">
        <f>'[1]TABLEAU DE BORD'!H22</f>
        <v/>
      </c>
      <c r="CJ24" t="e">
        <f>'[1]TABLEAU DE BORD'!K22-'[1]TABLEAU DE BORD'!I22</f>
        <v>#VALUE!</v>
      </c>
    </row>
    <row r="25" spans="2:88" ht="15.75" x14ac:dyDescent="0.25">
      <c r="B25" s="96" t="s">
        <v>68</v>
      </c>
      <c r="C25" s="97"/>
      <c r="D25" s="98"/>
      <c r="E25" s="98"/>
      <c r="F25" s="98"/>
      <c r="G25" s="98"/>
      <c r="H25" s="98"/>
      <c r="I25" s="98"/>
      <c r="J25" s="98"/>
      <c r="K25" s="98"/>
      <c r="L25" s="98"/>
      <c r="M25" s="99"/>
      <c r="P25" s="58" t="str">
        <f>IF(OR(Q25="",$M$18=""),"",CONCATENATE($C$17,"-",R25))</f>
        <v/>
      </c>
      <c r="Q25" s="53" t="str">
        <f t="shared" si="7"/>
        <v/>
      </c>
      <c r="R25" s="94">
        <v>11</v>
      </c>
      <c r="S25" s="66" t="str">
        <f t="shared" si="14"/>
        <v/>
      </c>
      <c r="T25" s="66"/>
      <c r="AC25" s="58" t="str">
        <f>IF(OR(AD25="",$M$18=""),"",CONCATENATE($C$17,"-",AE25))</f>
        <v/>
      </c>
      <c r="AD25" s="53" t="str">
        <f t="shared" si="15"/>
        <v/>
      </c>
      <c r="AE25" s="94">
        <v>11</v>
      </c>
      <c r="AF25" s="60" t="str">
        <f>IF(AD25="","",BQ25+BR25+'[1]TABLEAU DE BORD'!$O$6)</f>
        <v/>
      </c>
      <c r="AG25" s="60"/>
      <c r="AO25" s="58" t="str">
        <f>IF(OR(AP25="",$M$18=""),"",CONCATENATE($C$17,"-",AQ25))</f>
        <v>37-11</v>
      </c>
      <c r="AP25" s="53">
        <f t="shared" si="8"/>
        <v>150</v>
      </c>
      <c r="AQ25" s="94">
        <v>11</v>
      </c>
      <c r="AR25" s="60" t="e">
        <f>IF(AP25="","",CC25+CD25+'[1]TABLEAU DE BORD'!$O$6)</f>
        <v>#VALUE!</v>
      </c>
      <c r="AS25" s="60"/>
      <c r="BA25" s="79" t="s">
        <v>69</v>
      </c>
      <c r="BB25" s="83">
        <f>LN(BB23)</f>
        <v>0.10073196512615597</v>
      </c>
      <c r="BQ25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BORD'!$B$13:$B$2000,0),11))*Q25/INDEX('[1]TABLEAU DE BORD'!$B$13:$R$2000,MATCH('Formalisme RTE'!$H$2,'[1]TABLEAU DE BORD'!$B$13:$B$2000,0),12)</f>
        <v>#VALUE!</v>
      </c>
      <c r="BR25" s="56" t="e">
        <f t="shared" si="11"/>
        <v>#VALUE!</v>
      </c>
      <c r="BU25" s="57">
        <f t="shared" si="6"/>
        <v>0.5758883471257642</v>
      </c>
      <c r="BW25">
        <f>IF($BW$6="","",IF(ISERROR(INDEX([1]Base!$A$2:$C$207,MATCH($BW$6,[1]Base!$A$2:$A$207,0),2))=TRUE,"CABLE INCONNU",(INDEX([1]Base!$A$2:$C$207,MATCH($BW$6,[1]Base!$A$2:$A$207,0),3))))</f>
        <v>15.75</v>
      </c>
      <c r="BY25">
        <f>IF($BW$6="","",IF(ISERROR(INDEX([1]Base!$A$2:$C$207,MATCH($BW$6,[1]Base!$A$2:$A$207,0),2))=TRUE,"CABLE INCONNU",(INDEX([1]Base!$A$2:$C$207,MATCH($BW$6,[1]Base!$A$2:$A$207,0),2))))</f>
        <v>0.54700000000000004</v>
      </c>
      <c r="CA25" t="e">
        <f t="shared" si="9"/>
        <v>#VALUE!</v>
      </c>
      <c r="CC25" t="e">
        <f>$BB$28+$D$10*((EXP(($BB$26-Q25)/$D$10)+EXP(-($BB$26-Q25)/$D$10))/2-1)</f>
        <v>#VALUE!</v>
      </c>
      <c r="CD25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BORD'!$B$13:$B$2000,0),9)))*Q25/$M$18)</f>
        <v>#VALUE!</v>
      </c>
      <c r="CF25" t="str">
        <f>'[1]TABLEAU DE BORD'!B23</f>
        <v/>
      </c>
      <c r="CG25" t="e">
        <f>'[1]TABLEAU DE BORD'!E23-'[1]TABLEAU DE BORD'!C23</f>
        <v>#VALUE!</v>
      </c>
      <c r="CI25" t="str">
        <f>'[1]TABLEAU DE BORD'!H23</f>
        <v/>
      </c>
      <c r="CJ25" t="e">
        <f>'[1]TABLEAU DE BORD'!K23-'[1]TABLEAU DE BORD'!I23</f>
        <v>#VALUE!</v>
      </c>
    </row>
    <row r="26" spans="2:88" ht="15.75" x14ac:dyDescent="0.25">
      <c r="B26" s="100" t="s">
        <v>70</v>
      </c>
      <c r="C26" s="101"/>
      <c r="D26" s="102"/>
      <c r="E26" s="102"/>
      <c r="F26" s="102"/>
      <c r="G26" s="102"/>
      <c r="H26" s="102"/>
      <c r="I26" s="102"/>
      <c r="J26" s="102"/>
      <c r="K26" s="102"/>
      <c r="L26" s="102"/>
      <c r="M26" s="103"/>
      <c r="P26" s="58" t="str">
        <f>IF(OR(Q26="",$M$18=""),"",CONCATENATE($C$17,"-",R26))</f>
        <v/>
      </c>
      <c r="Q26" s="53" t="str">
        <f t="shared" si="7"/>
        <v/>
      </c>
      <c r="R26" s="94">
        <v>12</v>
      </c>
      <c r="S26" s="66" t="str">
        <f t="shared" si="12"/>
        <v/>
      </c>
      <c r="T26" s="66"/>
      <c r="AC26" s="58" t="str">
        <f>IF(OR(AD26="",$M$18=""),"",CONCATENATE($C$17,"-",AE26))</f>
        <v/>
      </c>
      <c r="AD26" s="53" t="str">
        <f t="shared" si="15"/>
        <v/>
      </c>
      <c r="AE26" s="94">
        <v>12</v>
      </c>
      <c r="AF26" s="60" t="str">
        <f>IF(AD26="","",BQ26+BR26+'[1]TABLEAU DE BORD'!$O$6)</f>
        <v/>
      </c>
      <c r="AG26" s="60"/>
      <c r="AO26" s="58" t="str">
        <f>IF(OR(AP26="",$M$18=""),"",CONCATENATE($C$17,"-",AQ26))</f>
        <v>37-12</v>
      </c>
      <c r="AP26" s="53">
        <f t="shared" si="8"/>
        <v>165</v>
      </c>
      <c r="AQ26" s="94">
        <v>12</v>
      </c>
      <c r="AR26" s="60" t="e">
        <f>IF(AP26="","",CC26+CD26+'[1]TABLEAU DE BORD'!$O$6)</f>
        <v>#VALUE!</v>
      </c>
      <c r="AS26" s="60"/>
      <c r="BA26" s="79" t="s">
        <v>71</v>
      </c>
      <c r="BB26" s="83">
        <f>INDEX('[1]TABLEAU DE BORD'!B13:R2000,MATCH('Formalisme RTE'!H2,'[1]TABLEAU DE BORD'!B13:B2000,0),12)/2-BB25*INDEX('[1]TABLEAU DE BORD'!B13:R2000,MATCH('Formalisme RTE'!H2,'[1]TABLEAU DE BORD'!B13:B2000,0),15)</f>
        <v>5.0111704158555881</v>
      </c>
      <c r="BQ26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BORD'!$B$13:$B$2000,0),11))*Q26/INDEX('[1]TABLEAU DE BORD'!$B$13:$R$2000,MATCH('Formalisme RTE'!$H$2,'[1]TABLEAU DE BORD'!$B$13:$B$2000,0),12)</f>
        <v>#VALUE!</v>
      </c>
      <c r="BR26" s="56" t="e">
        <f t="shared" si="11"/>
        <v>#VALUE!</v>
      </c>
      <c r="BU26" s="57">
        <f>SQRT(1-(1/(SQRT((BY26*0.981)^2+(($B$30/10)*BW26*0.001)^2)/(BY26*0.981))^2))</f>
        <v>0.5758883471257642</v>
      </c>
      <c r="BW26">
        <f>IF($BW$6="","",IF(ISERROR(INDEX([1]Base!$A$2:$C$207,MATCH($BW$6,[1]Base!$A$2:$A$207,0),2))=TRUE,"CABLE INCONNU",(INDEX([1]Base!$A$2:$C$207,MATCH($BW$6,[1]Base!$A$2:$A$207,0),3))))</f>
        <v>15.75</v>
      </c>
      <c r="BY26">
        <f>IF($BW$6="","",IF(ISERROR(INDEX([1]Base!$A$2:$C$207,MATCH($BW$6,[1]Base!$A$2:$A$207,0),2))=TRUE,"CABLE INCONNU",(INDEX([1]Base!$A$2:$C$207,MATCH($BW$6,[1]Base!$A$2:$A$207,0),2))))</f>
        <v>0.54700000000000004</v>
      </c>
      <c r="CA26" t="e">
        <f t="shared" si="9"/>
        <v>#VALUE!</v>
      </c>
      <c r="CC26" t="e">
        <f>$BB$28+$D$10*((EXP(($BB$26-Q26)/$D$10)+EXP(-($BB$26-Q26)/$D$10))/2-1)</f>
        <v>#VALUE!</v>
      </c>
      <c r="CD26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BORD'!$B$13:$B$2000,0),9)))*Q26/$M$18)</f>
        <v>#VALUE!</v>
      </c>
      <c r="CF26" t="str">
        <f>'[1]TABLEAU DE BORD'!B24</f>
        <v/>
      </c>
      <c r="CG26" t="e">
        <f>'[1]TABLEAU DE BORD'!E24-'[1]TABLEAU DE BORD'!C24</f>
        <v>#VALUE!</v>
      </c>
      <c r="CI26" t="str">
        <f>'[1]TABLEAU DE BORD'!H24</f>
        <v/>
      </c>
      <c r="CJ26" t="e">
        <f>'[1]TABLEAU DE BORD'!K24-'[1]TABLEAU DE BORD'!I24</f>
        <v>#VALUE!</v>
      </c>
    </row>
    <row r="27" spans="2:88" ht="15.75" x14ac:dyDescent="0.25">
      <c r="P27" s="58" t="str">
        <f>IF(OR(Q27="",$M$18=""),"",CONCATENATE($C$17,"-",R27))</f>
        <v/>
      </c>
      <c r="Q27" s="53" t="str">
        <f t="shared" si="7"/>
        <v/>
      </c>
      <c r="R27" s="94">
        <v>13</v>
      </c>
      <c r="S27" s="66" t="str">
        <f t="shared" si="12"/>
        <v/>
      </c>
      <c r="T27" s="66"/>
      <c r="AC27" s="58" t="str">
        <f>IF(OR(AD27="",$M$18=""),"",CONCATENATE($C$17,"-",AE27))</f>
        <v/>
      </c>
      <c r="AD27" s="53" t="str">
        <f t="shared" si="15"/>
        <v/>
      </c>
      <c r="AE27" s="94">
        <v>13</v>
      </c>
      <c r="AF27" s="60" t="str">
        <f>IF(AD27="","",BQ27+BR27+'[1]TABLEAU DE BORD'!$O$6)</f>
        <v/>
      </c>
      <c r="AG27" s="60"/>
      <c r="AO27" s="58" t="str">
        <f>IF(OR(AP27="",$M$18=""),"",CONCATENATE($C$17,"-",AQ27))</f>
        <v>37-13</v>
      </c>
      <c r="AP27" s="53">
        <f t="shared" si="8"/>
        <v>180</v>
      </c>
      <c r="AQ27" s="94">
        <v>13</v>
      </c>
      <c r="AR27" s="60" t="e">
        <f>IF(AP27="","",CC27+CD27+'[1]TABLEAU DE BORD'!$O$6)</f>
        <v>#VALUE!</v>
      </c>
      <c r="AS27" s="60"/>
      <c r="BA27" s="79" t="s">
        <v>72</v>
      </c>
      <c r="BB27" s="83">
        <f>BB26/INDEX('[1]TABLEAU DE BORD'!B13:R2000,MATCH('Formalisme RTE'!H2,'[1]TABLEAU DE BORD'!B13:B2000,0),15)</f>
        <v>5.6272407310959758E-3</v>
      </c>
      <c r="BQ27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BORD'!$B$13:$B$2000,0),11))*Q27/INDEX('[1]TABLEAU DE BORD'!$B$13:$R$2000,MATCH('Formalisme RTE'!$H$2,'[1]TABLEAU DE BORD'!$B$13:$B$2000,0),12)</f>
        <v>#VALUE!</v>
      </c>
      <c r="BR27" s="56" t="e">
        <f>BU27*CA27</f>
        <v>#VALUE!</v>
      </c>
      <c r="BU27" s="57">
        <f>SQRT(1-(1/(SQRT((BY27*0.981)^2+(($B$30/10)*BW27*0.001)^2)/(BY27*0.981))^2))</f>
        <v>0.5758883471257642</v>
      </c>
      <c r="BW27">
        <f>IF($BW$6="","",IF(ISERROR(INDEX([1]Base!$A$2:$C$207,MATCH($BW$6,[1]Base!$A$2:$A$207,0),2))=TRUE,"CABLE INCONNU",(INDEX([1]Base!$A$2:$C$207,MATCH($BW$6,[1]Base!$A$2:$A$207,0),3))))</f>
        <v>15.75</v>
      </c>
      <c r="BY27">
        <f>IF($BW$6="","",IF(ISERROR(INDEX([1]Base!$A$2:$C$207,MATCH($BW$6,[1]Base!$A$2:$A$207,0),2))=TRUE,"CABLE INCONNU",(INDEX([1]Base!$A$2:$C$207,MATCH($BW$6,[1]Base!$A$2:$A$207,0),2))))</f>
        <v>0.54700000000000004</v>
      </c>
      <c r="CA27" t="e">
        <f t="shared" si="9"/>
        <v>#VALUE!</v>
      </c>
      <c r="CC27" t="e">
        <f>$BB$28+$D$10*((EXP(($BB$26-Q27)/$D$10)+EXP(-($BB$26-Q27)/$D$10))/2-1)</f>
        <v>#VALUE!</v>
      </c>
      <c r="CD27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BORD'!$B$13:$B$2000,0),9)))*Q27/$M$18)</f>
        <v>#VALUE!</v>
      </c>
      <c r="CF27" t="str">
        <f>'[1]TABLEAU DE BORD'!B25</f>
        <v/>
      </c>
      <c r="CG27" t="e">
        <f>'[1]TABLEAU DE BORD'!E25-'[1]TABLEAU DE BORD'!C25</f>
        <v>#VALUE!</v>
      </c>
      <c r="CI27" t="str">
        <f>'[1]TABLEAU DE BORD'!H25</f>
        <v/>
      </c>
      <c r="CJ27" t="e">
        <f>'[1]TABLEAU DE BORD'!K25-'[1]TABLEAU DE BORD'!I25</f>
        <v>#VALUE!</v>
      </c>
    </row>
    <row r="28" spans="2:88" ht="15.75" x14ac:dyDescent="0.25">
      <c r="P28" s="58" t="str">
        <f>IF(OR(Q28="",$M$18=""),"",CONCATENATE($C$17,"-",R28))</f>
        <v/>
      </c>
      <c r="Q28" s="53" t="str">
        <f t="shared" si="7"/>
        <v/>
      </c>
      <c r="R28" s="94">
        <v>14</v>
      </c>
      <c r="S28" s="66" t="str">
        <f t="shared" si="12"/>
        <v/>
      </c>
      <c r="T28" s="66"/>
      <c r="AC28" s="58" t="str">
        <f>IF(OR(AD28="",$M$18=""),"",CONCATENATE($C$17,"-",AE28))</f>
        <v/>
      </c>
      <c r="AE28" s="94">
        <v>14</v>
      </c>
      <c r="AF28" s="60" t="str">
        <f>IF(AD28="","",BQ28+BR28+'[1]TABLEAU DE BORD'!$O$6)</f>
        <v/>
      </c>
      <c r="AG28" s="60"/>
      <c r="AO28" s="58" t="str">
        <f>IF(OR(AP28="",$M$18=""),"",CONCATENATE($C$17,"-",AQ28))</f>
        <v>37-14</v>
      </c>
      <c r="AP28" s="53" t="str">
        <f t="shared" si="8"/>
        <v>189.43</v>
      </c>
      <c r="AQ28" s="94">
        <v>14</v>
      </c>
      <c r="AR28" s="60" t="e">
        <f>IF(AP28="","",CC28+CD28+'[1]TABLEAU DE BORD'!$O$6)</f>
        <v>#VALUE!</v>
      </c>
      <c r="AS28" s="60"/>
      <c r="BA28" s="79" t="s">
        <v>73</v>
      </c>
      <c r="BB28" s="83">
        <f>INDEX('[1]TABLEAU DE BORD'!B13:R2000,MATCH('Formalisme RTE'!H2,'[1]TABLEAU DE BORD'!B13:B2000,0),4)-INDEX('[1]TABLEAU DE BORD'!B13:R2000,MATCH('Formalisme RTE'!H2,'[1]TABLEAU DE BORD'!B13:B2000,0),15)*((EXP(BB27)+EXP(-BB27))/2-1)</f>
        <v>237.94590043165647</v>
      </c>
      <c r="BQ28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BORD'!$B$13:$B$2000,0),11))*Q28/INDEX('[1]TABLEAU DE BORD'!$B$13:$R$2000,MATCH('Formalisme RTE'!$H$2,'[1]TABLEAU DE BORD'!$B$13:$B$2000,0),12)</f>
        <v>#VALUE!</v>
      </c>
      <c r="BR28" s="56" t="e">
        <f>BU28*CA28</f>
        <v>#VALUE!</v>
      </c>
      <c r="BU28" s="57">
        <f t="shared" si="6"/>
        <v>0.5758883471257642</v>
      </c>
      <c r="BW28">
        <f>IF($BW$6="","",IF(ISERROR(INDEX([1]Base!$A$2:$C$207,MATCH($BW$6,[1]Base!$A$2:$A$207,0),2))=TRUE,"CABLE INCONNU",(INDEX([1]Base!$A$2:$C$207,MATCH($BW$6,[1]Base!$A$2:$A$207,0),3))))</f>
        <v>15.75</v>
      </c>
      <c r="BY28">
        <f>IF($BW$6="","",IF(ISERROR(INDEX([1]Base!$A$2:$C$207,MATCH($BW$6,[1]Base!$A$2:$A$207,0),2))=TRUE,"CABLE INCONNU",(INDEX([1]Base!$A$2:$C$207,MATCH($BW$6,[1]Base!$A$2:$A$207,0),2))))</f>
        <v>0.54700000000000004</v>
      </c>
      <c r="CA28" t="e">
        <f t="shared" si="9"/>
        <v>#VALUE!</v>
      </c>
      <c r="CC28" t="e">
        <f>$BB$28+$D$10*((EXP(($BB$26-Q28)/$D$10)+EXP(-($BB$26-Q28)/$D$10))/2-1)</f>
        <v>#VALUE!</v>
      </c>
      <c r="CD28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BORD'!$B$13:$B$2000,0),9)))*Q28/$M$18)</f>
        <v>#VALUE!</v>
      </c>
      <c r="CF28" t="str">
        <f>'[1]TABLEAU DE BORD'!B26</f>
        <v/>
      </c>
      <c r="CG28" t="e">
        <f>'[1]TABLEAU DE BORD'!E26-'[1]TABLEAU DE BORD'!C26</f>
        <v>#VALUE!</v>
      </c>
      <c r="CI28" t="str">
        <f>'[1]TABLEAU DE BORD'!H26</f>
        <v/>
      </c>
      <c r="CJ28" t="e">
        <f>'[1]TABLEAU DE BORD'!K26-'[1]TABLEAU DE BORD'!I26</f>
        <v>#VALUE!</v>
      </c>
    </row>
    <row r="29" spans="2:88" x14ac:dyDescent="0.25">
      <c r="P29" s="58" t="str">
        <f>IF(OR(Q29="",$M$18=""),"",CONCATENATE($C$17,"-",R29))</f>
        <v/>
      </c>
      <c r="Q29" s="53" t="str">
        <f t="shared" si="7"/>
        <v/>
      </c>
      <c r="R29" s="94">
        <v>15</v>
      </c>
      <c r="S29" s="66" t="str">
        <f t="shared" si="12"/>
        <v/>
      </c>
      <c r="T29" s="66"/>
      <c r="AC29" s="58" t="str">
        <f>IF(OR(AD29="",$M$18=""),"",CONCATENATE($C$17,"-",AE29))</f>
        <v/>
      </c>
      <c r="AE29" s="94">
        <v>15</v>
      </c>
      <c r="AF29" s="60" t="str">
        <f>IF(AD29="","",BQ29+BR29+'[1]TABLEAU DE BORD'!$O$6)</f>
        <v/>
      </c>
      <c r="AG29" s="60"/>
      <c r="AO29" s="58" t="str">
        <f>IF(OR(AP29="",$M$18=""),"",CONCATENATE($C$17,"-",AQ29))</f>
        <v/>
      </c>
      <c r="AP29" s="53" t="str">
        <f t="shared" si="8"/>
        <v/>
      </c>
      <c r="AQ29" s="94">
        <v>15</v>
      </c>
      <c r="AR29" s="60" t="str">
        <f>IF(AP29="","",CC29+CD29+'[1]TABLEAU DE BORD'!$O$6)</f>
        <v/>
      </c>
      <c r="AS29" s="60"/>
      <c r="BA29" s="104"/>
      <c r="BB29" s="104"/>
      <c r="BQ29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BORD'!$B$13:$B$2000,0),11))*Q29/INDEX('[1]TABLEAU DE BORD'!$B$13:$R$2000,MATCH('Formalisme RTE'!$H$2,'[1]TABLEAU DE BORD'!$B$13:$B$2000,0),12)</f>
        <v>#VALUE!</v>
      </c>
      <c r="BR29" s="56" t="e">
        <f t="shared" si="11"/>
        <v>#VALUE!</v>
      </c>
      <c r="BU29" s="57">
        <f t="shared" si="6"/>
        <v>0.5758883471257642</v>
      </c>
      <c r="BW29">
        <f>IF($BW$6="","",IF(ISERROR(INDEX([1]Base!$A$2:$C$207,MATCH($BW$6,[1]Base!$A$2:$A$207,0),2))=TRUE,"CABLE INCONNU",(INDEX([1]Base!$A$2:$C$207,MATCH($BW$6,[1]Base!$A$2:$A$207,0),3))))</f>
        <v>15.75</v>
      </c>
      <c r="BY29">
        <f>IF($BW$6="","",IF(ISERROR(INDEX([1]Base!$A$2:$C$207,MATCH($BW$6,[1]Base!$A$2:$A$207,0),2))=TRUE,"CABLE INCONNU",(INDEX([1]Base!$A$2:$C$207,MATCH($BW$6,[1]Base!$A$2:$A$207,0),2))))</f>
        <v>0.54700000000000004</v>
      </c>
      <c r="CA29" t="e">
        <f t="shared" si="9"/>
        <v>#VALUE!</v>
      </c>
      <c r="CC29" t="e">
        <f>$BB$28+$D$10*((EXP(($BB$26-Q29)/$D$10)+EXP(-($BB$26-Q29)/$D$10))/2-1)</f>
        <v>#VALUE!</v>
      </c>
      <c r="CD29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BORD'!$B$13:$B$2000,0),9)))*Q29/$M$18)</f>
        <v>#VALUE!</v>
      </c>
      <c r="CF29" t="str">
        <f>'[1]TABLEAU DE BORD'!B27</f>
        <v/>
      </c>
      <c r="CG29" t="e">
        <f>'[1]TABLEAU DE BORD'!E27-'[1]TABLEAU DE BORD'!C27</f>
        <v>#VALUE!</v>
      </c>
      <c r="CI29" t="str">
        <f>'[1]TABLEAU DE BORD'!H27</f>
        <v/>
      </c>
      <c r="CJ29" t="e">
        <f>'[1]TABLEAU DE BORD'!K27-'[1]TABLEAU DE BORD'!I27</f>
        <v>#VALUE!</v>
      </c>
    </row>
    <row r="30" spans="2:88" ht="15.75" x14ac:dyDescent="0.25">
      <c r="B30">
        <f>IF(D8="240 Pa : ZVN zone normale",240,"360")</f>
        <v>240</v>
      </c>
      <c r="D30" s="105"/>
      <c r="P30" s="58" t="str">
        <f>IF(OR(Q30="",$M$18=""),"",CONCATENATE($C$17,"-",R30))</f>
        <v/>
      </c>
      <c r="Q30" s="53" t="str">
        <f t="shared" si="7"/>
        <v/>
      </c>
      <c r="R30" s="94">
        <v>16</v>
      </c>
      <c r="S30" s="66" t="str">
        <f t="shared" si="12"/>
        <v/>
      </c>
      <c r="T30" s="66"/>
      <c r="AC30" s="58" t="str">
        <f>IF(OR(AD30="",$M$18=""),"",CONCATENATE($C$17,"-",AE30))</f>
        <v/>
      </c>
      <c r="AE30" s="94">
        <v>16</v>
      </c>
      <c r="AF30" s="60" t="str">
        <f>IF(AD30="","",BQ30+BR30+'[1]TABLEAU DE BORD'!$O$6)</f>
        <v/>
      </c>
      <c r="AG30" s="60"/>
      <c r="AO30" s="58" t="str">
        <f>IF(OR(AP30="",$M$18=""),"",CONCATENATE($C$17,"-",AQ30))</f>
        <v/>
      </c>
      <c r="AP30" s="53" t="str">
        <f t="shared" si="8"/>
        <v/>
      </c>
      <c r="AQ30" s="94">
        <v>16</v>
      </c>
      <c r="AR30" s="60" t="str">
        <f>IF(AP30="","",CC30+CD30+'[1]TABLEAU DE BORD'!$O$6)</f>
        <v/>
      </c>
      <c r="AS30" s="60"/>
      <c r="BA30" s="106" t="s">
        <v>74</v>
      </c>
      <c r="BB30" s="107">
        <f>(INDEX('[1]TABLEAU DE BORD'!B13:R2000,MATCH('Formalisme RTE'!H2,'[1]TABLEAU DE BORD'!B13:B2000,0),4)-(((INDEX('[1]TABLEAU DE BORD'!B13:R2000,MATCH('Formalisme RTE'!H2,'[1]TABLEAU DE BORD'!B13:B2000,0),4)-INDEX('[1]TABLEAU DE BORD'!B13:R2000,MATCH('Formalisme RTE'!H2,'[1]TABLEAU DE BORD'!B13:B2000,0),10))/2))-(BB28+INDEX('[1]TABLEAU DE BORD'!B13:R2000,MATCH('Formalisme RTE'!H2,'[1]TABLEAU DE BORD'!B13:B2000,0),15)*((EXP((BB26-(INDEX('[1]TABLEAU DE BORD'!B13:R2000,MATCH('Formalisme RTE'!H2,'[1]TABLEAU DE BORD'!B13:B2000,0),12)/2))/INDEX('[1]TABLEAU DE BORD'!B13:R2000,MATCH('Formalisme RTE'!H2,'[1]TABLEAU DE BORD'!B13:B2000,0),15))+EXP(-(BB26-(INDEX('[1]TABLEAU DE BORD'!B13:R2000,MATCH('Formalisme RTE'!H2,'[1]TABLEAU DE BORD'!B13:B2000,0),12)/2))/INDEX('[1]TABLEAU DE BORD'!B13:R2000,MATCH('Formalisme RTE'!H2,'[1]TABLEAU DE BORD'!B13:B2000,0),15)))/2-1)))</f>
        <v>5.0672564223902725</v>
      </c>
      <c r="BQ30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BORD'!$B$13:$B$2000,0),11))*Q30/INDEX('[1]TABLEAU DE BORD'!$B$13:$R$2000,MATCH('Formalisme RTE'!$H$2,'[1]TABLEAU DE BORD'!$B$13:$B$2000,0),12)</f>
        <v>#VALUE!</v>
      </c>
      <c r="BR30" s="56" t="e">
        <f t="shared" si="11"/>
        <v>#VALUE!</v>
      </c>
      <c r="BU30" s="57">
        <f t="shared" si="6"/>
        <v>0.5758883471257642</v>
      </c>
      <c r="BW30">
        <f>IF($BW$6="","",IF(ISERROR(INDEX([1]Base!$A$2:$C$207,MATCH($BW$6,[1]Base!$A$2:$A$207,0),2))=TRUE,"CABLE INCONNU",(INDEX([1]Base!$A$2:$C$207,MATCH($BW$6,[1]Base!$A$2:$A$207,0),3))))</f>
        <v>15.75</v>
      </c>
      <c r="BY30">
        <f>IF($BW$6="","",IF(ISERROR(INDEX([1]Base!$A$2:$C$207,MATCH($BW$6,[1]Base!$A$2:$A$207,0),2))=TRUE,"CABLE INCONNU",(INDEX([1]Base!$A$2:$C$207,MATCH($BW$6,[1]Base!$A$2:$A$207,0),2))))</f>
        <v>0.54700000000000004</v>
      </c>
      <c r="CA30" t="e">
        <f t="shared" si="9"/>
        <v>#VALUE!</v>
      </c>
      <c r="CC30" t="e">
        <f>$BB$28+$D$10*((EXP(($BB$26-Q30)/$D$10)+EXP(-($BB$26-Q30)/$D$10))/2-1)</f>
        <v>#VALUE!</v>
      </c>
      <c r="CD30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BORD'!$B$13:$B$2000,0),9)))*Q30/$M$18)</f>
        <v>#VALUE!</v>
      </c>
      <c r="CF30" t="str">
        <f>'[1]TABLEAU DE BORD'!B28</f>
        <v/>
      </c>
      <c r="CG30" t="e">
        <f>'[1]TABLEAU DE BORD'!E28-'[1]TABLEAU DE BORD'!C28</f>
        <v>#VALUE!</v>
      </c>
      <c r="CI30" t="str">
        <f>'[1]TABLEAU DE BORD'!H28</f>
        <v/>
      </c>
      <c r="CJ30" t="e">
        <f>'[1]TABLEAU DE BORD'!K28-'[1]TABLEAU DE BORD'!I28</f>
        <v>#VALUE!</v>
      </c>
    </row>
    <row r="31" spans="2:88" x14ac:dyDescent="0.25">
      <c r="B31" s="75" t="str">
        <f>CONCATENATE("1/",'[1]TABLEAU DE BORD'!U6)</f>
        <v>1/</v>
      </c>
      <c r="D31" s="108"/>
      <c r="E31" s="109"/>
      <c r="G31" s="110"/>
      <c r="P31" s="58" t="str">
        <f>IF(OR(Q31="",$M$18=""),"",CONCATENATE($C$17,"-",R31))</f>
        <v/>
      </c>
      <c r="Q31" s="53" t="str">
        <f t="shared" si="7"/>
        <v/>
      </c>
      <c r="R31" s="94">
        <v>17</v>
      </c>
      <c r="S31" s="66" t="str">
        <f t="shared" si="12"/>
        <v/>
      </c>
      <c r="T31" s="66"/>
      <c r="AC31" s="58" t="str">
        <f>IF(OR(AD31="",$M$18=""),"",CONCATENATE($C$17,"-",AE31))</f>
        <v/>
      </c>
      <c r="AE31" s="94">
        <v>17</v>
      </c>
      <c r="AF31" s="60" t="str">
        <f>IF(AD31="","",BQ31+BR31+'[1]TABLEAU DE BORD'!$O$6)</f>
        <v/>
      </c>
      <c r="AG31" s="60"/>
      <c r="AO31" s="58" t="str">
        <f>IF(OR(AP31="",$M$18=""),"",CONCATENATE($C$17,"-",AQ31))</f>
        <v/>
      </c>
      <c r="AP31" s="53" t="str">
        <f t="shared" si="8"/>
        <v/>
      </c>
      <c r="AQ31" s="94">
        <v>17</v>
      </c>
      <c r="AR31" s="60" t="str">
        <f>IF(AP31="","",CC31+CD31+'[1]TABLEAU DE BORD'!$O$6)</f>
        <v/>
      </c>
      <c r="AS31" s="60"/>
      <c r="BQ31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BORD'!$B$13:$B$2000,0),11))*Q31/INDEX('[1]TABLEAU DE BORD'!$B$13:$R$2000,MATCH('Formalisme RTE'!$H$2,'[1]TABLEAU DE BORD'!$B$13:$B$2000,0),12)</f>
        <v>#VALUE!</v>
      </c>
      <c r="BR31" s="56" t="e">
        <f t="shared" si="11"/>
        <v>#VALUE!</v>
      </c>
      <c r="BU31" s="57">
        <f t="shared" si="6"/>
        <v>0.5758883471257642</v>
      </c>
      <c r="BW31">
        <f>IF($BW$6="","",IF(ISERROR(INDEX([1]Base!$A$2:$C$207,MATCH($BW$6,[1]Base!$A$2:$A$207,0),2))=TRUE,"CABLE INCONNU",(INDEX([1]Base!$A$2:$C$207,MATCH($BW$6,[1]Base!$A$2:$A$207,0),3))))</f>
        <v>15.75</v>
      </c>
      <c r="BY31">
        <f>IF($BW$6="","",IF(ISERROR(INDEX([1]Base!$A$2:$C$207,MATCH($BW$6,[1]Base!$A$2:$A$207,0),2))=TRUE,"CABLE INCONNU",(INDEX([1]Base!$A$2:$C$207,MATCH($BW$6,[1]Base!$A$2:$A$207,0),2))))</f>
        <v>0.54700000000000004</v>
      </c>
      <c r="CA31" t="e">
        <f t="shared" si="9"/>
        <v>#VALUE!</v>
      </c>
      <c r="CC31" t="e">
        <f>$BB$28+$D$10*((EXP(($BB$26-Q31)/$D$10)+EXP(-($BB$26-Q31)/$D$10))/2-1)</f>
        <v>#VALUE!</v>
      </c>
      <c r="CD31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BORD'!$B$13:$B$2000,0),9)))*Q31/$M$18)</f>
        <v>#VALUE!</v>
      </c>
      <c r="CF31" t="str">
        <f>'[1]TABLEAU DE BORD'!B29</f>
        <v/>
      </c>
      <c r="CG31" t="e">
        <f>'[1]TABLEAU DE BORD'!E29-'[1]TABLEAU DE BORD'!C29</f>
        <v>#VALUE!</v>
      </c>
      <c r="CI31" t="str">
        <f>'[1]TABLEAU DE BORD'!H29</f>
        <v/>
      </c>
      <c r="CJ31" t="e">
        <f>'[1]TABLEAU DE BORD'!K29-'[1]TABLEAU DE BORD'!I29</f>
        <v>#VALUE!</v>
      </c>
    </row>
    <row r="32" spans="2:88" x14ac:dyDescent="0.25">
      <c r="C32" s="3">
        <v>0</v>
      </c>
      <c r="D32" s="3" t="e">
        <f>_xlfn.IFS($B$31="1/8","1/8",$B$31="1/7","1/7",$B$31="1/6","1/6",$B$31="1/5","1/5",$B$31="1/4","1/4")</f>
        <v>#N/A</v>
      </c>
      <c r="E32" s="3" t="e">
        <f>_xlfn.IFS($B$31="1/8","1/4",$B$31="1/7","2/7",$B$31="1/6","1/3",$B$31="1/5","2/5",$B$31="1/4","1/2")</f>
        <v>#N/A</v>
      </c>
      <c r="F32" s="3" t="e">
        <f>_xlfn.IFS($B$31="1/8","3/8",$B$31="1/7","3/7",$B$31="1/6","1/2",$B$31="1/5","3/5",$B$31="1/4","3/4")</f>
        <v>#N/A</v>
      </c>
      <c r="G32" s="3" t="e">
        <f>_xlfn.IFS($B$31="1/8","1/2",$B$31="1/7","4/7",$B$31="1/6","2/3",$B$31="1/5","4/5",$B$31="1/4","1")</f>
        <v>#N/A</v>
      </c>
      <c r="H32" s="3" t="str">
        <f>_xlfn.IFS($B$31="1/8","5/8",$B$31="1/7","5/7",$B$31="1/6","5/6",$B$31="1/5","1",TRUE,"")</f>
        <v/>
      </c>
      <c r="I32" s="3" t="str">
        <f>_xlfn.IFS($B$31="1/8","3/4",$B$31="1/7","6/7",$B$31="1/6","1",TRUE,"")</f>
        <v/>
      </c>
      <c r="J32" s="3" t="str">
        <f>_xlfn.IFS($B$31="1/8","7/8",TRUE,"")</f>
        <v/>
      </c>
      <c r="K32" s="3"/>
      <c r="L32" s="3"/>
      <c r="M32" s="3">
        <v>1</v>
      </c>
      <c r="P32" s="58" t="str">
        <f>IF(OR(Q32="",$M$18=""),"",CONCATENATE($M$17,"-",R32))</f>
        <v/>
      </c>
      <c r="Q32" s="53" t="str">
        <f t="shared" si="7"/>
        <v/>
      </c>
      <c r="R32" s="94">
        <v>18</v>
      </c>
      <c r="S32" s="66" t="str">
        <f t="shared" si="12"/>
        <v/>
      </c>
      <c r="T32" s="66"/>
      <c r="AC32" s="58" t="str">
        <f>IF(OR(AD32="",$M$18=""),"",CONCATENATE($C$17,"-",AE32))</f>
        <v/>
      </c>
      <c r="AE32" s="94">
        <v>18</v>
      </c>
      <c r="AF32" s="60" t="str">
        <f>IF(AD32="","",BQ32+BR32+'[1]TABLEAU DE BORD'!$O$6)</f>
        <v/>
      </c>
      <c r="AG32" s="60"/>
      <c r="AO32" s="58" t="str">
        <f>IF(OR(AP32="",$M$18=""),"",CONCATENATE($C$17,"-",AQ32))</f>
        <v/>
      </c>
      <c r="AP32" s="53" t="str">
        <f t="shared" si="8"/>
        <v/>
      </c>
      <c r="AQ32" s="94">
        <v>18</v>
      </c>
      <c r="AR32" s="60" t="str">
        <f>IF(AP32="","",CC32+CD32+'[1]TABLEAU DE BORD'!$O$6)</f>
        <v/>
      </c>
      <c r="AS32" s="60"/>
      <c r="BQ32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BORD'!$B$13:$B$2000,0),11))*Q32/INDEX('[1]TABLEAU DE BORD'!$B$13:$R$2000,MATCH('Formalisme RTE'!$H$2,'[1]TABLEAU DE BORD'!$B$13:$B$2000,0),12)</f>
        <v>#VALUE!</v>
      </c>
      <c r="BR32" s="56" t="e">
        <f t="shared" si="11"/>
        <v>#VALUE!</v>
      </c>
      <c r="BU32" s="57">
        <f t="shared" si="6"/>
        <v>0.5758883471257642</v>
      </c>
      <c r="BW32">
        <f>IF($BW$6="","",IF(ISERROR(INDEX([1]Base!$A$2:$C$207,MATCH($BW$6,[1]Base!$A$2:$A$207,0),2))=TRUE,"CABLE INCONNU",(INDEX([1]Base!$A$2:$C$207,MATCH($BW$6,[1]Base!$A$2:$A$207,0),3))))</f>
        <v>15.75</v>
      </c>
      <c r="BY32">
        <f>IF($BW$6="","",IF(ISERROR(INDEX([1]Base!$A$2:$C$207,MATCH($BW$6,[1]Base!$A$2:$A$207,0),2))=TRUE,"CABLE INCONNU",(INDEX([1]Base!$A$2:$C$207,MATCH($BW$6,[1]Base!$A$2:$A$207,0),2))))</f>
        <v>0.54700000000000004</v>
      </c>
      <c r="CA32" t="e">
        <f t="shared" si="9"/>
        <v>#VALUE!</v>
      </c>
      <c r="CC32" t="e">
        <f>$BB$28+$D$10*((EXP(($BB$26-Q32)/$D$10)+EXP(-($BB$26-Q32)/$D$10))/2-1)</f>
        <v>#VALUE!</v>
      </c>
      <c r="CD32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BORD'!$B$13:$B$2000,0),9)))*Q32/$M$18)</f>
        <v>#VALUE!</v>
      </c>
      <c r="CF32" t="str">
        <f>'[1]TABLEAU DE BORD'!B30</f>
        <v/>
      </c>
      <c r="CG32" t="e">
        <f>'[1]TABLEAU DE BORD'!E30-'[1]TABLEAU DE BORD'!C30</f>
        <v>#VALUE!</v>
      </c>
      <c r="CI32" t="str">
        <f>'[1]TABLEAU DE BORD'!H30</f>
        <v/>
      </c>
      <c r="CJ32" t="e">
        <f>'[1]TABLEAU DE BORD'!K30-'[1]TABLEAU DE BORD'!I30</f>
        <v>#VALUE!</v>
      </c>
    </row>
    <row r="33" spans="3:88" x14ac:dyDescent="0.25">
      <c r="C33" s="3">
        <f>C32</f>
        <v>0</v>
      </c>
      <c r="D33" s="111" t="e">
        <f>_xlfn.IFS(D32="1/8","0.125",D32="1/7","0.1428",D32="1/6","0.1666",D32="1/5","0.2",D32="1/4","0.25")</f>
        <v>#N/A</v>
      </c>
      <c r="E33" s="111" t="e">
        <f>_xlfn.IFS(E32="1/4","0.25",E32="2/7","0.2857",E32="1/3","0.333",E32="2/5","0.4",E32="1/2","0.5")</f>
        <v>#N/A</v>
      </c>
      <c r="F33" s="111" t="e">
        <f>_xlfn.IFS(F32="3/8","0.375",F32="3/7","0.4285",F32="1/2","0.5",F32="3/5","0.6",F32="3/4","0.75")</f>
        <v>#N/A</v>
      </c>
      <c r="G33" s="111" t="e">
        <f>_xlfn.IFS(G32="1/2","0.5",G32="4/7","0.5714",G32="2/3","0.666",G32="4/5","0.8",G32="1","1")</f>
        <v>#N/A</v>
      </c>
      <c r="H33" s="111" t="e">
        <f>_xlfn.IFS(H32="5/8","0.625",H32="5/7","0.7142",H32="5/6","0.8333",H32="1","1")</f>
        <v>#N/A</v>
      </c>
      <c r="I33" s="111" t="e">
        <f>_xlfn.IFS(I32="3/4","0.75",I32="6/7","0.8571",I32="1","1")</f>
        <v>#N/A</v>
      </c>
      <c r="J33" s="111" t="e">
        <f>_xlfn.IFS(J32="7/8","0.875",J32="1","1")</f>
        <v>#N/A</v>
      </c>
      <c r="K33" s="111"/>
      <c r="L33" s="111"/>
      <c r="M33" s="111">
        <v>1</v>
      </c>
      <c r="P33" s="112" t="str">
        <f>IF(OR(Q33="",$M$18=""),"",CONCATENATE($M$17,"-",R33))</f>
        <v/>
      </c>
      <c r="Q33" s="53" t="str">
        <f t="shared" si="7"/>
        <v/>
      </c>
      <c r="R33" s="94">
        <v>19</v>
      </c>
      <c r="AC33" s="58" t="str">
        <f>IF(OR(AD33="",$M$18=""),"",CONCATENATE($C$17,"-",AE33))</f>
        <v/>
      </c>
      <c r="AE33" s="94">
        <v>19</v>
      </c>
      <c r="AF33" s="60" t="str">
        <f>IF(AD33="","",BQ33+BR33+'[1]TABLEAU DE BORD'!$O$6)</f>
        <v/>
      </c>
      <c r="AG33" s="60"/>
      <c r="AO33" s="58" t="str">
        <f>IF(OR(AP33="",$M$18=""),"",CONCATENATE($C$17,"-",AQ33))</f>
        <v/>
      </c>
      <c r="AP33" s="53" t="str">
        <f t="shared" si="8"/>
        <v/>
      </c>
      <c r="AQ33" s="94">
        <v>19</v>
      </c>
      <c r="AR33" s="60" t="str">
        <f>IF(AP33="","",CC33+CD33+'[1]TABLEAU DE BORD'!$O$6)</f>
        <v/>
      </c>
      <c r="AS33" s="60"/>
      <c r="BQ33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BORD'!$B$13:$B$2000,0),11))*Q33/INDEX('[1]TABLEAU DE BORD'!$B$13:$R$2000,MATCH('Formalisme RTE'!$H$2,'[1]TABLEAU DE BORD'!$B$13:$B$2000,0),12)</f>
        <v>#VALUE!</v>
      </c>
      <c r="BR33" s="56" t="e">
        <f t="shared" si="11"/>
        <v>#VALUE!</v>
      </c>
      <c r="BU33" s="57">
        <f t="shared" si="6"/>
        <v>0.5758883471257642</v>
      </c>
      <c r="BW33">
        <f>IF($BW$6="","",IF(ISERROR(INDEX([1]Base!$A$2:$C$207,MATCH($BW$6,[1]Base!$A$2:$A$207,0),2))=TRUE,"CABLE INCONNU",(INDEX([1]Base!$A$2:$C$207,MATCH($BW$6,[1]Base!$A$2:$A$207,0),3))))</f>
        <v>15.75</v>
      </c>
      <c r="BY33">
        <f>IF($BW$6="","",IF(ISERROR(INDEX([1]Base!$A$2:$C$207,MATCH($BW$6,[1]Base!$A$2:$A$207,0),2))=TRUE,"CABLE INCONNU",(INDEX([1]Base!$A$2:$C$207,MATCH($BW$6,[1]Base!$A$2:$A$207,0),2))))</f>
        <v>0.54700000000000004</v>
      </c>
      <c r="CA33" t="e">
        <f t="shared" si="9"/>
        <v>#VALUE!</v>
      </c>
      <c r="CC33" t="e">
        <f>$BB$28+$D$10*((EXP(($BB$26-Q33)/$D$10)+EXP(-($BB$26-Q33)/$D$10))/2-1)</f>
        <v>#VALUE!</v>
      </c>
      <c r="CD33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BORD'!$B$13:$B$2000,0),9)))*Q33/$M$18)</f>
        <v>#VALUE!</v>
      </c>
      <c r="CF33" t="str">
        <f>'[1]TABLEAU DE BORD'!B31</f>
        <v/>
      </c>
      <c r="CG33" t="e">
        <f>'[1]TABLEAU DE BORD'!E31-'[1]TABLEAU DE BORD'!C31</f>
        <v>#VALUE!</v>
      </c>
      <c r="CI33" t="str">
        <f>'[1]TABLEAU DE BORD'!H31</f>
        <v/>
      </c>
      <c r="CJ33" t="e">
        <f>'[1]TABLEAU DE BORD'!K31-'[1]TABLEAU DE BORD'!I31</f>
        <v>#VALUE!</v>
      </c>
    </row>
    <row r="34" spans="3:88" x14ac:dyDescent="0.25">
      <c r="C34" s="3">
        <f>C33</f>
        <v>0</v>
      </c>
      <c r="D34" s="3" t="e">
        <f>$M$18*D33</f>
        <v>#N/A</v>
      </c>
      <c r="E34" s="3" t="e">
        <f>$M$18*E33</f>
        <v>#N/A</v>
      </c>
      <c r="F34" s="3" t="e">
        <f>$M$18*F33</f>
        <v>#N/A</v>
      </c>
      <c r="G34" s="3" t="e">
        <f>$M$18*G33</f>
        <v>#N/A</v>
      </c>
      <c r="H34" s="3" t="e">
        <f>$M$18*H33</f>
        <v>#N/A</v>
      </c>
      <c r="I34" s="3" t="e">
        <f>$M$18*I33</f>
        <v>#N/A</v>
      </c>
      <c r="J34" s="3" t="e">
        <f>$M$18*J33</f>
        <v>#N/A</v>
      </c>
      <c r="K34" s="3"/>
      <c r="L34" s="3"/>
      <c r="M34" s="3">
        <f>$M$18*M33</f>
        <v>189.43</v>
      </c>
      <c r="P34" s="112" t="str">
        <f>IF(OR(Q34="",$M$18=""),"",CONCATENATE($M$17,"-",R34))</f>
        <v/>
      </c>
      <c r="Q34" s="53" t="str">
        <f t="shared" si="7"/>
        <v/>
      </c>
      <c r="R34" s="94">
        <v>20</v>
      </c>
      <c r="AC34" s="112" t="str">
        <f>IF(OR(AD34="",$M$18=""),"",CONCATENATE($M$17,"-",AE34))</f>
        <v/>
      </c>
      <c r="AE34" s="94">
        <v>20</v>
      </c>
      <c r="AF34" s="60" t="str">
        <f>IF(AD34="","",BQ34+BR34+'[1]TABLEAU DE BORD'!$O$6)</f>
        <v/>
      </c>
      <c r="AG34" s="60"/>
      <c r="AO34" s="112" t="str">
        <f>IF(OR(AP34="",$M$18=""),"",CONCATENATE($M$17,"-",AQ34))</f>
        <v/>
      </c>
      <c r="AP34" s="53" t="str">
        <f t="shared" si="8"/>
        <v/>
      </c>
      <c r="AQ34" s="94">
        <v>20</v>
      </c>
      <c r="AR34" s="60" t="str">
        <f>IF(AP34="","",CC34+CD34+'[1]TABLEAU DE BORD'!$O$6)</f>
        <v/>
      </c>
      <c r="AS34" s="60"/>
      <c r="BQ34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BORD'!$B$13:$B$2000,0),11))*Q34/INDEX('[1]TABLEAU DE BORD'!$B$13:$R$2000,MATCH('Formalisme RTE'!$H$2,'[1]TABLEAU DE BORD'!$B$13:$B$2000,0),12)</f>
        <v>#VALUE!</v>
      </c>
      <c r="BR34" s="56" t="e">
        <f t="shared" si="11"/>
        <v>#VALUE!</v>
      </c>
      <c r="BU34" s="57">
        <f t="shared" si="6"/>
        <v>0.5758883471257642</v>
      </c>
      <c r="BW34">
        <f>IF($BW$6="","",IF(ISERROR(INDEX([1]Base!$A$2:$C$207,MATCH($BW$6,[1]Base!$A$2:$A$207,0),2))=TRUE,"CABLE INCONNU",(INDEX([1]Base!$A$2:$C$207,MATCH($BW$6,[1]Base!$A$2:$A$207,0),3))))</f>
        <v>15.75</v>
      </c>
      <c r="BY34">
        <f>IF($BW$6="","",IF(ISERROR(INDEX([1]Base!$A$2:$C$207,MATCH($BW$6,[1]Base!$A$2:$A$207,0),2))=TRUE,"CABLE INCONNU",(INDEX([1]Base!$A$2:$C$207,MATCH($BW$6,[1]Base!$A$2:$A$207,0),2))))</f>
        <v>0.54700000000000004</v>
      </c>
      <c r="CA34" t="e">
        <f t="shared" si="9"/>
        <v>#VALUE!</v>
      </c>
      <c r="CC34" t="e">
        <f>$BB$28+$D$10*((EXP(($BB$26-Q34)/$D$10)+EXP(-($BB$26-Q34)/$D$10))/2-1)</f>
        <v>#VALUE!</v>
      </c>
      <c r="CD34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BORD'!$B$13:$B$2000,0),9)))*Q34/$M$18)</f>
        <v>#VALUE!</v>
      </c>
      <c r="CF34" t="str">
        <f>'[1]TABLEAU DE BORD'!B32</f>
        <v/>
      </c>
      <c r="CG34" t="e">
        <f>'[1]TABLEAU DE BORD'!E32-'[1]TABLEAU DE BORD'!C32</f>
        <v>#VALUE!</v>
      </c>
      <c r="CI34" t="str">
        <f>'[1]TABLEAU DE BORD'!H32</f>
        <v/>
      </c>
      <c r="CJ34" t="e">
        <f>'[1]TABLEAU DE BORD'!K32-'[1]TABLEAU DE BORD'!I32</f>
        <v>#VALUE!</v>
      </c>
    </row>
    <row r="35" spans="3:88" x14ac:dyDescent="0.25">
      <c r="P35" s="112" t="str">
        <f>IF(OR(Q35="",$M$18=""),"",CONCATENATE($M$17,"-",R35))</f>
        <v/>
      </c>
      <c r="Q35" s="53" t="str">
        <f t="shared" si="7"/>
        <v/>
      </c>
      <c r="R35" s="94">
        <v>21</v>
      </c>
      <c r="AC35" s="112" t="str">
        <f>IF(OR(AD35="",$M$18=""),"",CONCATENATE($M$17,"-",AE35))</f>
        <v/>
      </c>
      <c r="AE35" s="94">
        <v>21</v>
      </c>
      <c r="AF35" s="60" t="str">
        <f>IF(AD35="","",BQ35+BR35+'[1]TABLEAU DE BORD'!$O$6)</f>
        <v/>
      </c>
      <c r="AG35" s="60"/>
      <c r="AO35" s="112" t="str">
        <f>IF(OR(AP35="",$M$18=""),"",CONCATENATE($M$17,"-",AQ35))</f>
        <v/>
      </c>
      <c r="AP35" s="53" t="str">
        <f t="shared" si="8"/>
        <v/>
      </c>
      <c r="AQ35" s="94">
        <v>21</v>
      </c>
      <c r="AR35" s="60" t="str">
        <f>IF(AP35="","",CC35+CD35+'[1]TABLEAU DE BORD'!$O$6)</f>
        <v/>
      </c>
      <c r="AS35" s="60"/>
      <c r="BL35">
        <f>ASIN(SQRT(1-(1/(SQRT((BY15*0.981)^2+((240/10)*BW15*0.001)^2)/(BY15*0.981))^2)))*180/PI()</f>
        <v>35.161867450648309</v>
      </c>
      <c r="BQ35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BORD'!$B$13:$B$2000,0),11))*Q35/INDEX('[1]TABLEAU DE BORD'!$B$13:$R$2000,MATCH('Formalisme RTE'!$H$2,'[1]TABLEAU DE BORD'!$B$13:$B$2000,0),12)</f>
        <v>#VALUE!</v>
      </c>
      <c r="BR35" s="56" t="e">
        <f t="shared" si="11"/>
        <v>#VALUE!</v>
      </c>
      <c r="BU35" s="57">
        <f t="shared" si="6"/>
        <v>0.5758883471257642</v>
      </c>
      <c r="BW35">
        <f>IF($BW$6="","",IF(ISERROR(INDEX([1]Base!$A$2:$C$207,MATCH($BW$6,[1]Base!$A$2:$A$207,0),2))=TRUE,"CABLE INCONNU",(INDEX([1]Base!$A$2:$C$207,MATCH($BW$6,[1]Base!$A$2:$A$207,0),3))))</f>
        <v>15.75</v>
      </c>
      <c r="BY35">
        <f>IF($BW$6="","",IF(ISERROR(INDEX([1]Base!$A$2:$C$207,MATCH($BW$6,[1]Base!$A$2:$A$207,0),2))=TRUE,"CABLE INCONNU",(INDEX([1]Base!$A$2:$C$207,MATCH($BW$6,[1]Base!$A$2:$A$207,0),2))))</f>
        <v>0.54700000000000004</v>
      </c>
      <c r="CA35" t="e">
        <f t="shared" si="9"/>
        <v>#VALUE!</v>
      </c>
      <c r="CC35" t="e">
        <f>$BB$28+$D$10*((EXP(($BB$26-Q35)/$D$10)+EXP(-($BB$26-Q35)/$D$10))/2-1)</f>
        <v>#VALUE!</v>
      </c>
      <c r="CD35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BORD'!$B$13:$B$2000,0),9)))*Q35/$M$18)</f>
        <v>#VALUE!</v>
      </c>
      <c r="CF35" t="str">
        <f>'[1]TABLEAU DE BORD'!B33</f>
        <v/>
      </c>
      <c r="CG35" t="e">
        <f>'[1]TABLEAU DE BORD'!E33-'[1]TABLEAU DE BORD'!C33</f>
        <v>#VALUE!</v>
      </c>
      <c r="CI35" t="str">
        <f>'[1]TABLEAU DE BORD'!H33</f>
        <v/>
      </c>
      <c r="CJ35" t="e">
        <f>'[1]TABLEAU DE BORD'!K33-'[1]TABLEAU DE BORD'!I33</f>
        <v>#VALUE!</v>
      </c>
    </row>
    <row r="36" spans="3:88" x14ac:dyDescent="0.25">
      <c r="P36" s="112" t="str">
        <f>IF(OR(Q36="",$M$18=""),"",CONCATENATE($M$17,"-",R36))</f>
        <v/>
      </c>
      <c r="Q36" s="53" t="str">
        <f t="shared" si="7"/>
        <v/>
      </c>
      <c r="R36" s="94">
        <v>22</v>
      </c>
      <c r="AC36" s="112" t="str">
        <f>IF(OR(AD36="",$M$18=""),"",CONCATENATE($M$17,"-",AE36))</f>
        <v/>
      </c>
      <c r="AE36" s="94">
        <v>22</v>
      </c>
      <c r="AF36" s="60" t="str">
        <f>IF(AD36="","",BQ36+BR36+'[1]TABLEAU DE BORD'!$O$6)</f>
        <v/>
      </c>
      <c r="AG36" s="60"/>
      <c r="AO36" s="112" t="str">
        <f>IF(OR(AP36="",$M$18=""),"",CONCATENATE($M$17,"-",AQ36))</f>
        <v/>
      </c>
      <c r="AP36" s="53" t="str">
        <f t="shared" si="8"/>
        <v/>
      </c>
      <c r="AQ36" s="94">
        <v>22</v>
      </c>
      <c r="AR36" s="60" t="str">
        <f>IF(AP36="","",CC36+CD36+'[1]TABLEAU DE BORD'!$O$6)</f>
        <v/>
      </c>
      <c r="AS36" s="60"/>
      <c r="BQ36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BORD'!$B$13:$B$2000,0),11))*Q36/INDEX('[1]TABLEAU DE BORD'!$B$13:$R$2000,MATCH('Formalisme RTE'!$H$2,'[1]TABLEAU DE BORD'!$B$13:$B$2000,0),12)</f>
        <v>#VALUE!</v>
      </c>
      <c r="BR36" s="56" t="e">
        <f t="shared" si="11"/>
        <v>#VALUE!</v>
      </c>
      <c r="BU36" s="57">
        <f t="shared" si="6"/>
        <v>0.5758883471257642</v>
      </c>
      <c r="BW36">
        <f>IF($BW$6="","",IF(ISERROR(INDEX([1]Base!$A$2:$C$207,MATCH($BW$6,[1]Base!$A$2:$A$207,0),2))=TRUE,"CABLE INCONNU",(INDEX([1]Base!$A$2:$C$207,MATCH($BW$6,[1]Base!$A$2:$A$207,0),3))))</f>
        <v>15.75</v>
      </c>
      <c r="BY36">
        <f>IF($BW$6="","",IF(ISERROR(INDEX([1]Base!$A$2:$C$207,MATCH($BW$6,[1]Base!$A$2:$A$207,0),2))=TRUE,"CABLE INCONNU",(INDEX([1]Base!$A$2:$C$207,MATCH($BW$6,[1]Base!$A$2:$A$207,0),2))))</f>
        <v>0.54700000000000004</v>
      </c>
      <c r="CA36" t="e">
        <f t="shared" si="9"/>
        <v>#VALUE!</v>
      </c>
      <c r="CC36" t="e">
        <f>$BB$28+$D$10*((EXP(($BB$26-Q36)/$D$10)+EXP(-($BB$26-Q36)/$D$10))/2-1)</f>
        <v>#VALUE!</v>
      </c>
      <c r="CD36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BORD'!$B$13:$B$2000,0),9)))*Q36/$M$18)</f>
        <v>#VALUE!</v>
      </c>
      <c r="CF36" t="str">
        <f>'[1]TABLEAU DE BORD'!B34</f>
        <v/>
      </c>
      <c r="CG36" t="e">
        <f>'[1]TABLEAU DE BORD'!E34-'[1]TABLEAU DE BORD'!C34</f>
        <v>#VALUE!</v>
      </c>
      <c r="CI36" t="str">
        <f>'[1]TABLEAU DE BORD'!H34</f>
        <v/>
      </c>
      <c r="CJ36" t="e">
        <f>'[1]TABLEAU DE BORD'!K34-'[1]TABLEAU DE BORD'!I34</f>
        <v>#VALUE!</v>
      </c>
    </row>
    <row r="37" spans="3:88" x14ac:dyDescent="0.25">
      <c r="P37" s="112" t="str">
        <f>IF(OR(Q37="",$M$18=""),"",CONCATENATE($M$17,"-",R37))</f>
        <v/>
      </c>
      <c r="Q37" s="53" t="str">
        <f t="shared" si="7"/>
        <v/>
      </c>
      <c r="R37" s="94">
        <v>23</v>
      </c>
      <c r="AC37" s="112" t="str">
        <f>IF(OR(AD37="",$M$18=""),"",CONCATENATE($M$17,"-",AE37))</f>
        <v/>
      </c>
      <c r="AE37" s="94">
        <v>23</v>
      </c>
      <c r="AF37" s="60" t="str">
        <f>IF(AD37="","",BQ37+BR37+'[1]TABLEAU DE BORD'!$O$6)</f>
        <v/>
      </c>
      <c r="AG37" s="60"/>
      <c r="AO37" s="112" t="str">
        <f>IF(OR(AP37="",$M$18=""),"",CONCATENATE($M$17,"-",AQ37))</f>
        <v/>
      </c>
      <c r="AP37" s="53" t="str">
        <f t="shared" si="8"/>
        <v/>
      </c>
      <c r="AQ37" s="94">
        <v>23</v>
      </c>
      <c r="AR37" s="60" t="str">
        <f>IF(AP37="","",CC37+CD37+'[1]TABLEAU DE BORD'!$O$6)</f>
        <v/>
      </c>
      <c r="AS37" s="60"/>
      <c r="BQ37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BORD'!$B$13:$B$2000,0),11))*Q37/INDEX('[1]TABLEAU DE BORD'!$B$13:$R$2000,MATCH('Formalisme RTE'!$H$2,'[1]TABLEAU DE BORD'!$B$13:$B$2000,0),12)</f>
        <v>#VALUE!</v>
      </c>
      <c r="BR37" s="56" t="e">
        <f t="shared" si="11"/>
        <v>#VALUE!</v>
      </c>
      <c r="BU37" s="57">
        <f t="shared" si="6"/>
        <v>0.5758883471257642</v>
      </c>
      <c r="BW37">
        <f>IF($BW$6="","",IF(ISERROR(INDEX([1]Base!$A$2:$C$207,MATCH($BW$6,[1]Base!$A$2:$A$207,0),2))=TRUE,"CABLE INCONNU",(INDEX([1]Base!$A$2:$C$207,MATCH($BW$6,[1]Base!$A$2:$A$207,0),3))))</f>
        <v>15.75</v>
      </c>
      <c r="BY37">
        <f>IF($BW$6="","",IF(ISERROR(INDEX([1]Base!$A$2:$C$207,MATCH($BW$6,[1]Base!$A$2:$A$207,0),2))=TRUE,"CABLE INCONNU",(INDEX([1]Base!$A$2:$C$207,MATCH($BW$6,[1]Base!$A$2:$A$207,0),2))))</f>
        <v>0.54700000000000004</v>
      </c>
      <c r="CA37" t="e">
        <f t="shared" si="9"/>
        <v>#VALUE!</v>
      </c>
      <c r="CC37" t="e">
        <f>$BB$28+$D$10*((EXP(($BB$26-Q37)/$D$10)+EXP(-($BB$26-Q37)/$D$10))/2-1)</f>
        <v>#VALUE!</v>
      </c>
      <c r="CD37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BORD'!$B$13:$B$2000,0),9)))*Q37/$M$18)</f>
        <v>#VALUE!</v>
      </c>
      <c r="CF37" t="str">
        <f>'[1]TABLEAU DE BORD'!B35</f>
        <v/>
      </c>
      <c r="CG37" t="e">
        <f>'[1]TABLEAU DE BORD'!E35-'[1]TABLEAU DE BORD'!C35</f>
        <v>#VALUE!</v>
      </c>
      <c r="CI37" t="str">
        <f>'[1]TABLEAU DE BORD'!H35</f>
        <v/>
      </c>
      <c r="CJ37" t="e">
        <f>'[1]TABLEAU DE BORD'!K35-'[1]TABLEAU DE BORD'!I35</f>
        <v>#VALUE!</v>
      </c>
    </row>
    <row r="38" spans="3:88" x14ac:dyDescent="0.25">
      <c r="P38" s="112" t="str">
        <f>IF(OR(Q38="",$M$18=""),"",CONCATENATE($M$17,"-",R38))</f>
        <v/>
      </c>
      <c r="Q38" s="53" t="str">
        <f t="shared" si="7"/>
        <v/>
      </c>
      <c r="R38" s="94">
        <v>24</v>
      </c>
      <c r="AC38" s="112" t="str">
        <f>IF(OR(AD38="",$M$18=""),"",CONCATENATE($M$17,"-",AE38))</f>
        <v/>
      </c>
      <c r="AE38" s="94">
        <v>24</v>
      </c>
      <c r="AF38" s="60" t="str">
        <f>IF(AD38="","",BQ38+BR38+'[1]TABLEAU DE BORD'!$O$6)</f>
        <v/>
      </c>
      <c r="AG38" s="60"/>
      <c r="AO38" s="112" t="str">
        <f>IF(OR(AP38="",$M$18=""),"",CONCATENATE($M$17,"-",AQ38))</f>
        <v/>
      </c>
      <c r="AP38" s="53" t="str">
        <f t="shared" si="8"/>
        <v/>
      </c>
      <c r="AQ38" s="94">
        <v>24</v>
      </c>
      <c r="AR38" s="60" t="str">
        <f>IF(AP38="","",CC38+CD38+'[1]TABLEAU DE BORD'!$O$6)</f>
        <v/>
      </c>
      <c r="AS38" s="60"/>
      <c r="BQ38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BORD'!$B$13:$B$2000,0),11))*Q38/INDEX('[1]TABLEAU DE BORD'!$B$13:$R$2000,MATCH('Formalisme RTE'!$H$2,'[1]TABLEAU DE BORD'!$B$13:$B$2000,0),12)</f>
        <v>#VALUE!</v>
      </c>
      <c r="BR38" s="56" t="e">
        <f t="shared" si="11"/>
        <v>#VALUE!</v>
      </c>
      <c r="BU38" s="57">
        <f t="shared" si="6"/>
        <v>0.5758883471257642</v>
      </c>
      <c r="BW38">
        <f>IF($BW$6="","",IF(ISERROR(INDEX([1]Base!$A$2:$C$207,MATCH($BW$6,[1]Base!$A$2:$A$207,0),2))=TRUE,"CABLE INCONNU",(INDEX([1]Base!$A$2:$C$207,MATCH($BW$6,[1]Base!$A$2:$A$207,0),3))))</f>
        <v>15.75</v>
      </c>
      <c r="BY38">
        <f>IF($BW$6="","",IF(ISERROR(INDEX([1]Base!$A$2:$C$207,MATCH($BW$6,[1]Base!$A$2:$A$207,0),2))=TRUE,"CABLE INCONNU",(INDEX([1]Base!$A$2:$C$207,MATCH($BW$6,[1]Base!$A$2:$A$207,0),2))))</f>
        <v>0.54700000000000004</v>
      </c>
      <c r="CA38" t="e">
        <f t="shared" si="9"/>
        <v>#VALUE!</v>
      </c>
      <c r="CC38" t="e">
        <f>$BB$28+$D$10*((EXP(($BB$26-Q38)/$D$10)+EXP(-($BB$26-Q38)/$D$10))/2-1)</f>
        <v>#VALUE!</v>
      </c>
      <c r="CD38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BORD'!$B$13:$B$2000,0),9)))*Q38/$M$18)</f>
        <v>#VALUE!</v>
      </c>
      <c r="CF38" t="str">
        <f>'[1]TABLEAU DE BORD'!B36</f>
        <v/>
      </c>
      <c r="CG38" t="e">
        <f>'[1]TABLEAU DE BORD'!E36-'[1]TABLEAU DE BORD'!C36</f>
        <v>#VALUE!</v>
      </c>
      <c r="CI38" t="str">
        <f>'[1]TABLEAU DE BORD'!H36</f>
        <v/>
      </c>
      <c r="CJ38" t="e">
        <f>'[1]TABLEAU DE BORD'!K36-'[1]TABLEAU DE BORD'!I36</f>
        <v>#VALUE!</v>
      </c>
    </row>
    <row r="39" spans="3:88" x14ac:dyDescent="0.25">
      <c r="P39" s="112" t="str">
        <f>IF(OR(Q39="",$M$18=""),"",CONCATENATE($M$17,"-",R39))</f>
        <v/>
      </c>
      <c r="Q39" s="53" t="str">
        <f t="shared" si="7"/>
        <v/>
      </c>
      <c r="R39" s="94">
        <v>25</v>
      </c>
      <c r="AC39" s="112" t="str">
        <f>IF(OR(AD39="",$M$18=""),"",CONCATENATE($M$17,"-",AE39))</f>
        <v/>
      </c>
      <c r="AE39" s="94">
        <v>25</v>
      </c>
      <c r="AF39" s="60" t="str">
        <f>IF(AD39="","",BQ39+BR39+'[1]TABLEAU DE BORD'!$O$6)</f>
        <v/>
      </c>
      <c r="AG39" s="60"/>
      <c r="AO39" s="112" t="str">
        <f>IF(OR(AP39="",$M$18=""),"",CONCATENATE($M$17,"-",AQ39))</f>
        <v/>
      </c>
      <c r="AP39" s="53" t="str">
        <f t="shared" si="8"/>
        <v/>
      </c>
      <c r="AQ39" s="94">
        <v>25</v>
      </c>
      <c r="AR39" s="60" t="str">
        <f>IF(AP39="","",CC39+CD39+'[1]TABLEAU DE BORD'!$O$6)</f>
        <v/>
      </c>
      <c r="AS39" s="60"/>
      <c r="BQ39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BORD'!$B$13:$B$2000,0),11))*Q39/INDEX('[1]TABLEAU DE BORD'!$B$13:$R$2000,MATCH('Formalisme RTE'!$H$2,'[1]TABLEAU DE BORD'!$B$13:$B$2000,0),12)</f>
        <v>#VALUE!</v>
      </c>
      <c r="BR39" s="56" t="e">
        <f t="shared" si="11"/>
        <v>#VALUE!</v>
      </c>
      <c r="BU39" s="57">
        <f t="shared" si="6"/>
        <v>0.5758883471257642</v>
      </c>
      <c r="BW39">
        <f>IF($BW$6="","",IF(ISERROR(INDEX([1]Base!$A$2:$C$207,MATCH($BW$6,[1]Base!$A$2:$A$207,0),2))=TRUE,"CABLE INCONNU",(INDEX([1]Base!$A$2:$C$207,MATCH($BW$6,[1]Base!$A$2:$A$207,0),3))))</f>
        <v>15.75</v>
      </c>
      <c r="BY39">
        <f>IF($BW$6="","",IF(ISERROR(INDEX([1]Base!$A$2:$C$207,MATCH($BW$6,[1]Base!$A$2:$A$207,0),2))=TRUE,"CABLE INCONNU",(INDEX([1]Base!$A$2:$C$207,MATCH($BW$6,[1]Base!$A$2:$A$207,0),2))))</f>
        <v>0.54700000000000004</v>
      </c>
      <c r="CA39" t="e">
        <f t="shared" si="9"/>
        <v>#VALUE!</v>
      </c>
      <c r="CC39" t="e">
        <f>$BB$28+$D$10*((EXP(($BB$26-Q39)/$D$10)+EXP(-($BB$26-Q39)/$D$10))/2-1)</f>
        <v>#VALUE!</v>
      </c>
      <c r="CD39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BORD'!$B$13:$B$2000,0),9)))*Q39/$M$18)</f>
        <v>#VALUE!</v>
      </c>
      <c r="CF39" t="str">
        <f>'[1]TABLEAU DE BORD'!B37</f>
        <v/>
      </c>
      <c r="CG39" t="e">
        <f>'[1]TABLEAU DE BORD'!E37-'[1]TABLEAU DE BORD'!C37</f>
        <v>#VALUE!</v>
      </c>
      <c r="CI39" t="str">
        <f>'[1]TABLEAU DE BORD'!H37</f>
        <v/>
      </c>
      <c r="CJ39" t="e">
        <f>'[1]TABLEAU DE BORD'!K37-'[1]TABLEAU DE BORD'!I37</f>
        <v>#VALUE!</v>
      </c>
    </row>
    <row r="40" spans="3:88" x14ac:dyDescent="0.25">
      <c r="P40" s="112" t="str">
        <f>IF(OR(Q40="",$M$18=""),"",CONCATENATE($M$17,"-",R40))</f>
        <v/>
      </c>
      <c r="Q40" s="53" t="str">
        <f t="shared" si="7"/>
        <v/>
      </c>
      <c r="R40" s="94">
        <v>26</v>
      </c>
      <c r="AF40" s="60" t="str">
        <f>IF(AD40="","",BQ40+BR40+'[1]TABLEAU DE BORD'!$O$6)</f>
        <v/>
      </c>
      <c r="AG40" s="60"/>
      <c r="AR40" s="60" t="str">
        <f>IF(AP40="","",CC40+CD40+'[1]TABLEAU DE BORD'!$O$6)</f>
        <v/>
      </c>
      <c r="AS40" s="60"/>
      <c r="BQ40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BORD'!$B$13:$B$2000,0),11))*Q40/INDEX('[1]TABLEAU DE BORD'!$B$13:$R$2000,MATCH('Formalisme RTE'!$H$2,'[1]TABLEAU DE BORD'!$B$13:$B$2000,0),12)</f>
        <v>#VALUE!</v>
      </c>
      <c r="BR40" s="56" t="e">
        <f t="shared" si="11"/>
        <v>#VALUE!</v>
      </c>
      <c r="BU40" s="57">
        <f t="shared" si="6"/>
        <v>0.5758883471257642</v>
      </c>
      <c r="BW40">
        <f>IF($BW$6="","",IF(ISERROR(INDEX([1]Base!$A$2:$C$207,MATCH($BW$6,[1]Base!$A$2:$A$207,0),2))=TRUE,"CABLE INCONNU",(INDEX([1]Base!$A$2:$C$207,MATCH($BW$6,[1]Base!$A$2:$A$207,0),3))))</f>
        <v>15.75</v>
      </c>
      <c r="BY40">
        <f>IF($BW$6="","",IF(ISERROR(INDEX([1]Base!$A$2:$C$207,MATCH($BW$6,[1]Base!$A$2:$A$207,0),2))=TRUE,"CABLE INCONNU",(INDEX([1]Base!$A$2:$C$207,MATCH($BW$6,[1]Base!$A$2:$A$207,0),2))))</f>
        <v>0.54700000000000004</v>
      </c>
      <c r="CA40" t="e">
        <f t="shared" si="9"/>
        <v>#VALUE!</v>
      </c>
      <c r="CC40" t="e">
        <f>$BB$28+$D$10*((EXP(($BB$26-Q40)/$D$10)+EXP(-($BB$26-Q40)/$D$10))/2-1)</f>
        <v>#VALUE!</v>
      </c>
      <c r="CD40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BORD'!$B$13:$B$2000,0),9)))*Q40/$M$18)</f>
        <v>#VALUE!</v>
      </c>
      <c r="CF40" t="str">
        <f>'[1]TABLEAU DE BORD'!B38</f>
        <v/>
      </c>
      <c r="CG40" t="e">
        <f>'[1]TABLEAU DE BORD'!E38-'[1]TABLEAU DE BORD'!C38</f>
        <v>#VALUE!</v>
      </c>
      <c r="CI40" t="str">
        <f>'[1]TABLEAU DE BORD'!H38</f>
        <v/>
      </c>
      <c r="CJ40" t="e">
        <f>'[1]TABLEAU DE BORD'!K38-'[1]TABLEAU DE BORD'!I38</f>
        <v>#VALUE!</v>
      </c>
    </row>
    <row r="41" spans="3:88" x14ac:dyDescent="0.25">
      <c r="P41" s="112" t="str">
        <f>IF(OR(Q41="",$M$18=""),"",CONCATENATE($M$17,"-",R41))</f>
        <v/>
      </c>
      <c r="Q41" s="53" t="str">
        <f t="shared" si="7"/>
        <v/>
      </c>
      <c r="R41" s="94">
        <v>27</v>
      </c>
      <c r="AF41" s="60" t="str">
        <f>IF(AD41="","",BQ41+BR41+'[1]TABLEAU DE BORD'!$O$6)</f>
        <v/>
      </c>
      <c r="AG41" s="60"/>
      <c r="AR41" s="60" t="str">
        <f>IF(AP41="","",CC41+CD41+'[1]TABLEAU DE BORD'!$O$6)</f>
        <v/>
      </c>
      <c r="AS41" s="60"/>
      <c r="BQ41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BORD'!$B$13:$B$2000,0),11))*Q41/INDEX('[1]TABLEAU DE BORD'!$B$13:$R$2000,MATCH('Formalisme RTE'!$H$2,'[1]TABLEAU DE BORD'!$B$13:$B$2000,0),12)</f>
        <v>#VALUE!</v>
      </c>
      <c r="BR41" s="56" t="e">
        <f t="shared" si="11"/>
        <v>#VALUE!</v>
      </c>
      <c r="BU41" s="57">
        <f t="shared" si="6"/>
        <v>0.5758883471257642</v>
      </c>
      <c r="BW41">
        <f>IF($BW$6="","",IF(ISERROR(INDEX([1]Base!$A$2:$C$207,MATCH($BW$6,[1]Base!$A$2:$A$207,0),2))=TRUE,"CABLE INCONNU",(INDEX([1]Base!$A$2:$C$207,MATCH($BW$6,[1]Base!$A$2:$A$207,0),3))))</f>
        <v>15.75</v>
      </c>
      <c r="BY41">
        <f>IF($BW$6="","",IF(ISERROR(INDEX([1]Base!$A$2:$C$207,MATCH($BW$6,[1]Base!$A$2:$A$207,0),2))=TRUE,"CABLE INCONNU",(INDEX([1]Base!$A$2:$C$207,MATCH($BW$6,[1]Base!$A$2:$A$207,0),2))))</f>
        <v>0.54700000000000004</v>
      </c>
      <c r="CA41" t="e">
        <f t="shared" si="9"/>
        <v>#VALUE!</v>
      </c>
      <c r="CC41" t="e">
        <f>$BB$28+$D$10*((EXP(($BB$26-Q41)/$D$10)+EXP(-($BB$26-Q41)/$D$10))/2-1)</f>
        <v>#VALUE!</v>
      </c>
      <c r="CD41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BORD'!$B$13:$B$2000,0),9)))*Q41/$M$18)</f>
        <v>#VALUE!</v>
      </c>
      <c r="CF41" t="str">
        <f>'[1]TABLEAU DE BORD'!B39</f>
        <v/>
      </c>
      <c r="CG41" t="e">
        <f>'[1]TABLEAU DE BORD'!E39-'[1]TABLEAU DE BORD'!C39</f>
        <v>#VALUE!</v>
      </c>
      <c r="CI41" t="str">
        <f>'[1]TABLEAU DE BORD'!H39</f>
        <v/>
      </c>
      <c r="CJ41" t="e">
        <f>'[1]TABLEAU DE BORD'!K39-'[1]TABLEAU DE BORD'!I39</f>
        <v>#VALUE!</v>
      </c>
    </row>
    <row r="42" spans="3:88" x14ac:dyDescent="0.25">
      <c r="P42" s="112" t="str">
        <f>IF(OR(Q42="",$M$18=""),"",CONCATENATE($M$17,"-",R42))</f>
        <v/>
      </c>
      <c r="Q42" s="53" t="str">
        <f t="shared" si="7"/>
        <v/>
      </c>
      <c r="R42" s="94">
        <v>28</v>
      </c>
      <c r="AF42" s="60" t="str">
        <f>IF(AD42="","",BQ42+BR42+'[1]TABLEAU DE BORD'!$O$6)</f>
        <v/>
      </c>
      <c r="AG42" s="60"/>
      <c r="AR42" s="60" t="str">
        <f>IF(AP42="","",CC42+CD42+'[1]TABLEAU DE BORD'!$O$6)</f>
        <v/>
      </c>
      <c r="AS42" s="60"/>
      <c r="BQ42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BORD'!$B$13:$B$2000,0),11))*Q42/INDEX('[1]TABLEAU DE BORD'!$B$13:$R$2000,MATCH('Formalisme RTE'!$H$2,'[1]TABLEAU DE BORD'!$B$13:$B$2000,0),12)</f>
        <v>#VALUE!</v>
      </c>
      <c r="BR42" s="56" t="e">
        <f t="shared" si="11"/>
        <v>#VALUE!</v>
      </c>
      <c r="BU42" s="57">
        <f t="shared" si="6"/>
        <v>0.5758883471257642</v>
      </c>
      <c r="BW42">
        <f>IF($BW$6="","",IF(ISERROR(INDEX([1]Base!$A$2:$C$207,MATCH($BW$6,[1]Base!$A$2:$A$207,0),2))=TRUE,"CABLE INCONNU",(INDEX([1]Base!$A$2:$C$207,MATCH($BW$6,[1]Base!$A$2:$A$207,0),3))))</f>
        <v>15.75</v>
      </c>
      <c r="BY42">
        <f>IF($BW$6="","",IF(ISERROR(INDEX([1]Base!$A$2:$C$207,MATCH($BW$6,[1]Base!$A$2:$A$207,0),2))=TRUE,"CABLE INCONNU",(INDEX([1]Base!$A$2:$C$207,MATCH($BW$6,[1]Base!$A$2:$A$207,0),2))))</f>
        <v>0.54700000000000004</v>
      </c>
      <c r="CA42" t="e">
        <f t="shared" si="9"/>
        <v>#VALUE!</v>
      </c>
      <c r="CC42" t="e">
        <f>$BB$28+$D$10*((EXP(($BB$26-Q42)/$D$10)+EXP(-($BB$26-Q42)/$D$10))/2-1)</f>
        <v>#VALUE!</v>
      </c>
      <c r="CD42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BORD'!$B$13:$B$2000,0),9)))*Q42/$M$18)</f>
        <v>#VALUE!</v>
      </c>
      <c r="CF42" t="str">
        <f>'[1]TABLEAU DE BORD'!B40</f>
        <v/>
      </c>
      <c r="CG42" t="e">
        <f>'[1]TABLEAU DE BORD'!E40-'[1]TABLEAU DE BORD'!C40</f>
        <v>#VALUE!</v>
      </c>
      <c r="CI42" t="str">
        <f>'[1]TABLEAU DE BORD'!H40</f>
        <v/>
      </c>
      <c r="CJ42" t="e">
        <f>'[1]TABLEAU DE BORD'!K40-'[1]TABLEAU DE BORD'!I40</f>
        <v>#VALUE!</v>
      </c>
    </row>
    <row r="43" spans="3:88" x14ac:dyDescent="0.25">
      <c r="P43" s="112" t="str">
        <f>IF(OR(Q43="",$M$18=""),"",CONCATENATE($M$17,"-",R43))</f>
        <v/>
      </c>
      <c r="Q43" s="53" t="str">
        <f t="shared" si="7"/>
        <v/>
      </c>
      <c r="R43" s="94">
        <v>29</v>
      </c>
      <c r="BQ43" s="56" t="e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BORD'!$B$13:$B$2000,0),11))*Q43/INDEX('[1]TABLEAU DE BORD'!$B$13:$R$2000,MATCH('Formalisme RTE'!$H$2,'[1]TABLEAU DE BORD'!$B$13:$B$2000,0),12)</f>
        <v>#VALUE!</v>
      </c>
      <c r="BR43" s="56" t="e">
        <f t="shared" si="11"/>
        <v>#VALUE!</v>
      </c>
      <c r="BU43" s="57">
        <f t="shared" si="6"/>
        <v>0.5758883471257642</v>
      </c>
      <c r="BW43">
        <f>IF($BW$6="","",IF(ISERROR(INDEX([1]Base!$A$2:$C$207,MATCH($BW$6,[1]Base!$A$2:$A$207,0),2))=TRUE,"CABLE INCONNU",(INDEX([1]Base!$A$2:$C$207,MATCH($BW$6,[1]Base!$A$2:$A$207,0),3))))</f>
        <v>15.75</v>
      </c>
      <c r="BY43">
        <f>IF($BW$6="","",IF(ISERROR(INDEX([1]Base!$A$2:$C$207,MATCH($BW$6,[1]Base!$A$2:$A$207,0),2))=TRUE,"CABLE INCONNU",(INDEX([1]Base!$A$2:$C$207,MATCH($BW$6,[1]Base!$A$2:$A$207,0),2))))</f>
        <v>0.54700000000000004</v>
      </c>
      <c r="CA43" t="e">
        <f t="shared" si="9"/>
        <v>#VALUE!</v>
      </c>
      <c r="CC43" t="e">
        <f>$BB$28+$D$10*((EXP(($BB$26-Q43)/$D$10)+EXP(-($BB$26-Q43)/$D$10))/2-1)</f>
        <v>#VALUE!</v>
      </c>
      <c r="CD43" t="e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BORD'!$B$13:$B$2000,0),9)))*Q43/$M$18)</f>
        <v>#VALUE!</v>
      </c>
      <c r="CF43" t="str">
        <f>'[1]TABLEAU DE BORD'!B41</f>
        <v/>
      </c>
      <c r="CG43" t="e">
        <f>'[1]TABLEAU DE BORD'!E41-'[1]TABLEAU DE BORD'!C41</f>
        <v>#VALUE!</v>
      </c>
      <c r="CI43" t="str">
        <f>'[1]TABLEAU DE BORD'!H41</f>
        <v/>
      </c>
      <c r="CJ43" t="e">
        <f>'[1]TABLEAU DE BORD'!K41-'[1]TABLEAU DE BORD'!I41</f>
        <v>#VALUE!</v>
      </c>
    </row>
    <row r="44" spans="3:88" x14ac:dyDescent="0.25">
      <c r="P44" s="112" t="str">
        <f>IF(OR(Q44="",$M$18=""),"",CONCATENATE($M$17,"-",R44))</f>
        <v/>
      </c>
      <c r="R44" s="94">
        <v>30</v>
      </c>
      <c r="BQ4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BORD'!$B$13:$B$2000,0),11))*Q44/INDEX('[1]TABLEAU DE BORD'!$B$13:$R$2000,MATCH('Formalisme RTE'!$H$2,'[1]TABLEAU DE BORD'!$B$13:$B$2000,0),12)</f>
        <v>2.7040062867933941</v>
      </c>
      <c r="BR44" s="56">
        <f t="shared" si="11"/>
        <v>0</v>
      </c>
      <c r="BU44" s="57">
        <f t="shared" si="6"/>
        <v>0.5758883471257642</v>
      </c>
      <c r="BW44">
        <f>IF($BW$6="","",IF(ISERROR(INDEX([1]Base!$A$2:$C$207,MATCH($BW$6,[1]Base!$A$2:$A$207,0),2))=TRUE,"CABLE INCONNU",(INDEX([1]Base!$A$2:$C$207,MATCH($BW$6,[1]Base!$A$2:$A$207,0),3))))</f>
        <v>15.75</v>
      </c>
      <c r="BY44">
        <f>IF($BW$6="","",IF(ISERROR(INDEX([1]Base!$A$2:$C$207,MATCH($BW$6,[1]Base!$A$2:$A$207,0),2))=TRUE,"CABLE INCONNU",(INDEX([1]Base!$A$2:$C$207,MATCH($BW$6,[1]Base!$A$2:$A$207,0),2))))</f>
        <v>0.54700000000000004</v>
      </c>
      <c r="CA44">
        <f t="shared" si="9"/>
        <v>0</v>
      </c>
      <c r="CC44">
        <f>$BB$28+$D$10*((EXP(($BB$26-Q44)/$D$10)+EXP(-($BB$26-Q44)/$D$10))/2-1)</f>
        <v>237.96</v>
      </c>
      <c r="CD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BORD'!$B$13:$B$2000,0),9)))*Q44/$M$18)</f>
        <v>237.96</v>
      </c>
      <c r="CF44" t="str">
        <f>'[1]TABLEAU DE BORD'!B42</f>
        <v/>
      </c>
      <c r="CG44" t="e">
        <f>'[1]TABLEAU DE BORD'!E42-'[1]TABLEAU DE BORD'!C42</f>
        <v>#VALUE!</v>
      </c>
      <c r="CI44" t="str">
        <f>'[1]TABLEAU DE BORD'!H42</f>
        <v/>
      </c>
      <c r="CJ44" t="e">
        <f>'[1]TABLEAU DE BORD'!K42-'[1]TABLEAU DE BORD'!I42</f>
        <v>#VALUE!</v>
      </c>
    </row>
    <row r="45" spans="3:88" x14ac:dyDescent="0.25">
      <c r="P45" s="112" t="str">
        <f>IF(OR(Q45="",$M$18=""),"",CONCATENATE($M$17,"-",R45))</f>
        <v/>
      </c>
      <c r="R45" s="94">
        <v>31</v>
      </c>
      <c r="BQ4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BORD'!$B$13:$B$2000,0),11))*Q45/INDEX('[1]TABLEAU DE BORD'!$B$13:$R$2000,MATCH('Formalisme RTE'!$H$2,'[1]TABLEAU DE BORD'!$B$13:$B$2000,0),12)</f>
        <v>2.7040062867933941</v>
      </c>
      <c r="BR45" s="56">
        <f t="shared" si="11"/>
        <v>0</v>
      </c>
      <c r="BU45" s="57">
        <f t="shared" si="6"/>
        <v>0.5758883471257642</v>
      </c>
      <c r="BW45">
        <f>IF($BW$6="","",IF(ISERROR(INDEX([1]Base!$A$2:$C$207,MATCH($BW$6,[1]Base!$A$2:$A$207,0),2))=TRUE,"CABLE INCONNU",(INDEX([1]Base!$A$2:$C$207,MATCH($BW$6,[1]Base!$A$2:$A$207,0),3))))</f>
        <v>15.75</v>
      </c>
      <c r="BY45">
        <f>IF($BW$6="","",IF(ISERROR(INDEX([1]Base!$A$2:$C$207,MATCH($BW$6,[1]Base!$A$2:$A$207,0),2))=TRUE,"CABLE INCONNU",(INDEX([1]Base!$A$2:$C$207,MATCH($BW$6,[1]Base!$A$2:$A$207,0),2))))</f>
        <v>0.54700000000000004</v>
      </c>
      <c r="CA45">
        <f t="shared" si="9"/>
        <v>0</v>
      </c>
      <c r="CC45">
        <f>$BB$28+$D$10*((EXP(($BB$26-Q45)/$D$10)+EXP(-($BB$26-Q45)/$D$10))/2-1)</f>
        <v>237.96</v>
      </c>
      <c r="CD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BORD'!$B$13:$B$2000,0),9)))*Q45/$M$18)</f>
        <v>237.96</v>
      </c>
      <c r="CF45" t="str">
        <f>'[1]TABLEAU DE BORD'!B43</f>
        <v/>
      </c>
      <c r="CG45" t="e">
        <f>'[1]TABLEAU DE BORD'!E43-'[1]TABLEAU DE BORD'!C43</f>
        <v>#VALUE!</v>
      </c>
      <c r="CI45" t="str">
        <f>'[1]TABLEAU DE BORD'!H43</f>
        <v/>
      </c>
      <c r="CJ45" t="e">
        <f>'[1]TABLEAU DE BORD'!K43-'[1]TABLEAU DE BORD'!I43</f>
        <v>#VALUE!</v>
      </c>
    </row>
    <row r="46" spans="3:88" x14ac:dyDescent="0.25">
      <c r="P46" s="112" t="str">
        <f>IF(OR(Q46="",$M$18=""),"",CONCATENATE($M$17,"-",R46))</f>
        <v/>
      </c>
      <c r="R46" s="94">
        <v>32</v>
      </c>
      <c r="BF46" s="113" t="s">
        <v>53</v>
      </c>
      <c r="BG46" s="114">
        <f>IF(D7=63,IF(D14&lt;22,3.5,IF(D14&gt;50,6.5,5)),IF(D7=90,IF(D14&lt;22,3.5,IF(D14&gt;50,6.5,5)),IF(D7=225,IF(D14&lt;22,4.5,IF(D14&gt;50,7.5,6)),IF(D7=400,IF(D14&lt;22,6,IF(D14&gt;50,9,7.5))))))</f>
        <v>3.5</v>
      </c>
      <c r="BH46" s="114" t="s">
        <v>15</v>
      </c>
      <c r="BQ4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BORD'!$B$13:$B$2000,0),11))*Q46/INDEX('[1]TABLEAU DE BORD'!$B$13:$R$2000,MATCH('Formalisme RTE'!$H$2,'[1]TABLEAU DE BORD'!$B$13:$B$2000,0),12)</f>
        <v>2.7040062867933941</v>
      </c>
      <c r="BR46" s="56">
        <f t="shared" si="11"/>
        <v>0</v>
      </c>
      <c r="BU46" s="57">
        <f t="shared" si="6"/>
        <v>0.5758883471257642</v>
      </c>
      <c r="BW46">
        <f>IF($BW$6="","",IF(ISERROR(INDEX([1]Base!$A$2:$C$207,MATCH($BW$6,[1]Base!$A$2:$A$207,0),2))=TRUE,"CABLE INCONNU",(INDEX([1]Base!$A$2:$C$207,MATCH($BW$6,[1]Base!$A$2:$A$207,0),3))))</f>
        <v>15.75</v>
      </c>
      <c r="BY46">
        <f>IF($BW$6="","",IF(ISERROR(INDEX([1]Base!$A$2:$C$207,MATCH($BW$6,[1]Base!$A$2:$A$207,0),2))=TRUE,"CABLE INCONNU",(INDEX([1]Base!$A$2:$C$207,MATCH($BW$6,[1]Base!$A$2:$A$207,0),2))))</f>
        <v>0.54700000000000004</v>
      </c>
      <c r="CA46">
        <f t="shared" si="9"/>
        <v>0</v>
      </c>
      <c r="CC46">
        <f>$BB$28+$D$10*((EXP(($BB$26-Q46)/$D$10)+EXP(-($BB$26-Q46)/$D$10))/2-1)</f>
        <v>237.96</v>
      </c>
      <c r="CD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BORD'!$B$13:$B$2000,0),9)))*Q46/$M$18)</f>
        <v>237.96</v>
      </c>
      <c r="CF46" t="str">
        <f>'[1]TABLEAU DE BORD'!B44</f>
        <v/>
      </c>
      <c r="CG46" t="e">
        <f>'[1]TABLEAU DE BORD'!E44-'[1]TABLEAU DE BORD'!C44</f>
        <v>#VALUE!</v>
      </c>
      <c r="CI46" t="str">
        <f>'[1]TABLEAU DE BORD'!H44</f>
        <v/>
      </c>
      <c r="CJ46" t="e">
        <f>'[1]TABLEAU DE BORD'!K44-'[1]TABLEAU DE BORD'!I44</f>
        <v>#VALUE!</v>
      </c>
    </row>
    <row r="47" spans="3:88" x14ac:dyDescent="0.25">
      <c r="P47" s="112" t="str">
        <f>IF(OR(Q47="",$M$18=""),"",CONCATENATE($M$17,"-",R47))</f>
        <v/>
      </c>
      <c r="R47" s="94">
        <v>33</v>
      </c>
      <c r="BF47" s="113" t="s">
        <v>59</v>
      </c>
      <c r="BG47" s="114">
        <f>IF(D7=225,4.5,IF(D7=400,6,3.5))</f>
        <v>3.5</v>
      </c>
      <c r="BH47" s="114" t="s">
        <v>15</v>
      </c>
      <c r="BQ4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BORD'!$B$13:$B$2000,0),11))*Q47/INDEX('[1]TABLEAU DE BORD'!$B$13:$R$2000,MATCH('Formalisme RTE'!$H$2,'[1]TABLEAU DE BORD'!$B$13:$B$2000,0),12)</f>
        <v>2.7040062867933941</v>
      </c>
      <c r="BR47" s="56">
        <f t="shared" si="11"/>
        <v>0</v>
      </c>
      <c r="BU47" s="57">
        <f t="shared" si="6"/>
        <v>0.5758883471257642</v>
      </c>
      <c r="BW47">
        <f>IF($BW$6="","",IF(ISERROR(INDEX([1]Base!$A$2:$C$207,MATCH($BW$6,[1]Base!$A$2:$A$207,0),2))=TRUE,"CABLE INCONNU",(INDEX([1]Base!$A$2:$C$207,MATCH($BW$6,[1]Base!$A$2:$A$207,0),3))))</f>
        <v>15.75</v>
      </c>
      <c r="BY47">
        <f>IF($BW$6="","",IF(ISERROR(INDEX([1]Base!$A$2:$C$207,MATCH($BW$6,[1]Base!$A$2:$A$207,0),2))=TRUE,"CABLE INCONNU",(INDEX([1]Base!$A$2:$C$207,MATCH($BW$6,[1]Base!$A$2:$A$207,0),2))))</f>
        <v>0.54700000000000004</v>
      </c>
      <c r="CA47">
        <f t="shared" si="9"/>
        <v>0</v>
      </c>
      <c r="CC47">
        <f>$BB$28+$D$10*((EXP(($BB$26-Q47)/$D$10)+EXP(-($BB$26-Q47)/$D$10))/2-1)</f>
        <v>237.96</v>
      </c>
      <c r="CD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BORD'!$B$13:$B$2000,0),9)))*Q47/$M$18)</f>
        <v>237.96</v>
      </c>
      <c r="CF47" t="str">
        <f>'[1]TABLEAU DE BORD'!B45</f>
        <v/>
      </c>
      <c r="CG47" t="e">
        <f>'[1]TABLEAU DE BORD'!E45-'[1]TABLEAU DE BORD'!C45</f>
        <v>#VALUE!</v>
      </c>
      <c r="CI47" t="str">
        <f>'[1]TABLEAU DE BORD'!H45</f>
        <v/>
      </c>
      <c r="CJ47" t="e">
        <f>'[1]TABLEAU DE BORD'!K45-'[1]TABLEAU DE BORD'!I45</f>
        <v>#VALUE!</v>
      </c>
    </row>
    <row r="48" spans="3:88" x14ac:dyDescent="0.25">
      <c r="P48" s="112" t="str">
        <f>IF(OR(Q48="",$M$18=""),"",CONCATENATE($M$17,"-",R48))</f>
        <v/>
      </c>
      <c r="R48" s="94">
        <v>34</v>
      </c>
      <c r="BQ4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BORD'!$B$13:$B$2000,0),11))*Q48/INDEX('[1]TABLEAU DE BORD'!$B$13:$R$2000,MATCH('Formalisme RTE'!$H$2,'[1]TABLEAU DE BORD'!$B$13:$B$2000,0),12)</f>
        <v>2.7040062867933941</v>
      </c>
      <c r="BR48" s="56">
        <f t="shared" si="11"/>
        <v>0</v>
      </c>
      <c r="BU48" s="57">
        <f t="shared" si="6"/>
        <v>0.5758883471257642</v>
      </c>
      <c r="BW48">
        <f>IF($BW$6="","",IF(ISERROR(INDEX([1]Base!$A$2:$C$207,MATCH($BW$6,[1]Base!$A$2:$A$207,0),2))=TRUE,"CABLE INCONNU",(INDEX([1]Base!$A$2:$C$207,MATCH($BW$6,[1]Base!$A$2:$A$207,0),3))))</f>
        <v>15.75</v>
      </c>
      <c r="BY48">
        <f>IF($BW$6="","",IF(ISERROR(INDEX([1]Base!$A$2:$C$207,MATCH($BW$6,[1]Base!$A$2:$A$207,0),2))=TRUE,"CABLE INCONNU",(INDEX([1]Base!$A$2:$C$207,MATCH($BW$6,[1]Base!$A$2:$A$207,0),2))))</f>
        <v>0.54700000000000004</v>
      </c>
      <c r="CA48">
        <f t="shared" si="9"/>
        <v>0</v>
      </c>
      <c r="CC48">
        <f>$BB$28+$D$10*((EXP(($BB$26-Q48)/$D$10)+EXP(-($BB$26-Q48)/$D$10))/2-1)</f>
        <v>237.96</v>
      </c>
      <c r="CD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BORD'!$B$13:$B$2000,0),9)))*Q48/$M$18)</f>
        <v>237.96</v>
      </c>
      <c r="CF48" t="str">
        <f>'[1]TABLEAU DE BORD'!B46</f>
        <v/>
      </c>
      <c r="CG48" t="e">
        <f>'[1]TABLEAU DE BORD'!E46-'[1]TABLEAU DE BORD'!C46</f>
        <v>#VALUE!</v>
      </c>
      <c r="CI48" t="str">
        <f>'[1]TABLEAU DE BORD'!H46</f>
        <v/>
      </c>
      <c r="CJ48" t="e">
        <f>'[1]TABLEAU DE BORD'!K46-'[1]TABLEAU DE BORD'!I46</f>
        <v>#VALUE!</v>
      </c>
    </row>
    <row r="49" spans="16:88" x14ac:dyDescent="0.25">
      <c r="P49" s="112" t="str">
        <f>IF(OR(Q49="",$M$18=""),"",CONCATENATE($M$17,"-",R49))</f>
        <v/>
      </c>
      <c r="R49" s="94">
        <v>35</v>
      </c>
      <c r="BQ4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BORD'!$B$13:$B$2000,0),11))*Q49/INDEX('[1]TABLEAU DE BORD'!$B$13:$R$2000,MATCH('Formalisme RTE'!$H$2,'[1]TABLEAU DE BORD'!$B$13:$B$2000,0),12)</f>
        <v>2.7040062867933941</v>
      </c>
      <c r="BR49" s="56">
        <f t="shared" si="11"/>
        <v>0</v>
      </c>
      <c r="BU49" s="57">
        <f t="shared" si="6"/>
        <v>0.5758883471257642</v>
      </c>
      <c r="BW49">
        <f>IF($BW$6="","",IF(ISERROR(INDEX([1]Base!$A$2:$C$207,MATCH($BW$6,[1]Base!$A$2:$A$207,0),2))=TRUE,"CABLE INCONNU",(INDEX([1]Base!$A$2:$C$207,MATCH($BW$6,[1]Base!$A$2:$A$207,0),3))))</f>
        <v>15.75</v>
      </c>
      <c r="BY49">
        <f>IF($BW$6="","",IF(ISERROR(INDEX([1]Base!$A$2:$C$207,MATCH($BW$6,[1]Base!$A$2:$A$207,0),2))=TRUE,"CABLE INCONNU",(INDEX([1]Base!$A$2:$C$207,MATCH($BW$6,[1]Base!$A$2:$A$207,0),2))))</f>
        <v>0.54700000000000004</v>
      </c>
      <c r="CA49">
        <f t="shared" si="9"/>
        <v>0</v>
      </c>
      <c r="CC49">
        <f>$BB$28+$D$10*((EXP(($BB$26-Q49)/$D$10)+EXP(-($BB$26-Q49)/$D$10))/2-1)</f>
        <v>237.96</v>
      </c>
      <c r="CD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BORD'!$B$13:$B$2000,0),9)))*Q49/$M$18)</f>
        <v>237.96</v>
      </c>
      <c r="CF49" t="str">
        <f>'[1]TABLEAU DE BORD'!B47</f>
        <v/>
      </c>
      <c r="CG49" t="e">
        <f>'[1]TABLEAU DE BORD'!E47-'[1]TABLEAU DE BORD'!C47</f>
        <v>#VALUE!</v>
      </c>
      <c r="CI49" t="str">
        <f>'[1]TABLEAU DE BORD'!H47</f>
        <v/>
      </c>
      <c r="CJ49" t="e">
        <f>'[1]TABLEAU DE BORD'!K47-'[1]TABLEAU DE BORD'!I47</f>
        <v>#VALUE!</v>
      </c>
    </row>
    <row r="50" spans="16:88" x14ac:dyDescent="0.25">
      <c r="P50" s="112" t="str">
        <f>IF(OR(Q50="",$M$18=""),"",CONCATENATE($M$17,"-",R50))</f>
        <v/>
      </c>
      <c r="R50" s="94">
        <v>36</v>
      </c>
      <c r="BQ5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BORD'!$B$13:$B$2000,0),11))*Q50/INDEX('[1]TABLEAU DE BORD'!$B$13:$R$2000,MATCH('Formalisme RTE'!$H$2,'[1]TABLEAU DE BORD'!$B$13:$B$2000,0),12)</f>
        <v>2.7040062867933941</v>
      </c>
      <c r="BR50" s="56">
        <f t="shared" si="11"/>
        <v>0</v>
      </c>
      <c r="BU50" s="57">
        <f t="shared" si="6"/>
        <v>0.5758883471257642</v>
      </c>
      <c r="BW50">
        <f>IF($BW$6="","",IF(ISERROR(INDEX([1]Base!$A$2:$C$207,MATCH($BW$6,[1]Base!$A$2:$A$207,0),2))=TRUE,"CABLE INCONNU",(INDEX([1]Base!$A$2:$C$207,MATCH($BW$6,[1]Base!$A$2:$A$207,0),3))))</f>
        <v>15.75</v>
      </c>
      <c r="BY50">
        <f>IF($BW$6="","",IF(ISERROR(INDEX([1]Base!$A$2:$C$207,MATCH($BW$6,[1]Base!$A$2:$A$207,0),2))=TRUE,"CABLE INCONNU",(INDEX([1]Base!$A$2:$C$207,MATCH($BW$6,[1]Base!$A$2:$A$207,0),2))))</f>
        <v>0.54700000000000004</v>
      </c>
      <c r="CA50">
        <f t="shared" si="9"/>
        <v>0</v>
      </c>
      <c r="CC50">
        <f>$BB$28+$D$10*((EXP(($BB$26-Q50)/$D$10)+EXP(-($BB$26-Q50)/$D$10))/2-1)</f>
        <v>237.96</v>
      </c>
      <c r="CD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BORD'!$B$13:$B$2000,0),9)))*Q50/$M$18)</f>
        <v>237.96</v>
      </c>
      <c r="CF50" t="str">
        <f>'[1]TABLEAU DE BORD'!B48</f>
        <v/>
      </c>
      <c r="CG50" t="e">
        <f>'[1]TABLEAU DE BORD'!E48-'[1]TABLEAU DE BORD'!C48</f>
        <v>#VALUE!</v>
      </c>
      <c r="CI50" t="str">
        <f>'[1]TABLEAU DE BORD'!H48</f>
        <v/>
      </c>
      <c r="CJ50" t="e">
        <f>'[1]TABLEAU DE BORD'!K48-'[1]TABLEAU DE BORD'!I48</f>
        <v>#VALUE!</v>
      </c>
    </row>
    <row r="51" spans="16:88" x14ac:dyDescent="0.25">
      <c r="P51" s="112" t="str">
        <f>IF(OR(Q51="",$M$18=""),"",CONCATENATE($M$17,"-",R51))</f>
        <v/>
      </c>
      <c r="R51" s="94">
        <v>37</v>
      </c>
      <c r="BQ5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BORD'!$B$13:$B$2000,0),11))*Q51/INDEX('[1]TABLEAU DE BORD'!$B$13:$R$2000,MATCH('Formalisme RTE'!$H$2,'[1]TABLEAU DE BORD'!$B$13:$B$2000,0),12)</f>
        <v>2.7040062867933941</v>
      </c>
      <c r="BR51" s="56">
        <f t="shared" si="11"/>
        <v>0</v>
      </c>
      <c r="BU51" s="57">
        <f t="shared" si="6"/>
        <v>0.5758883471257642</v>
      </c>
      <c r="BW51">
        <f>IF($BW$6="","",IF(ISERROR(INDEX([1]Base!$A$2:$C$207,MATCH($BW$6,[1]Base!$A$2:$A$207,0),2))=TRUE,"CABLE INCONNU",(INDEX([1]Base!$A$2:$C$207,MATCH($BW$6,[1]Base!$A$2:$A$207,0),3))))</f>
        <v>15.75</v>
      </c>
      <c r="BY51">
        <f>IF($BW$6="","",IF(ISERROR(INDEX([1]Base!$A$2:$C$207,MATCH($BW$6,[1]Base!$A$2:$A$207,0),2))=TRUE,"CABLE INCONNU",(INDEX([1]Base!$A$2:$C$207,MATCH($BW$6,[1]Base!$A$2:$A$207,0),2))))</f>
        <v>0.54700000000000004</v>
      </c>
      <c r="CA51">
        <f t="shared" si="9"/>
        <v>0</v>
      </c>
      <c r="CC51">
        <f>$BB$28+$D$10*((EXP(($BB$26-Q51)/$D$10)+EXP(-($BB$26-Q51)/$D$10))/2-1)</f>
        <v>237.96</v>
      </c>
      <c r="CD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BORD'!$B$13:$B$2000,0),9)))*Q51/$M$18)</f>
        <v>237.96</v>
      </c>
      <c r="CF51" t="str">
        <f>'[1]TABLEAU DE BORD'!B49</f>
        <v/>
      </c>
      <c r="CG51" t="e">
        <f>'[1]TABLEAU DE BORD'!E49-'[1]TABLEAU DE BORD'!C49</f>
        <v>#VALUE!</v>
      </c>
      <c r="CI51" t="str">
        <f>'[1]TABLEAU DE BORD'!H49</f>
        <v/>
      </c>
      <c r="CJ51" t="e">
        <f>'[1]TABLEAU DE BORD'!K49-'[1]TABLEAU DE BORD'!I49</f>
        <v>#VALUE!</v>
      </c>
    </row>
    <row r="52" spans="16:88" x14ac:dyDescent="0.25">
      <c r="P52" s="112" t="str">
        <f>IF(OR(Q52="",$M$18=""),"",CONCATENATE($M$17,"-",R52))</f>
        <v/>
      </c>
      <c r="R52" s="94">
        <v>38</v>
      </c>
      <c r="BQ5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BORD'!$B$13:$B$2000,0),11))*Q52/INDEX('[1]TABLEAU DE BORD'!$B$13:$R$2000,MATCH('Formalisme RTE'!$H$2,'[1]TABLEAU DE BORD'!$B$13:$B$2000,0),12)</f>
        <v>2.7040062867933941</v>
      </c>
      <c r="BR52" s="56">
        <f t="shared" si="11"/>
        <v>0</v>
      </c>
      <c r="BU52" s="57">
        <f t="shared" si="6"/>
        <v>0.5758883471257642</v>
      </c>
      <c r="BW52">
        <f>IF($BW$6="","",IF(ISERROR(INDEX([1]Base!$A$2:$C$207,MATCH($BW$6,[1]Base!$A$2:$A$207,0),2))=TRUE,"CABLE INCONNU",(INDEX([1]Base!$A$2:$C$207,MATCH($BW$6,[1]Base!$A$2:$A$207,0),3))))</f>
        <v>15.75</v>
      </c>
      <c r="BY52">
        <f>IF($BW$6="","",IF(ISERROR(INDEX([1]Base!$A$2:$C$207,MATCH($BW$6,[1]Base!$A$2:$A$207,0),2))=TRUE,"CABLE INCONNU",(INDEX([1]Base!$A$2:$C$207,MATCH($BW$6,[1]Base!$A$2:$A$207,0),2))))</f>
        <v>0.54700000000000004</v>
      </c>
      <c r="CA52">
        <f t="shared" si="9"/>
        <v>0</v>
      </c>
      <c r="CC52">
        <f>$BB$28+$D$10*((EXP(($BB$26-Q52)/$D$10)+EXP(-($BB$26-Q52)/$D$10))/2-1)</f>
        <v>237.96</v>
      </c>
      <c r="CD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BORD'!$B$13:$B$2000,0),9)))*Q52/$M$18)</f>
        <v>237.96</v>
      </c>
      <c r="CF52" t="str">
        <f>'[1]TABLEAU DE BORD'!B50</f>
        <v/>
      </c>
      <c r="CG52" t="e">
        <f>'[1]TABLEAU DE BORD'!E50-'[1]TABLEAU DE BORD'!C50</f>
        <v>#VALUE!</v>
      </c>
      <c r="CI52" t="str">
        <f>'[1]TABLEAU DE BORD'!H50</f>
        <v/>
      </c>
      <c r="CJ52" t="e">
        <f>'[1]TABLEAU DE BORD'!K50-'[1]TABLEAU DE BORD'!I50</f>
        <v>#VALUE!</v>
      </c>
    </row>
    <row r="53" spans="16:88" x14ac:dyDescent="0.25">
      <c r="P53" s="112" t="str">
        <f>IF(OR(Q53="",$M$18=""),"",CONCATENATE($M$17,"-",R53))</f>
        <v/>
      </c>
      <c r="R53" s="94">
        <v>39</v>
      </c>
      <c r="BQ5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BORD'!$B$13:$B$2000,0),11))*Q53/INDEX('[1]TABLEAU DE BORD'!$B$13:$R$2000,MATCH('Formalisme RTE'!$H$2,'[1]TABLEAU DE BORD'!$B$13:$B$2000,0),12)</f>
        <v>2.7040062867933941</v>
      </c>
      <c r="BR53" s="56">
        <f t="shared" si="11"/>
        <v>0</v>
      </c>
      <c r="BU53" s="57">
        <f t="shared" si="6"/>
        <v>0.5758883471257642</v>
      </c>
      <c r="BW53">
        <f>IF($BW$6="","",IF(ISERROR(INDEX([1]Base!$A$2:$C$207,MATCH($BW$6,[1]Base!$A$2:$A$207,0),2))=TRUE,"CABLE INCONNU",(INDEX([1]Base!$A$2:$C$207,MATCH($BW$6,[1]Base!$A$2:$A$207,0),3))))</f>
        <v>15.75</v>
      </c>
      <c r="BY53">
        <f>IF($BW$6="","",IF(ISERROR(INDEX([1]Base!$A$2:$C$207,MATCH($BW$6,[1]Base!$A$2:$A$207,0),2))=TRUE,"CABLE INCONNU",(INDEX([1]Base!$A$2:$C$207,MATCH($BW$6,[1]Base!$A$2:$A$207,0),2))))</f>
        <v>0.54700000000000004</v>
      </c>
      <c r="CA53">
        <f t="shared" si="9"/>
        <v>0</v>
      </c>
      <c r="CC53">
        <f>$BB$28+$D$10*((EXP(($BB$26-Q53)/$D$10)+EXP(-($BB$26-Q53)/$D$10))/2-1)</f>
        <v>237.96</v>
      </c>
      <c r="CD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BORD'!$B$13:$B$2000,0),9)))*Q53/$M$18)</f>
        <v>237.96</v>
      </c>
      <c r="CF53" t="str">
        <f>'[1]TABLEAU DE BORD'!B51</f>
        <v/>
      </c>
      <c r="CG53" t="e">
        <f>'[1]TABLEAU DE BORD'!E51-'[1]TABLEAU DE BORD'!C51</f>
        <v>#VALUE!</v>
      </c>
      <c r="CI53" t="str">
        <f>'[1]TABLEAU DE BORD'!H51</f>
        <v/>
      </c>
      <c r="CJ53" t="e">
        <f>'[1]TABLEAU DE BORD'!K51-'[1]TABLEAU DE BORD'!I51</f>
        <v>#VALUE!</v>
      </c>
    </row>
    <row r="54" spans="16:88" x14ac:dyDescent="0.25">
      <c r="P54" s="112" t="str">
        <f>IF(OR(Q54="",$M$18=""),"",CONCATENATE($M$17,"-",R54))</f>
        <v/>
      </c>
      <c r="R54" s="94">
        <v>40</v>
      </c>
      <c r="BQ5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BORD'!$B$13:$B$2000,0),11))*Q54/INDEX('[1]TABLEAU DE BORD'!$B$13:$R$2000,MATCH('Formalisme RTE'!$H$2,'[1]TABLEAU DE BORD'!$B$13:$B$2000,0),12)</f>
        <v>2.7040062867933941</v>
      </c>
      <c r="BR54" s="56">
        <f t="shared" si="11"/>
        <v>0</v>
      </c>
      <c r="BU54" s="57">
        <f t="shared" si="6"/>
        <v>0.5758883471257642</v>
      </c>
      <c r="BW54">
        <f>IF($BW$6="","",IF(ISERROR(INDEX([1]Base!$A$2:$C$207,MATCH($BW$6,[1]Base!$A$2:$A$207,0),2))=TRUE,"CABLE INCONNU",(INDEX([1]Base!$A$2:$C$207,MATCH($BW$6,[1]Base!$A$2:$A$207,0),3))))</f>
        <v>15.75</v>
      </c>
      <c r="BY54">
        <f>IF($BW$6="","",IF(ISERROR(INDEX([1]Base!$A$2:$C$207,MATCH($BW$6,[1]Base!$A$2:$A$207,0),2))=TRUE,"CABLE INCONNU",(INDEX([1]Base!$A$2:$C$207,MATCH($BW$6,[1]Base!$A$2:$A$207,0),2))))</f>
        <v>0.54700000000000004</v>
      </c>
      <c r="CA54">
        <f t="shared" si="9"/>
        <v>0</v>
      </c>
      <c r="CC54">
        <f>$BB$28+$D$10*((EXP(($BB$26-Q54)/$D$10)+EXP(-($BB$26-Q54)/$D$10))/2-1)</f>
        <v>237.96</v>
      </c>
      <c r="CD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BORD'!$B$13:$B$2000,0),9)))*Q54/$M$18)</f>
        <v>237.96</v>
      </c>
      <c r="CF54" t="str">
        <f>'[1]TABLEAU DE BORD'!B52</f>
        <v/>
      </c>
      <c r="CG54" t="e">
        <f>'[1]TABLEAU DE BORD'!E52-'[1]TABLEAU DE BORD'!C52</f>
        <v>#VALUE!</v>
      </c>
      <c r="CI54" t="str">
        <f>'[1]TABLEAU DE BORD'!H52</f>
        <v/>
      </c>
      <c r="CJ54" t="e">
        <f>'[1]TABLEAU DE BORD'!K52-'[1]TABLEAU DE BORD'!I52</f>
        <v>#VALUE!</v>
      </c>
    </row>
    <row r="55" spans="16:88" x14ac:dyDescent="0.25">
      <c r="P55" s="112" t="str">
        <f>IF(OR(Q55="",$M$18=""),"",CONCATENATE($M$17,"-",R55))</f>
        <v/>
      </c>
      <c r="R55" s="94">
        <v>41</v>
      </c>
      <c r="BQ5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BORD'!$B$13:$B$2000,0),11))*Q55/INDEX('[1]TABLEAU DE BORD'!$B$13:$R$2000,MATCH('Formalisme RTE'!$H$2,'[1]TABLEAU DE BORD'!$B$13:$B$2000,0),12)</f>
        <v>2.7040062867933941</v>
      </c>
      <c r="BR55" s="56">
        <f t="shared" si="11"/>
        <v>0</v>
      </c>
      <c r="BU55" s="57">
        <f t="shared" si="6"/>
        <v>0.5758883471257642</v>
      </c>
      <c r="BW55">
        <f>IF($BW$6="","",IF(ISERROR(INDEX([1]Base!$A$2:$C$207,MATCH($BW$6,[1]Base!$A$2:$A$207,0),2))=TRUE,"CABLE INCONNU",(INDEX([1]Base!$A$2:$C$207,MATCH($BW$6,[1]Base!$A$2:$A$207,0),3))))</f>
        <v>15.75</v>
      </c>
      <c r="BY55">
        <f>IF($BW$6="","",IF(ISERROR(INDEX([1]Base!$A$2:$C$207,MATCH($BW$6,[1]Base!$A$2:$A$207,0),2))=TRUE,"CABLE INCONNU",(INDEX([1]Base!$A$2:$C$207,MATCH($BW$6,[1]Base!$A$2:$A$207,0),2))))</f>
        <v>0.54700000000000004</v>
      </c>
      <c r="CA55">
        <f t="shared" si="9"/>
        <v>0</v>
      </c>
      <c r="CC55">
        <f>$BB$28+$D$10*((EXP(($BB$26-Q55)/$D$10)+EXP(-($BB$26-Q55)/$D$10))/2-1)</f>
        <v>237.96</v>
      </c>
      <c r="CD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BORD'!$B$13:$B$2000,0),9)))*Q55/$M$18)</f>
        <v>237.96</v>
      </c>
      <c r="CF55" t="str">
        <f>'[1]TABLEAU DE BORD'!B53</f>
        <v/>
      </c>
      <c r="CG55" t="e">
        <f>'[1]TABLEAU DE BORD'!E53-'[1]TABLEAU DE BORD'!C53</f>
        <v>#VALUE!</v>
      </c>
      <c r="CI55" t="str">
        <f>'[1]TABLEAU DE BORD'!H53</f>
        <v/>
      </c>
      <c r="CJ55" t="e">
        <f>'[1]TABLEAU DE BORD'!K53-'[1]TABLEAU DE BORD'!I53</f>
        <v>#VALUE!</v>
      </c>
    </row>
    <row r="56" spans="16:88" x14ac:dyDescent="0.25">
      <c r="P56" s="112" t="str">
        <f>IF(OR(Q56="",$M$18=""),"",CONCATENATE($M$17,"-",R56))</f>
        <v/>
      </c>
      <c r="R56" s="94">
        <v>42</v>
      </c>
      <c r="BQ5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BORD'!$B$13:$B$2000,0),11))*Q56/INDEX('[1]TABLEAU DE BORD'!$B$13:$R$2000,MATCH('Formalisme RTE'!$H$2,'[1]TABLEAU DE BORD'!$B$13:$B$2000,0),12)</f>
        <v>2.7040062867933941</v>
      </c>
      <c r="BR56" s="56">
        <f t="shared" si="11"/>
        <v>0</v>
      </c>
      <c r="BU56" s="57">
        <f t="shared" si="6"/>
        <v>0.5758883471257642</v>
      </c>
      <c r="BW56">
        <f>IF($BW$6="","",IF(ISERROR(INDEX([1]Base!$A$2:$C$207,MATCH($BW$6,[1]Base!$A$2:$A$207,0),2))=TRUE,"CABLE INCONNU",(INDEX([1]Base!$A$2:$C$207,MATCH($BW$6,[1]Base!$A$2:$A$207,0),3))))</f>
        <v>15.75</v>
      </c>
      <c r="BY56">
        <f>IF($BW$6="","",IF(ISERROR(INDEX([1]Base!$A$2:$C$207,MATCH($BW$6,[1]Base!$A$2:$A$207,0),2))=TRUE,"CABLE INCONNU",(INDEX([1]Base!$A$2:$C$207,MATCH($BW$6,[1]Base!$A$2:$A$207,0),2))))</f>
        <v>0.54700000000000004</v>
      </c>
      <c r="CA56">
        <f t="shared" si="9"/>
        <v>0</v>
      </c>
      <c r="CC56">
        <f>$BB$28+$D$10*((EXP(($BB$26-Q56)/$D$10)+EXP(-($BB$26-Q56)/$D$10))/2-1)</f>
        <v>237.96</v>
      </c>
      <c r="CD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BORD'!$B$13:$B$2000,0),9)))*Q56/$M$18)</f>
        <v>237.96</v>
      </c>
      <c r="CF56" t="str">
        <f>'[1]TABLEAU DE BORD'!B54</f>
        <v/>
      </c>
      <c r="CG56" t="e">
        <f>'[1]TABLEAU DE BORD'!E54-'[1]TABLEAU DE BORD'!C54</f>
        <v>#VALUE!</v>
      </c>
      <c r="CI56" t="str">
        <f>'[1]TABLEAU DE BORD'!H54</f>
        <v/>
      </c>
      <c r="CJ56" t="e">
        <f>'[1]TABLEAU DE BORD'!K54-'[1]TABLEAU DE BORD'!I54</f>
        <v>#VALUE!</v>
      </c>
    </row>
    <row r="57" spans="16:88" x14ac:dyDescent="0.25">
      <c r="P57" s="112" t="str">
        <f>IF(OR(Q57="",$M$18=""),"",CONCATENATE($M$17,"-",R57))</f>
        <v/>
      </c>
      <c r="R57" s="94">
        <v>43</v>
      </c>
      <c r="BQ5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BORD'!$B$13:$B$2000,0),11))*Q57/INDEX('[1]TABLEAU DE BORD'!$B$13:$R$2000,MATCH('Formalisme RTE'!$H$2,'[1]TABLEAU DE BORD'!$B$13:$B$2000,0),12)</f>
        <v>2.7040062867933941</v>
      </c>
      <c r="BR57" s="56">
        <f t="shared" si="11"/>
        <v>0</v>
      </c>
      <c r="BU57" s="57">
        <f t="shared" si="6"/>
        <v>0.5758883471257642</v>
      </c>
      <c r="BW57">
        <f>IF($BW$6="","",IF(ISERROR(INDEX([1]Base!$A$2:$C$207,MATCH($BW$6,[1]Base!$A$2:$A$207,0),2))=TRUE,"CABLE INCONNU",(INDEX([1]Base!$A$2:$C$207,MATCH($BW$6,[1]Base!$A$2:$A$207,0),3))))</f>
        <v>15.75</v>
      </c>
      <c r="BY57">
        <f>IF($BW$6="","",IF(ISERROR(INDEX([1]Base!$A$2:$C$207,MATCH($BW$6,[1]Base!$A$2:$A$207,0),2))=TRUE,"CABLE INCONNU",(INDEX([1]Base!$A$2:$C$207,MATCH($BW$6,[1]Base!$A$2:$A$207,0),2))))</f>
        <v>0.54700000000000004</v>
      </c>
      <c r="CA57">
        <f t="shared" si="9"/>
        <v>0</v>
      </c>
      <c r="CC57">
        <f>$BB$28+$D$10*((EXP(($BB$26-Q57)/$D$10)+EXP(-($BB$26-Q57)/$D$10))/2-1)</f>
        <v>237.96</v>
      </c>
      <c r="CD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BORD'!$B$13:$B$2000,0),9)))*Q57/$M$18)</f>
        <v>237.96</v>
      </c>
      <c r="CF57" t="str">
        <f>'[1]TABLEAU DE BORD'!B55</f>
        <v/>
      </c>
      <c r="CG57" t="e">
        <f>'[1]TABLEAU DE BORD'!E55-'[1]TABLEAU DE BORD'!C55</f>
        <v>#VALUE!</v>
      </c>
      <c r="CI57" t="str">
        <f>'[1]TABLEAU DE BORD'!H55</f>
        <v/>
      </c>
      <c r="CJ57" t="e">
        <f>'[1]TABLEAU DE BORD'!K55-'[1]TABLEAU DE BORD'!I55</f>
        <v>#VALUE!</v>
      </c>
    </row>
    <row r="58" spans="16:88" x14ac:dyDescent="0.25">
      <c r="P58" s="112" t="str">
        <f>IF(OR(Q58="",$M$18=""),"",CONCATENATE($M$17,"-",R58))</f>
        <v/>
      </c>
      <c r="R58" s="94">
        <v>44</v>
      </c>
      <c r="BQ5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BORD'!$B$13:$B$2000,0),11))*Q58/INDEX('[1]TABLEAU DE BORD'!$B$13:$R$2000,MATCH('Formalisme RTE'!$H$2,'[1]TABLEAU DE BORD'!$B$13:$B$2000,0),12)</f>
        <v>2.7040062867933941</v>
      </c>
      <c r="BR58" s="56">
        <f t="shared" si="11"/>
        <v>0</v>
      </c>
      <c r="BU58" s="57">
        <f t="shared" si="6"/>
        <v>0.5758883471257642</v>
      </c>
      <c r="BW58">
        <f>IF($BW$6="","",IF(ISERROR(INDEX([1]Base!$A$2:$C$207,MATCH($BW$6,[1]Base!$A$2:$A$207,0),2))=TRUE,"CABLE INCONNU",(INDEX([1]Base!$A$2:$C$207,MATCH($BW$6,[1]Base!$A$2:$A$207,0),3))))</f>
        <v>15.75</v>
      </c>
      <c r="BY58">
        <f>IF($BW$6="","",IF(ISERROR(INDEX([1]Base!$A$2:$C$207,MATCH($BW$6,[1]Base!$A$2:$A$207,0),2))=TRUE,"CABLE INCONNU",(INDEX([1]Base!$A$2:$C$207,MATCH($BW$6,[1]Base!$A$2:$A$207,0),2))))</f>
        <v>0.54700000000000004</v>
      </c>
      <c r="CA58">
        <f t="shared" si="9"/>
        <v>0</v>
      </c>
      <c r="CC58">
        <f>$BB$28+$D$10*((EXP(($BB$26-Q58)/$D$10)+EXP(-($BB$26-Q58)/$D$10))/2-1)</f>
        <v>237.96</v>
      </c>
      <c r="CD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BORD'!$B$13:$B$2000,0),9)))*Q58/$M$18)</f>
        <v>237.96</v>
      </c>
      <c r="CF58" t="str">
        <f>'[1]TABLEAU DE BORD'!B56</f>
        <v/>
      </c>
      <c r="CG58" t="e">
        <f>'[1]TABLEAU DE BORD'!E56-'[1]TABLEAU DE BORD'!C56</f>
        <v>#VALUE!</v>
      </c>
      <c r="CI58" t="str">
        <f>'[1]TABLEAU DE BORD'!H56</f>
        <v/>
      </c>
      <c r="CJ58" t="e">
        <f>'[1]TABLEAU DE BORD'!K56-'[1]TABLEAU DE BORD'!I56</f>
        <v>#VALUE!</v>
      </c>
    </row>
    <row r="59" spans="16:88" x14ac:dyDescent="0.25">
      <c r="P59" s="112" t="str">
        <f>IF(OR(Q59="",$M$18=""),"",CONCATENATE($M$17,"-",R59))</f>
        <v/>
      </c>
      <c r="R59" s="94">
        <v>45</v>
      </c>
      <c r="BQ5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BORD'!$B$13:$B$2000,0),11))*Q59/INDEX('[1]TABLEAU DE BORD'!$B$13:$R$2000,MATCH('Formalisme RTE'!$H$2,'[1]TABLEAU DE BORD'!$B$13:$B$2000,0),12)</f>
        <v>2.7040062867933941</v>
      </c>
      <c r="BR59" s="56">
        <f t="shared" si="11"/>
        <v>0</v>
      </c>
      <c r="BU59" s="57">
        <f t="shared" si="6"/>
        <v>0.5758883471257642</v>
      </c>
      <c r="BW59">
        <f>IF($BW$6="","",IF(ISERROR(INDEX([1]Base!$A$2:$C$207,MATCH($BW$6,[1]Base!$A$2:$A$207,0),2))=TRUE,"CABLE INCONNU",(INDEX([1]Base!$A$2:$C$207,MATCH($BW$6,[1]Base!$A$2:$A$207,0),3))))</f>
        <v>15.75</v>
      </c>
      <c r="BY59">
        <f>IF($BW$6="","",IF(ISERROR(INDEX([1]Base!$A$2:$C$207,MATCH($BW$6,[1]Base!$A$2:$A$207,0),2))=TRUE,"CABLE INCONNU",(INDEX([1]Base!$A$2:$C$207,MATCH($BW$6,[1]Base!$A$2:$A$207,0),2))))</f>
        <v>0.54700000000000004</v>
      </c>
      <c r="CA59">
        <f t="shared" si="9"/>
        <v>0</v>
      </c>
      <c r="CC59">
        <f>$BB$28+$D$10*((EXP(($BB$26-Q59)/$D$10)+EXP(-($BB$26-Q59)/$D$10))/2-1)</f>
        <v>237.96</v>
      </c>
      <c r="CD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BORD'!$B$13:$B$2000,0),9)))*Q59/$M$18)</f>
        <v>237.96</v>
      </c>
      <c r="CF59" t="str">
        <f>'[1]TABLEAU DE BORD'!B57</f>
        <v/>
      </c>
      <c r="CG59" t="e">
        <f>'[1]TABLEAU DE BORD'!E57-'[1]TABLEAU DE BORD'!C57</f>
        <v>#VALUE!</v>
      </c>
      <c r="CI59" t="str">
        <f>'[1]TABLEAU DE BORD'!H57</f>
        <v/>
      </c>
      <c r="CJ59" t="e">
        <f>'[1]TABLEAU DE BORD'!K57-'[1]TABLEAU DE BORD'!I57</f>
        <v>#VALUE!</v>
      </c>
    </row>
    <row r="60" spans="16:88" x14ac:dyDescent="0.25">
      <c r="P60" s="112" t="str">
        <f>IF(OR(Q60="",$M$18=""),"",CONCATENATE($M$17,"-",R60))</f>
        <v/>
      </c>
      <c r="R60" s="94">
        <v>46</v>
      </c>
      <c r="BQ6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BORD'!$B$13:$B$2000,0),11))*Q60/INDEX('[1]TABLEAU DE BORD'!$B$13:$R$2000,MATCH('Formalisme RTE'!$H$2,'[1]TABLEAU DE BORD'!$B$13:$B$2000,0),12)</f>
        <v>2.7040062867933941</v>
      </c>
      <c r="BR60" s="56">
        <f t="shared" si="11"/>
        <v>0</v>
      </c>
      <c r="BU60" s="57">
        <f t="shared" si="6"/>
        <v>0.5758883471257642</v>
      </c>
      <c r="BW60">
        <f>IF($BW$6="","",IF(ISERROR(INDEX([1]Base!$A$2:$C$207,MATCH($BW$6,[1]Base!$A$2:$A$207,0),2))=TRUE,"CABLE INCONNU",(INDEX([1]Base!$A$2:$C$207,MATCH($BW$6,[1]Base!$A$2:$A$207,0),3))))</f>
        <v>15.75</v>
      </c>
      <c r="BY60">
        <f>IF($BW$6="","",IF(ISERROR(INDEX([1]Base!$A$2:$C$207,MATCH($BW$6,[1]Base!$A$2:$A$207,0),2))=TRUE,"CABLE INCONNU",(INDEX([1]Base!$A$2:$C$207,MATCH($BW$6,[1]Base!$A$2:$A$207,0),2))))</f>
        <v>0.54700000000000004</v>
      </c>
      <c r="CA60">
        <f t="shared" si="9"/>
        <v>0</v>
      </c>
      <c r="CC60">
        <f>$BB$28+$D$10*((EXP(($BB$26-Q60)/$D$10)+EXP(-($BB$26-Q60)/$D$10))/2-1)</f>
        <v>237.96</v>
      </c>
      <c r="CD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BORD'!$B$13:$B$2000,0),9)))*Q60/$M$18)</f>
        <v>237.96</v>
      </c>
      <c r="CF60" t="str">
        <f>'[1]TABLEAU DE BORD'!B58</f>
        <v/>
      </c>
      <c r="CG60" t="e">
        <f>'[1]TABLEAU DE BORD'!E58-'[1]TABLEAU DE BORD'!C58</f>
        <v>#VALUE!</v>
      </c>
      <c r="CI60" t="str">
        <f>'[1]TABLEAU DE BORD'!H58</f>
        <v/>
      </c>
      <c r="CJ60" t="e">
        <f>'[1]TABLEAU DE BORD'!K58-'[1]TABLEAU DE BORD'!I58</f>
        <v>#VALUE!</v>
      </c>
    </row>
    <row r="61" spans="16:88" x14ac:dyDescent="0.25">
      <c r="P61" s="112" t="str">
        <f>IF(OR(Q61="",$M$18=""),"",CONCATENATE($M$17,"-",R61))</f>
        <v/>
      </c>
      <c r="R61" s="94">
        <v>47</v>
      </c>
      <c r="BQ6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BORD'!$B$13:$B$2000,0),11))*Q61/INDEX('[1]TABLEAU DE BORD'!$B$13:$R$2000,MATCH('Formalisme RTE'!$H$2,'[1]TABLEAU DE BORD'!$B$13:$B$2000,0),12)</f>
        <v>2.7040062867933941</v>
      </c>
      <c r="BR61" s="56">
        <f t="shared" si="11"/>
        <v>0</v>
      </c>
      <c r="BU61" s="57">
        <f t="shared" si="6"/>
        <v>0.5758883471257642</v>
      </c>
      <c r="BW61">
        <f>IF($BW$6="","",IF(ISERROR(INDEX([1]Base!$A$2:$C$207,MATCH($BW$6,[1]Base!$A$2:$A$207,0),2))=TRUE,"CABLE INCONNU",(INDEX([1]Base!$A$2:$C$207,MATCH($BW$6,[1]Base!$A$2:$A$207,0),3))))</f>
        <v>15.75</v>
      </c>
      <c r="BY61">
        <f>IF($BW$6="","",IF(ISERROR(INDEX([1]Base!$A$2:$C$207,MATCH($BW$6,[1]Base!$A$2:$A$207,0),2))=TRUE,"CABLE INCONNU",(INDEX([1]Base!$A$2:$C$207,MATCH($BW$6,[1]Base!$A$2:$A$207,0),2))))</f>
        <v>0.54700000000000004</v>
      </c>
      <c r="CA61">
        <f t="shared" si="9"/>
        <v>0</v>
      </c>
      <c r="CC61">
        <f>$BB$28+$D$10*((EXP(($BB$26-Q61)/$D$10)+EXP(-($BB$26-Q61)/$D$10))/2-1)</f>
        <v>237.96</v>
      </c>
      <c r="CD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BORD'!$B$13:$B$2000,0),9)))*Q61/$M$18)</f>
        <v>237.96</v>
      </c>
      <c r="CF61" t="str">
        <f>'[1]TABLEAU DE BORD'!B59</f>
        <v/>
      </c>
      <c r="CG61" t="e">
        <f>'[1]TABLEAU DE BORD'!E59-'[1]TABLEAU DE BORD'!C59</f>
        <v>#VALUE!</v>
      </c>
      <c r="CI61" t="str">
        <f>'[1]TABLEAU DE BORD'!H59</f>
        <v/>
      </c>
      <c r="CJ61" t="e">
        <f>'[1]TABLEAU DE BORD'!K59-'[1]TABLEAU DE BORD'!I59</f>
        <v>#VALUE!</v>
      </c>
    </row>
    <row r="62" spans="16:88" x14ac:dyDescent="0.25">
      <c r="P62" s="112" t="str">
        <f>IF(OR(Q62="",$M$18=""),"",CONCATENATE($M$17,"-",R62))</f>
        <v/>
      </c>
      <c r="R62" s="94">
        <v>48</v>
      </c>
      <c r="BQ6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BORD'!$B$13:$B$2000,0),11))*Q62/INDEX('[1]TABLEAU DE BORD'!$B$13:$R$2000,MATCH('Formalisme RTE'!$H$2,'[1]TABLEAU DE BORD'!$B$13:$B$2000,0),12)</f>
        <v>2.7040062867933941</v>
      </c>
      <c r="BR62" s="56">
        <f t="shared" si="11"/>
        <v>0</v>
      </c>
      <c r="BU62" s="57">
        <f t="shared" si="6"/>
        <v>0.5758883471257642</v>
      </c>
      <c r="BW62">
        <f>IF($BW$6="","",IF(ISERROR(INDEX([1]Base!$A$2:$C$207,MATCH($BW$6,[1]Base!$A$2:$A$207,0),2))=TRUE,"CABLE INCONNU",(INDEX([1]Base!$A$2:$C$207,MATCH($BW$6,[1]Base!$A$2:$A$207,0),3))))</f>
        <v>15.75</v>
      </c>
      <c r="BY62">
        <f>IF($BW$6="","",IF(ISERROR(INDEX([1]Base!$A$2:$C$207,MATCH($BW$6,[1]Base!$A$2:$A$207,0),2))=TRUE,"CABLE INCONNU",(INDEX([1]Base!$A$2:$C$207,MATCH($BW$6,[1]Base!$A$2:$A$207,0),2))))</f>
        <v>0.54700000000000004</v>
      </c>
      <c r="CA62">
        <f t="shared" si="9"/>
        <v>0</v>
      </c>
      <c r="CC62">
        <f>$BB$28+$D$10*((EXP(($BB$26-Q62)/$D$10)+EXP(-($BB$26-Q62)/$D$10))/2-1)</f>
        <v>237.96</v>
      </c>
      <c r="CD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BORD'!$B$13:$B$2000,0),9)))*Q62/$M$18)</f>
        <v>237.96</v>
      </c>
      <c r="CF62" t="str">
        <f>'[1]TABLEAU DE BORD'!B60</f>
        <v/>
      </c>
      <c r="CG62" t="e">
        <f>'[1]TABLEAU DE BORD'!E60-'[1]TABLEAU DE BORD'!C60</f>
        <v>#VALUE!</v>
      </c>
      <c r="CI62" t="str">
        <f>'[1]TABLEAU DE BORD'!H60</f>
        <v/>
      </c>
      <c r="CJ62" t="e">
        <f>'[1]TABLEAU DE BORD'!K60-'[1]TABLEAU DE BORD'!I60</f>
        <v>#VALUE!</v>
      </c>
    </row>
    <row r="63" spans="16:88" x14ac:dyDescent="0.25">
      <c r="P63" s="112" t="str">
        <f>IF(OR(Q63="",$M$18=""),"",CONCATENATE($M$17,"-",R63))</f>
        <v/>
      </c>
      <c r="R63" s="94">
        <v>49</v>
      </c>
      <c r="BQ6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BORD'!$B$13:$B$2000,0),11))*Q63/INDEX('[1]TABLEAU DE BORD'!$B$13:$R$2000,MATCH('Formalisme RTE'!$H$2,'[1]TABLEAU DE BORD'!$B$13:$B$2000,0),12)</f>
        <v>2.7040062867933941</v>
      </c>
      <c r="BR63" s="56">
        <f t="shared" si="11"/>
        <v>0</v>
      </c>
      <c r="BU63" s="57">
        <f t="shared" si="6"/>
        <v>0.5758883471257642</v>
      </c>
      <c r="BW63">
        <f>IF($BW$6="","",IF(ISERROR(INDEX([1]Base!$A$2:$C$207,MATCH($BW$6,[1]Base!$A$2:$A$207,0),2))=TRUE,"CABLE INCONNU",(INDEX([1]Base!$A$2:$C$207,MATCH($BW$6,[1]Base!$A$2:$A$207,0),3))))</f>
        <v>15.75</v>
      </c>
      <c r="BY63">
        <f>IF($BW$6="","",IF(ISERROR(INDEX([1]Base!$A$2:$C$207,MATCH($BW$6,[1]Base!$A$2:$A$207,0),2))=TRUE,"CABLE INCONNU",(INDEX([1]Base!$A$2:$C$207,MATCH($BW$6,[1]Base!$A$2:$A$207,0),2))))</f>
        <v>0.54700000000000004</v>
      </c>
      <c r="CA63">
        <f t="shared" si="9"/>
        <v>0</v>
      </c>
      <c r="CC63">
        <f>$BB$28+$D$10*((EXP(($BB$26-Q63)/$D$10)+EXP(-($BB$26-Q63)/$D$10))/2-1)</f>
        <v>237.96</v>
      </c>
      <c r="CD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BORD'!$B$13:$B$2000,0),9)))*Q63/$M$18)</f>
        <v>237.96</v>
      </c>
      <c r="CF63" t="str">
        <f>'[1]TABLEAU DE BORD'!B61</f>
        <v/>
      </c>
      <c r="CG63" t="e">
        <f>'[1]TABLEAU DE BORD'!E61-'[1]TABLEAU DE BORD'!C61</f>
        <v>#VALUE!</v>
      </c>
      <c r="CI63" t="str">
        <f>'[1]TABLEAU DE BORD'!H61</f>
        <v/>
      </c>
      <c r="CJ63" t="e">
        <f>'[1]TABLEAU DE BORD'!K61-'[1]TABLEAU DE BORD'!I61</f>
        <v>#VALUE!</v>
      </c>
    </row>
    <row r="64" spans="16:88" x14ac:dyDescent="0.25">
      <c r="P64" s="112" t="str">
        <f>IF(OR(Q64="",$M$18=""),"",CONCATENATE($M$17,"-",R64))</f>
        <v/>
      </c>
      <c r="R64" s="94">
        <v>50</v>
      </c>
      <c r="BQ6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BORD'!$B$13:$B$2000,0),11))*Q64/INDEX('[1]TABLEAU DE BORD'!$B$13:$R$2000,MATCH('Formalisme RTE'!$H$2,'[1]TABLEAU DE BORD'!$B$13:$B$2000,0),12)</f>
        <v>2.7040062867933941</v>
      </c>
      <c r="BR64" s="56">
        <f t="shared" si="11"/>
        <v>0</v>
      </c>
      <c r="BU64" s="57">
        <f t="shared" si="6"/>
        <v>0.5758883471257642</v>
      </c>
      <c r="BW64">
        <f>IF($BW$6="","",IF(ISERROR(INDEX([1]Base!$A$2:$C$207,MATCH($BW$6,[1]Base!$A$2:$A$207,0),2))=TRUE,"CABLE INCONNU",(INDEX([1]Base!$A$2:$C$207,MATCH($BW$6,[1]Base!$A$2:$A$207,0),3))))</f>
        <v>15.75</v>
      </c>
      <c r="BY64">
        <f>IF($BW$6="","",IF(ISERROR(INDEX([1]Base!$A$2:$C$207,MATCH($BW$6,[1]Base!$A$2:$A$207,0),2))=TRUE,"CABLE INCONNU",(INDEX([1]Base!$A$2:$C$207,MATCH($BW$6,[1]Base!$A$2:$A$207,0),2))))</f>
        <v>0.54700000000000004</v>
      </c>
      <c r="CA64">
        <f t="shared" si="9"/>
        <v>0</v>
      </c>
      <c r="CC64">
        <f>$BB$28+$D$10*((EXP(($BB$26-Q64)/$D$10)+EXP(-($BB$26-Q64)/$D$10))/2-1)</f>
        <v>237.96</v>
      </c>
      <c r="CD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BORD'!$B$13:$B$2000,0),9)))*Q64/$M$18)</f>
        <v>237.96</v>
      </c>
      <c r="CF64" t="str">
        <f>'[1]TABLEAU DE BORD'!B62</f>
        <v/>
      </c>
      <c r="CG64" t="e">
        <f>'[1]TABLEAU DE BORD'!E62-'[1]TABLEAU DE BORD'!C62</f>
        <v>#VALUE!</v>
      </c>
      <c r="CI64" t="str">
        <f>'[1]TABLEAU DE BORD'!H62</f>
        <v/>
      </c>
      <c r="CJ64" t="e">
        <f>'[1]TABLEAU DE BORD'!K62-'[1]TABLEAU DE BORD'!I62</f>
        <v>#VALUE!</v>
      </c>
    </row>
    <row r="65" spans="69:88" x14ac:dyDescent="0.25">
      <c r="BQ6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BORD'!$B$13:$B$2000,0),11))*Q65/INDEX('[1]TABLEAU DE BORD'!$B$13:$R$2000,MATCH('Formalisme RTE'!$H$2,'[1]TABLEAU DE BORD'!$B$13:$B$2000,0),12)</f>
        <v>2.7040062867933941</v>
      </c>
      <c r="BR65" s="56">
        <f t="shared" si="11"/>
        <v>0</v>
      </c>
      <c r="BU65" s="57">
        <f t="shared" si="6"/>
        <v>0.5758883471257642</v>
      </c>
      <c r="BW65">
        <f>IF($BW$6="","",IF(ISERROR(INDEX([1]Base!$A$2:$C$207,MATCH($BW$6,[1]Base!$A$2:$A$207,0),2))=TRUE,"CABLE INCONNU",(INDEX([1]Base!$A$2:$C$207,MATCH($BW$6,[1]Base!$A$2:$A$207,0),3))))</f>
        <v>15.75</v>
      </c>
      <c r="BY65">
        <f>IF($BW$6="","",IF(ISERROR(INDEX([1]Base!$A$2:$C$207,MATCH($BW$6,[1]Base!$A$2:$A$207,0),2))=TRUE,"CABLE INCONNU",(INDEX([1]Base!$A$2:$C$207,MATCH($BW$6,[1]Base!$A$2:$A$207,0),2))))</f>
        <v>0.54700000000000004</v>
      </c>
      <c r="CA65">
        <f t="shared" si="9"/>
        <v>0</v>
      </c>
      <c r="CC65">
        <f>$BB$28+$D$10*((EXP(($BB$26-Q65)/$D$10)+EXP(-($BB$26-Q65)/$D$10))/2-1)</f>
        <v>237.96</v>
      </c>
      <c r="CD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BORD'!$B$13:$B$2000,0),9)))*Q65/$M$18)</f>
        <v>237.96</v>
      </c>
      <c r="CF65" t="str">
        <f>'[1]TABLEAU DE BORD'!B63</f>
        <v/>
      </c>
      <c r="CG65" t="e">
        <f>'[1]TABLEAU DE BORD'!E63-'[1]TABLEAU DE BORD'!C63</f>
        <v>#VALUE!</v>
      </c>
      <c r="CI65" t="str">
        <f>'[1]TABLEAU DE BORD'!H63</f>
        <v/>
      </c>
      <c r="CJ65" t="e">
        <f>'[1]TABLEAU DE BORD'!K63-'[1]TABLEAU DE BORD'!I63</f>
        <v>#VALUE!</v>
      </c>
    </row>
    <row r="66" spans="69:88" x14ac:dyDescent="0.25">
      <c r="BQ6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BORD'!$B$13:$B$2000,0),11))*Q66/INDEX('[1]TABLEAU DE BORD'!$B$13:$R$2000,MATCH('Formalisme RTE'!$H$2,'[1]TABLEAU DE BORD'!$B$13:$B$2000,0),12)</f>
        <v>2.7040062867933941</v>
      </c>
      <c r="BR66" s="56">
        <f t="shared" si="11"/>
        <v>0</v>
      </c>
      <c r="BU66" s="57">
        <f t="shared" si="6"/>
        <v>0.5758883471257642</v>
      </c>
      <c r="BW66">
        <f>IF($BW$6="","",IF(ISERROR(INDEX([1]Base!$A$2:$C$207,MATCH($BW$6,[1]Base!$A$2:$A$207,0),2))=TRUE,"CABLE INCONNU",(INDEX([1]Base!$A$2:$C$207,MATCH($BW$6,[1]Base!$A$2:$A$207,0),3))))</f>
        <v>15.75</v>
      </c>
      <c r="BY66">
        <f>IF($BW$6="","",IF(ISERROR(INDEX([1]Base!$A$2:$C$207,MATCH($BW$6,[1]Base!$A$2:$A$207,0),2))=TRUE,"CABLE INCONNU",(INDEX([1]Base!$A$2:$C$207,MATCH($BW$6,[1]Base!$A$2:$A$207,0),2))))</f>
        <v>0.54700000000000004</v>
      </c>
      <c r="CA66">
        <f t="shared" si="9"/>
        <v>0</v>
      </c>
      <c r="CC66">
        <f>$BB$28+$D$10*((EXP(($BB$26-Q66)/$D$10)+EXP(-($BB$26-Q66)/$D$10))/2-1)</f>
        <v>237.96</v>
      </c>
      <c r="CD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BORD'!$B$13:$B$2000,0),9)))*Q66/$M$18)</f>
        <v>237.96</v>
      </c>
      <c r="CF66" t="str">
        <f>'[1]TABLEAU DE BORD'!B64</f>
        <v/>
      </c>
      <c r="CG66" t="e">
        <f>'[1]TABLEAU DE BORD'!E64-'[1]TABLEAU DE BORD'!C64</f>
        <v>#VALUE!</v>
      </c>
      <c r="CI66" t="str">
        <f>'[1]TABLEAU DE BORD'!H64</f>
        <v/>
      </c>
      <c r="CJ66" t="e">
        <f>'[1]TABLEAU DE BORD'!K64-'[1]TABLEAU DE BORD'!I64</f>
        <v>#VALUE!</v>
      </c>
    </row>
    <row r="67" spans="69:88" x14ac:dyDescent="0.25">
      <c r="BQ6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BORD'!$B$13:$B$2000,0),11))*Q67/INDEX('[1]TABLEAU DE BORD'!$B$13:$R$2000,MATCH('Formalisme RTE'!$H$2,'[1]TABLEAU DE BORD'!$B$13:$B$2000,0),12)</f>
        <v>2.7040062867933941</v>
      </c>
      <c r="BR67" s="56">
        <f t="shared" si="11"/>
        <v>0</v>
      </c>
      <c r="BU67" s="57">
        <f t="shared" si="6"/>
        <v>0.5758883471257642</v>
      </c>
      <c r="BW67">
        <f>IF($BW$6="","",IF(ISERROR(INDEX([1]Base!$A$2:$C$207,MATCH($BW$6,[1]Base!$A$2:$A$207,0),2))=TRUE,"CABLE INCONNU",(INDEX([1]Base!$A$2:$C$207,MATCH($BW$6,[1]Base!$A$2:$A$207,0),3))))</f>
        <v>15.75</v>
      </c>
      <c r="BY67">
        <f>IF($BW$6="","",IF(ISERROR(INDEX([1]Base!$A$2:$C$207,MATCH($BW$6,[1]Base!$A$2:$A$207,0),2))=TRUE,"CABLE INCONNU",(INDEX([1]Base!$A$2:$C$207,MATCH($BW$6,[1]Base!$A$2:$A$207,0),2))))</f>
        <v>0.54700000000000004</v>
      </c>
      <c r="CA67">
        <f t="shared" si="9"/>
        <v>0</v>
      </c>
      <c r="CC67">
        <f>$BB$28+$D$10*((EXP(($BB$26-Q67)/$D$10)+EXP(-($BB$26-Q67)/$D$10))/2-1)</f>
        <v>237.96</v>
      </c>
      <c r="CD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BORD'!$B$13:$B$2000,0),9)))*Q67/$M$18)</f>
        <v>237.96</v>
      </c>
      <c r="CF67" t="str">
        <f>'[1]TABLEAU DE BORD'!B65</f>
        <v/>
      </c>
      <c r="CG67" t="e">
        <f>'[1]TABLEAU DE BORD'!E65-'[1]TABLEAU DE BORD'!C65</f>
        <v>#VALUE!</v>
      </c>
      <c r="CI67" t="str">
        <f>'[1]TABLEAU DE BORD'!H65</f>
        <v/>
      </c>
      <c r="CJ67" t="e">
        <f>'[1]TABLEAU DE BORD'!K65-'[1]TABLEAU DE BORD'!I65</f>
        <v>#VALUE!</v>
      </c>
    </row>
    <row r="68" spans="69:88" x14ac:dyDescent="0.25">
      <c r="BQ6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BORD'!$B$13:$B$2000,0),11))*Q68/INDEX('[1]TABLEAU DE BORD'!$B$13:$R$2000,MATCH('Formalisme RTE'!$H$2,'[1]TABLEAU DE BORD'!$B$13:$B$2000,0),12)</f>
        <v>2.7040062867933941</v>
      </c>
      <c r="BR68" s="56">
        <f t="shared" si="11"/>
        <v>0</v>
      </c>
      <c r="BU68" s="57">
        <f t="shared" si="6"/>
        <v>0.5758883471257642</v>
      </c>
      <c r="BW68">
        <f>IF($BW$6="","",IF(ISERROR(INDEX([1]Base!$A$2:$C$207,MATCH($BW$6,[1]Base!$A$2:$A$207,0),2))=TRUE,"CABLE INCONNU",(INDEX([1]Base!$A$2:$C$207,MATCH($BW$6,[1]Base!$A$2:$A$207,0),3))))</f>
        <v>15.75</v>
      </c>
      <c r="BY68">
        <f>IF($BW$6="","",IF(ISERROR(INDEX([1]Base!$A$2:$C$207,MATCH($BW$6,[1]Base!$A$2:$A$207,0),2))=TRUE,"CABLE INCONNU",(INDEX([1]Base!$A$2:$C$207,MATCH($BW$6,[1]Base!$A$2:$A$207,0),2))))</f>
        <v>0.54700000000000004</v>
      </c>
      <c r="CA68">
        <f t="shared" si="9"/>
        <v>0</v>
      </c>
      <c r="CC68">
        <f>$BB$28+$D$10*((EXP(($BB$26-Q68)/$D$10)+EXP(-($BB$26-Q68)/$D$10))/2-1)</f>
        <v>237.96</v>
      </c>
      <c r="CD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BORD'!$B$13:$B$2000,0),9)))*Q68/$M$18)</f>
        <v>237.96</v>
      </c>
      <c r="CF68" t="str">
        <f>'[1]TABLEAU DE BORD'!B66</f>
        <v/>
      </c>
      <c r="CG68" t="e">
        <f>'[1]TABLEAU DE BORD'!E66-'[1]TABLEAU DE BORD'!C66</f>
        <v>#VALUE!</v>
      </c>
      <c r="CI68" t="str">
        <f>'[1]TABLEAU DE BORD'!H66</f>
        <v/>
      </c>
      <c r="CJ68" t="e">
        <f>'[1]TABLEAU DE BORD'!K66-'[1]TABLEAU DE BORD'!I66</f>
        <v>#VALUE!</v>
      </c>
    </row>
    <row r="69" spans="69:88" x14ac:dyDescent="0.25">
      <c r="BQ6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BORD'!$B$13:$B$2000,0),11))*Q69/INDEX('[1]TABLEAU DE BORD'!$B$13:$R$2000,MATCH('Formalisme RTE'!$H$2,'[1]TABLEAU DE BORD'!$B$13:$B$2000,0),12)</f>
        <v>2.7040062867933941</v>
      </c>
      <c r="BR69" s="56">
        <f t="shared" si="11"/>
        <v>0</v>
      </c>
      <c r="BU69" s="57">
        <f t="shared" si="6"/>
        <v>0.5758883471257642</v>
      </c>
      <c r="BW69">
        <f>IF($BW$6="","",IF(ISERROR(INDEX([1]Base!$A$2:$C$207,MATCH($BW$6,[1]Base!$A$2:$A$207,0),2))=TRUE,"CABLE INCONNU",(INDEX([1]Base!$A$2:$C$207,MATCH($BW$6,[1]Base!$A$2:$A$207,0),3))))</f>
        <v>15.75</v>
      </c>
      <c r="BY69">
        <f>IF($BW$6="","",IF(ISERROR(INDEX([1]Base!$A$2:$C$207,MATCH($BW$6,[1]Base!$A$2:$A$207,0),2))=TRUE,"CABLE INCONNU",(INDEX([1]Base!$A$2:$C$207,MATCH($BW$6,[1]Base!$A$2:$A$207,0),2))))</f>
        <v>0.54700000000000004</v>
      </c>
      <c r="CA69">
        <f t="shared" si="9"/>
        <v>0</v>
      </c>
      <c r="CC69">
        <f>$BB$28+$D$10*((EXP(($BB$26-Q69)/$D$10)+EXP(-($BB$26-Q69)/$D$10))/2-1)</f>
        <v>237.96</v>
      </c>
      <c r="CD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BORD'!$B$13:$B$2000,0),9)))*Q69/$M$18)</f>
        <v>237.96</v>
      </c>
      <c r="CF69" t="str">
        <f>'[1]TABLEAU DE BORD'!B67</f>
        <v/>
      </c>
      <c r="CG69" t="e">
        <f>'[1]TABLEAU DE BORD'!E67-'[1]TABLEAU DE BORD'!C67</f>
        <v>#VALUE!</v>
      </c>
      <c r="CI69" t="str">
        <f>'[1]TABLEAU DE BORD'!H67</f>
        <v/>
      </c>
      <c r="CJ69" t="e">
        <f>'[1]TABLEAU DE BORD'!K67-'[1]TABLEAU DE BORD'!I67</f>
        <v>#VALUE!</v>
      </c>
    </row>
    <row r="70" spans="69:88" x14ac:dyDescent="0.25">
      <c r="BQ7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BORD'!$B$13:$B$2000,0),11))*Q70/INDEX('[1]TABLEAU DE BORD'!$B$13:$R$2000,MATCH('Formalisme RTE'!$H$2,'[1]TABLEAU DE BORD'!$B$13:$B$2000,0),12)</f>
        <v>2.7040062867933941</v>
      </c>
      <c r="BR70" s="56">
        <f t="shared" si="11"/>
        <v>0</v>
      </c>
      <c r="BU70" s="57">
        <f t="shared" si="6"/>
        <v>0.5758883471257642</v>
      </c>
      <c r="BW70">
        <f>IF($BW$6="","",IF(ISERROR(INDEX([1]Base!$A$2:$C$207,MATCH($BW$6,[1]Base!$A$2:$A$207,0),2))=TRUE,"CABLE INCONNU",(INDEX([1]Base!$A$2:$C$207,MATCH($BW$6,[1]Base!$A$2:$A$207,0),3))))</f>
        <v>15.75</v>
      </c>
      <c r="BY70">
        <f>IF($BW$6="","",IF(ISERROR(INDEX([1]Base!$A$2:$C$207,MATCH($BW$6,[1]Base!$A$2:$A$207,0),2))=TRUE,"CABLE INCONNU",(INDEX([1]Base!$A$2:$C$207,MATCH($BW$6,[1]Base!$A$2:$A$207,0),2))))</f>
        <v>0.54700000000000004</v>
      </c>
      <c r="CA70">
        <f t="shared" si="9"/>
        <v>0</v>
      </c>
      <c r="CC70">
        <f>$BB$28+$D$10*((EXP(($BB$26-Q70)/$D$10)+EXP(-($BB$26-Q70)/$D$10))/2-1)</f>
        <v>237.96</v>
      </c>
      <c r="CD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BORD'!$B$13:$B$2000,0),9)))*Q70/$M$18)</f>
        <v>237.96</v>
      </c>
      <c r="CF70" t="str">
        <f>'[1]TABLEAU DE BORD'!B68</f>
        <v/>
      </c>
      <c r="CG70" t="e">
        <f>'[1]TABLEAU DE BORD'!E68-'[1]TABLEAU DE BORD'!C68</f>
        <v>#VALUE!</v>
      </c>
      <c r="CI70" t="str">
        <f>'[1]TABLEAU DE BORD'!H68</f>
        <v/>
      </c>
      <c r="CJ70" t="e">
        <f>'[1]TABLEAU DE BORD'!K68-'[1]TABLEAU DE BORD'!I68</f>
        <v>#VALUE!</v>
      </c>
    </row>
    <row r="71" spans="69:88" x14ac:dyDescent="0.25">
      <c r="BQ7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BORD'!$B$13:$B$2000,0),11))*Q71/INDEX('[1]TABLEAU DE BORD'!$B$13:$R$2000,MATCH('Formalisme RTE'!$H$2,'[1]TABLEAU DE BORD'!$B$13:$B$2000,0),12)</f>
        <v>2.7040062867933941</v>
      </c>
      <c r="BR71" s="56">
        <f t="shared" si="11"/>
        <v>0</v>
      </c>
      <c r="BU71" s="57">
        <f t="shared" si="6"/>
        <v>0.5758883471257642</v>
      </c>
      <c r="BW71">
        <f>IF($BW$6="","",IF(ISERROR(INDEX([1]Base!$A$2:$C$207,MATCH($BW$6,[1]Base!$A$2:$A$207,0),2))=TRUE,"CABLE INCONNU",(INDEX([1]Base!$A$2:$C$207,MATCH($BW$6,[1]Base!$A$2:$A$207,0),3))))</f>
        <v>15.75</v>
      </c>
      <c r="BY71">
        <f>IF($BW$6="","",IF(ISERROR(INDEX([1]Base!$A$2:$C$207,MATCH($BW$6,[1]Base!$A$2:$A$207,0),2))=TRUE,"CABLE INCONNU",(INDEX([1]Base!$A$2:$C$207,MATCH($BW$6,[1]Base!$A$2:$A$207,0),2))))</f>
        <v>0.54700000000000004</v>
      </c>
      <c r="CA71">
        <f t="shared" si="9"/>
        <v>0</v>
      </c>
      <c r="CC71">
        <f>$BB$28+$D$10*((EXP(($BB$26-Q71)/$D$10)+EXP(-($BB$26-Q71)/$D$10))/2-1)</f>
        <v>237.96</v>
      </c>
      <c r="CD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BORD'!$B$13:$B$2000,0),9)))*Q71/$M$18)</f>
        <v>237.96</v>
      </c>
      <c r="CF71" t="str">
        <f>'[1]TABLEAU DE BORD'!B69</f>
        <v/>
      </c>
      <c r="CG71" t="e">
        <f>'[1]TABLEAU DE BORD'!E69-'[1]TABLEAU DE BORD'!C69</f>
        <v>#VALUE!</v>
      </c>
      <c r="CI71" t="str">
        <f>'[1]TABLEAU DE BORD'!H69</f>
        <v/>
      </c>
      <c r="CJ71" t="e">
        <f>'[1]TABLEAU DE BORD'!K69-'[1]TABLEAU DE BORD'!I69</f>
        <v>#VALUE!</v>
      </c>
    </row>
    <row r="72" spans="69:88" x14ac:dyDescent="0.25">
      <c r="BQ7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BORD'!$B$13:$B$2000,0),11))*Q72/INDEX('[1]TABLEAU DE BORD'!$B$13:$R$2000,MATCH('Formalisme RTE'!$H$2,'[1]TABLEAU DE BORD'!$B$13:$B$2000,0),12)</f>
        <v>2.7040062867933941</v>
      </c>
      <c r="BR72" s="56">
        <f t="shared" si="11"/>
        <v>0</v>
      </c>
      <c r="BU72" s="57">
        <f t="shared" si="6"/>
        <v>0.5758883471257642</v>
      </c>
      <c r="BW72">
        <f>IF($BW$6="","",IF(ISERROR(INDEX([1]Base!$A$2:$C$207,MATCH($BW$6,[1]Base!$A$2:$A$207,0),2))=TRUE,"CABLE INCONNU",(INDEX([1]Base!$A$2:$C$207,MATCH($BW$6,[1]Base!$A$2:$A$207,0),3))))</f>
        <v>15.75</v>
      </c>
      <c r="BY72">
        <f>IF($BW$6="","",IF(ISERROR(INDEX([1]Base!$A$2:$C$207,MATCH($BW$6,[1]Base!$A$2:$A$207,0),2))=TRUE,"CABLE INCONNU",(INDEX([1]Base!$A$2:$C$207,MATCH($BW$6,[1]Base!$A$2:$A$207,0),2))))</f>
        <v>0.54700000000000004</v>
      </c>
      <c r="CA72">
        <f t="shared" si="9"/>
        <v>0</v>
      </c>
      <c r="CC72">
        <f>$BB$28+$D$10*((EXP(($BB$26-Q72)/$D$10)+EXP(-($BB$26-Q72)/$D$10))/2-1)</f>
        <v>237.96</v>
      </c>
      <c r="CD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BORD'!$B$13:$B$2000,0),9)))*Q72/$M$18)</f>
        <v>237.96</v>
      </c>
      <c r="CF72" t="str">
        <f>'[1]TABLEAU DE BORD'!B70</f>
        <v/>
      </c>
      <c r="CG72" t="e">
        <f>'[1]TABLEAU DE BORD'!E70-'[1]TABLEAU DE BORD'!C70</f>
        <v>#VALUE!</v>
      </c>
      <c r="CI72" t="str">
        <f>'[1]TABLEAU DE BORD'!H70</f>
        <v/>
      </c>
      <c r="CJ72" t="e">
        <f>'[1]TABLEAU DE BORD'!K70-'[1]TABLEAU DE BORD'!I70</f>
        <v>#VALUE!</v>
      </c>
    </row>
    <row r="73" spans="69:88" x14ac:dyDescent="0.25">
      <c r="BQ7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BORD'!$B$13:$B$2000,0),11))*Q73/INDEX('[1]TABLEAU DE BORD'!$B$13:$R$2000,MATCH('Formalisme RTE'!$H$2,'[1]TABLEAU DE BORD'!$B$13:$B$2000,0),12)</f>
        <v>2.7040062867933941</v>
      </c>
      <c r="BR73" s="56">
        <f t="shared" si="11"/>
        <v>0</v>
      </c>
      <c r="BU73" s="57">
        <f t="shared" si="6"/>
        <v>0.5758883471257642</v>
      </c>
      <c r="BW73">
        <f>IF($BW$6="","",IF(ISERROR(INDEX([1]Base!$A$2:$C$207,MATCH($BW$6,[1]Base!$A$2:$A$207,0),2))=TRUE,"CABLE INCONNU",(INDEX([1]Base!$A$2:$C$207,MATCH($BW$6,[1]Base!$A$2:$A$207,0),3))))</f>
        <v>15.75</v>
      </c>
      <c r="BY73">
        <f>IF($BW$6="","",IF(ISERROR(INDEX([1]Base!$A$2:$C$207,MATCH($BW$6,[1]Base!$A$2:$A$207,0),2))=TRUE,"CABLE INCONNU",(INDEX([1]Base!$A$2:$C$207,MATCH($BW$6,[1]Base!$A$2:$A$207,0),2))))</f>
        <v>0.54700000000000004</v>
      </c>
      <c r="CA73">
        <f t="shared" si="9"/>
        <v>0</v>
      </c>
      <c r="CC73">
        <f>$BB$28+$D$10*((EXP(($BB$26-Q73)/$D$10)+EXP(-($BB$26-Q73)/$D$10))/2-1)</f>
        <v>237.96</v>
      </c>
      <c r="CD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BORD'!$B$13:$B$2000,0),9)))*Q73/$M$18)</f>
        <v>237.96</v>
      </c>
      <c r="CF73" t="str">
        <f>'[1]TABLEAU DE BORD'!B71</f>
        <v/>
      </c>
      <c r="CG73" t="e">
        <f>'[1]TABLEAU DE BORD'!E71-'[1]TABLEAU DE BORD'!C71</f>
        <v>#VALUE!</v>
      </c>
      <c r="CI73" t="str">
        <f>'[1]TABLEAU DE BORD'!H71</f>
        <v/>
      </c>
      <c r="CJ73" t="e">
        <f>'[1]TABLEAU DE BORD'!K71-'[1]TABLEAU DE BORD'!I71</f>
        <v>#VALUE!</v>
      </c>
    </row>
    <row r="74" spans="69:88" x14ac:dyDescent="0.25">
      <c r="BQ7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BORD'!$B$13:$B$2000,0),11))*Q74/INDEX('[1]TABLEAU DE BORD'!$B$13:$R$2000,MATCH('Formalisme RTE'!$H$2,'[1]TABLEAU DE BORD'!$B$13:$B$2000,0),12)</f>
        <v>2.7040062867933941</v>
      </c>
      <c r="BR74" s="56">
        <f t="shared" si="11"/>
        <v>0</v>
      </c>
      <c r="BU74" s="57">
        <f t="shared" si="6"/>
        <v>0.5758883471257642</v>
      </c>
      <c r="BW74">
        <f>IF($BW$6="","",IF(ISERROR(INDEX([1]Base!$A$2:$C$207,MATCH($BW$6,[1]Base!$A$2:$A$207,0),2))=TRUE,"CABLE INCONNU",(INDEX([1]Base!$A$2:$C$207,MATCH($BW$6,[1]Base!$A$2:$A$207,0),3))))</f>
        <v>15.75</v>
      </c>
      <c r="BY74">
        <f>IF($BW$6="","",IF(ISERROR(INDEX([1]Base!$A$2:$C$207,MATCH($BW$6,[1]Base!$A$2:$A$207,0),2))=TRUE,"CABLE INCONNU",(INDEX([1]Base!$A$2:$C$207,MATCH($BW$6,[1]Base!$A$2:$A$207,0),2))))</f>
        <v>0.54700000000000004</v>
      </c>
      <c r="CA74">
        <f t="shared" si="9"/>
        <v>0</v>
      </c>
      <c r="CC74">
        <f>$BB$28+$D$10*((EXP(($BB$26-Q74)/$D$10)+EXP(-($BB$26-Q74)/$D$10))/2-1)</f>
        <v>237.96</v>
      </c>
      <c r="CD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BORD'!$B$13:$B$2000,0),9)))*Q74/$M$18)</f>
        <v>237.96</v>
      </c>
      <c r="CF74" t="str">
        <f>'[1]TABLEAU DE BORD'!B72</f>
        <v/>
      </c>
      <c r="CG74" t="e">
        <f>'[1]TABLEAU DE BORD'!E72-'[1]TABLEAU DE BORD'!C72</f>
        <v>#VALUE!</v>
      </c>
      <c r="CI74" t="str">
        <f>'[1]TABLEAU DE BORD'!H72</f>
        <v/>
      </c>
      <c r="CJ74" t="e">
        <f>'[1]TABLEAU DE BORD'!K72-'[1]TABLEAU DE BORD'!I72</f>
        <v>#VALUE!</v>
      </c>
    </row>
    <row r="75" spans="69:88" x14ac:dyDescent="0.25">
      <c r="BQ7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BORD'!$B$13:$B$2000,0),11))*Q75/INDEX('[1]TABLEAU DE BORD'!$B$13:$R$2000,MATCH('Formalisme RTE'!$H$2,'[1]TABLEAU DE BORD'!$B$13:$B$2000,0),12)</f>
        <v>2.7040062867933941</v>
      </c>
      <c r="BR75" s="56">
        <f t="shared" si="11"/>
        <v>0</v>
      </c>
      <c r="BU75" s="57">
        <f t="shared" si="6"/>
        <v>0.5758883471257642</v>
      </c>
      <c r="BW75">
        <f>IF($BW$6="","",IF(ISERROR(INDEX([1]Base!$A$2:$C$207,MATCH($BW$6,[1]Base!$A$2:$A$207,0),2))=TRUE,"CABLE INCONNU",(INDEX([1]Base!$A$2:$C$207,MATCH($BW$6,[1]Base!$A$2:$A$207,0),3))))</f>
        <v>15.75</v>
      </c>
      <c r="BY75">
        <f>IF($BW$6="","",IF(ISERROR(INDEX([1]Base!$A$2:$C$207,MATCH($BW$6,[1]Base!$A$2:$A$207,0),2))=TRUE,"CABLE INCONNU",(INDEX([1]Base!$A$2:$C$207,MATCH($BW$6,[1]Base!$A$2:$A$207,0),2))))</f>
        <v>0.54700000000000004</v>
      </c>
      <c r="CA75">
        <f t="shared" si="9"/>
        <v>0</v>
      </c>
      <c r="CC75">
        <f>$BB$28+$D$10*((EXP(($BB$26-Q75)/$D$10)+EXP(-($BB$26-Q75)/$D$10))/2-1)</f>
        <v>237.96</v>
      </c>
      <c r="CD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BORD'!$B$13:$B$2000,0),9)))*Q75/$M$18)</f>
        <v>237.96</v>
      </c>
      <c r="CF75" t="str">
        <f>'[1]TABLEAU DE BORD'!B73</f>
        <v/>
      </c>
      <c r="CG75" t="e">
        <f>'[1]TABLEAU DE BORD'!E73-'[1]TABLEAU DE BORD'!C73</f>
        <v>#VALUE!</v>
      </c>
      <c r="CI75" t="str">
        <f>'[1]TABLEAU DE BORD'!H73</f>
        <v/>
      </c>
      <c r="CJ75" t="e">
        <f>'[1]TABLEAU DE BORD'!K73-'[1]TABLEAU DE BORD'!I73</f>
        <v>#VALUE!</v>
      </c>
    </row>
    <row r="76" spans="69:88" x14ac:dyDescent="0.25">
      <c r="BQ7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BORD'!$B$13:$B$2000,0),11))*Q76/INDEX('[1]TABLEAU DE BORD'!$B$13:$R$2000,MATCH('Formalisme RTE'!$H$2,'[1]TABLEAU DE BORD'!$B$13:$B$2000,0),12)</f>
        <v>2.7040062867933941</v>
      </c>
      <c r="BR76" s="56">
        <f t="shared" si="11"/>
        <v>0</v>
      </c>
      <c r="BU76" s="57">
        <f t="shared" si="6"/>
        <v>0.5758883471257642</v>
      </c>
      <c r="BW76">
        <f>IF($BW$6="","",IF(ISERROR(INDEX([1]Base!$A$2:$C$207,MATCH($BW$6,[1]Base!$A$2:$A$207,0),2))=TRUE,"CABLE INCONNU",(INDEX([1]Base!$A$2:$C$207,MATCH($BW$6,[1]Base!$A$2:$A$207,0),3))))</f>
        <v>15.75</v>
      </c>
      <c r="BY76">
        <f>IF($BW$6="","",IF(ISERROR(INDEX([1]Base!$A$2:$C$207,MATCH($BW$6,[1]Base!$A$2:$A$207,0),2))=TRUE,"CABLE INCONNU",(INDEX([1]Base!$A$2:$C$207,MATCH($BW$6,[1]Base!$A$2:$A$207,0),2))))</f>
        <v>0.54700000000000004</v>
      </c>
      <c r="CA76">
        <f t="shared" si="9"/>
        <v>0</v>
      </c>
      <c r="CC76">
        <f>$BB$28+$D$10*((EXP(($BB$26-Q76)/$D$10)+EXP(-($BB$26-Q76)/$D$10))/2-1)</f>
        <v>237.96</v>
      </c>
      <c r="CD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BORD'!$B$13:$B$2000,0),9)))*Q76/$M$18)</f>
        <v>237.96</v>
      </c>
      <c r="CF76" t="str">
        <f>'[1]TABLEAU DE BORD'!B74</f>
        <v/>
      </c>
      <c r="CG76" t="e">
        <f>'[1]TABLEAU DE BORD'!E74-'[1]TABLEAU DE BORD'!C74</f>
        <v>#VALUE!</v>
      </c>
      <c r="CI76" t="str">
        <f>'[1]TABLEAU DE BORD'!H74</f>
        <v/>
      </c>
      <c r="CJ76" t="e">
        <f>'[1]TABLEAU DE BORD'!K74-'[1]TABLEAU DE BORD'!I74</f>
        <v>#VALUE!</v>
      </c>
    </row>
    <row r="77" spans="69:88" x14ac:dyDescent="0.25">
      <c r="BQ7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BORD'!$B$13:$B$2000,0),11))*Q77/INDEX('[1]TABLEAU DE BORD'!$B$13:$R$2000,MATCH('Formalisme RTE'!$H$2,'[1]TABLEAU DE BORD'!$B$13:$B$2000,0),12)</f>
        <v>2.7040062867933941</v>
      </c>
      <c r="BR77" s="56">
        <f t="shared" si="11"/>
        <v>0</v>
      </c>
      <c r="BU77" s="57">
        <f t="shared" si="6"/>
        <v>0.5758883471257642</v>
      </c>
      <c r="BW77">
        <f>IF($BW$6="","",IF(ISERROR(INDEX([1]Base!$A$2:$C$207,MATCH($BW$6,[1]Base!$A$2:$A$207,0),2))=TRUE,"CABLE INCONNU",(INDEX([1]Base!$A$2:$C$207,MATCH($BW$6,[1]Base!$A$2:$A$207,0),3))))</f>
        <v>15.75</v>
      </c>
      <c r="BY77">
        <f>IF($BW$6="","",IF(ISERROR(INDEX([1]Base!$A$2:$C$207,MATCH($BW$6,[1]Base!$A$2:$A$207,0),2))=TRUE,"CABLE INCONNU",(INDEX([1]Base!$A$2:$C$207,MATCH($BW$6,[1]Base!$A$2:$A$207,0),2))))</f>
        <v>0.54700000000000004</v>
      </c>
      <c r="CA77">
        <f t="shared" si="9"/>
        <v>0</v>
      </c>
      <c r="CC77">
        <f>$BB$28+$D$10*((EXP(($BB$26-Q77)/$D$10)+EXP(-($BB$26-Q77)/$D$10))/2-1)</f>
        <v>237.96</v>
      </c>
      <c r="CD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BORD'!$B$13:$B$2000,0),9)))*Q77/$M$18)</f>
        <v>237.96</v>
      </c>
      <c r="CF77" t="str">
        <f>'[1]TABLEAU DE BORD'!B75</f>
        <v/>
      </c>
      <c r="CG77" t="e">
        <f>'[1]TABLEAU DE BORD'!E75-'[1]TABLEAU DE BORD'!C75</f>
        <v>#VALUE!</v>
      </c>
      <c r="CI77" t="str">
        <f>'[1]TABLEAU DE BORD'!H75</f>
        <v/>
      </c>
      <c r="CJ77" t="e">
        <f>'[1]TABLEAU DE BORD'!K75-'[1]TABLEAU DE BORD'!I75</f>
        <v>#VALUE!</v>
      </c>
    </row>
    <row r="78" spans="69:88" x14ac:dyDescent="0.25">
      <c r="BQ7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BORD'!$B$13:$B$2000,0),11))*Q78/INDEX('[1]TABLEAU DE BORD'!$B$13:$R$2000,MATCH('Formalisme RTE'!$H$2,'[1]TABLEAU DE BORD'!$B$13:$B$2000,0),12)</f>
        <v>2.7040062867933941</v>
      </c>
      <c r="BR78" s="56">
        <f t="shared" si="11"/>
        <v>0</v>
      </c>
      <c r="BU78" s="57">
        <f t="shared" si="6"/>
        <v>0.5758883471257642</v>
      </c>
      <c r="BW78">
        <f>IF($BW$6="","",IF(ISERROR(INDEX([1]Base!$A$2:$C$207,MATCH($BW$6,[1]Base!$A$2:$A$207,0),2))=TRUE,"CABLE INCONNU",(INDEX([1]Base!$A$2:$C$207,MATCH($BW$6,[1]Base!$A$2:$A$207,0),3))))</f>
        <v>15.75</v>
      </c>
      <c r="BY78">
        <f>IF($BW$6="","",IF(ISERROR(INDEX([1]Base!$A$2:$C$207,MATCH($BW$6,[1]Base!$A$2:$A$207,0),2))=TRUE,"CABLE INCONNU",(INDEX([1]Base!$A$2:$C$207,MATCH($BW$6,[1]Base!$A$2:$A$207,0),2))))</f>
        <v>0.54700000000000004</v>
      </c>
      <c r="CA78">
        <f t="shared" si="9"/>
        <v>0</v>
      </c>
      <c r="CC78">
        <f>$BB$28+$D$10*((EXP(($BB$26-Q78)/$D$10)+EXP(-($BB$26-Q78)/$D$10))/2-1)</f>
        <v>237.96</v>
      </c>
      <c r="CD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BORD'!$B$13:$B$2000,0),9)))*Q78/$M$18)</f>
        <v>237.96</v>
      </c>
      <c r="CF78" t="str">
        <f>'[1]TABLEAU DE BORD'!B76</f>
        <v/>
      </c>
      <c r="CG78" t="e">
        <f>'[1]TABLEAU DE BORD'!E76-'[1]TABLEAU DE BORD'!C76</f>
        <v>#VALUE!</v>
      </c>
      <c r="CI78" t="str">
        <f>'[1]TABLEAU DE BORD'!H76</f>
        <v/>
      </c>
      <c r="CJ78" t="e">
        <f>'[1]TABLEAU DE BORD'!K76-'[1]TABLEAU DE BORD'!I76</f>
        <v>#VALUE!</v>
      </c>
    </row>
    <row r="79" spans="69:88" x14ac:dyDescent="0.25">
      <c r="BQ7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BORD'!$B$13:$B$2000,0),11))*Q79/INDEX('[1]TABLEAU DE BORD'!$B$13:$R$2000,MATCH('Formalisme RTE'!$H$2,'[1]TABLEAU DE BORD'!$B$13:$B$2000,0),12)</f>
        <v>2.7040062867933941</v>
      </c>
      <c r="BR79" s="56">
        <f t="shared" si="11"/>
        <v>0</v>
      </c>
      <c r="BU79" s="57">
        <f t="shared" si="6"/>
        <v>0.5758883471257642</v>
      </c>
      <c r="BW79">
        <f>IF($BW$6="","",IF(ISERROR(INDEX([1]Base!$A$2:$C$207,MATCH($BW$6,[1]Base!$A$2:$A$207,0),2))=TRUE,"CABLE INCONNU",(INDEX([1]Base!$A$2:$C$207,MATCH($BW$6,[1]Base!$A$2:$A$207,0),3))))</f>
        <v>15.75</v>
      </c>
      <c r="BY79">
        <f>IF($BW$6="","",IF(ISERROR(INDEX([1]Base!$A$2:$C$207,MATCH($BW$6,[1]Base!$A$2:$A$207,0),2))=TRUE,"CABLE INCONNU",(INDEX([1]Base!$A$2:$C$207,MATCH($BW$6,[1]Base!$A$2:$A$207,0),2))))</f>
        <v>0.54700000000000004</v>
      </c>
      <c r="CA79">
        <f t="shared" si="9"/>
        <v>0</v>
      </c>
      <c r="CC79">
        <f>$BB$28+$D$10*((EXP(($BB$26-Q79)/$D$10)+EXP(-($BB$26-Q79)/$D$10))/2-1)</f>
        <v>237.96</v>
      </c>
      <c r="CD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BORD'!$B$13:$B$2000,0),9)))*Q79/$M$18)</f>
        <v>237.96</v>
      </c>
      <c r="CF79" t="str">
        <f>'[1]TABLEAU DE BORD'!B77</f>
        <v/>
      </c>
      <c r="CG79" t="e">
        <f>'[1]TABLEAU DE BORD'!E77-'[1]TABLEAU DE BORD'!C77</f>
        <v>#VALUE!</v>
      </c>
      <c r="CI79" t="str">
        <f>'[1]TABLEAU DE BORD'!H77</f>
        <v/>
      </c>
      <c r="CJ79" t="e">
        <f>'[1]TABLEAU DE BORD'!K77-'[1]TABLEAU DE BORD'!I77</f>
        <v>#VALUE!</v>
      </c>
    </row>
    <row r="80" spans="69:88" x14ac:dyDescent="0.25">
      <c r="BQ8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BORD'!$B$13:$B$2000,0),11))*Q80/INDEX('[1]TABLEAU DE BORD'!$B$13:$R$2000,MATCH('Formalisme RTE'!$H$2,'[1]TABLEAU DE BORD'!$B$13:$B$2000,0),12)</f>
        <v>2.7040062867933941</v>
      </c>
      <c r="BR80" s="56">
        <f t="shared" si="11"/>
        <v>0</v>
      </c>
      <c r="BU80" s="57">
        <f t="shared" ref="BU80:BU143" si="17">SQRT(1-(1/(SQRT((BY80*0.981)^2+(($B$30/10)*BW80*0.001)^2)/(BY80*0.981))^2))</f>
        <v>0.5758883471257642</v>
      </c>
      <c r="BW80">
        <f>IF($BW$6="","",IF(ISERROR(INDEX([1]Base!$A$2:$C$207,MATCH($BW$6,[1]Base!$A$2:$A$207,0),2))=TRUE,"CABLE INCONNU",(INDEX([1]Base!$A$2:$C$207,MATCH($BW$6,[1]Base!$A$2:$A$207,0),3))))</f>
        <v>15.75</v>
      </c>
      <c r="BY80">
        <f>IF($BW$6="","",IF(ISERROR(INDEX([1]Base!$A$2:$C$207,MATCH($BW$6,[1]Base!$A$2:$A$207,0),2))=TRUE,"CABLE INCONNU",(INDEX([1]Base!$A$2:$C$207,MATCH($BW$6,[1]Base!$A$2:$A$207,0),2))))</f>
        <v>0.54700000000000004</v>
      </c>
      <c r="CA80">
        <f t="shared" si="9"/>
        <v>0</v>
      </c>
      <c r="CC80">
        <f>$BB$28+$D$10*((EXP(($BB$26-Q80)/$D$10)+EXP(-($BB$26-Q80)/$D$10))/2-1)</f>
        <v>237.96</v>
      </c>
      <c r="CD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BORD'!$B$13:$B$2000,0),9)))*Q80/$M$18)</f>
        <v>237.96</v>
      </c>
      <c r="CF80" t="str">
        <f>'[1]TABLEAU DE BORD'!B78</f>
        <v/>
      </c>
      <c r="CG80" t="e">
        <f>'[1]TABLEAU DE BORD'!E78-'[1]TABLEAU DE BORD'!C78</f>
        <v>#VALUE!</v>
      </c>
      <c r="CI80" t="str">
        <f>'[1]TABLEAU DE BORD'!H78</f>
        <v/>
      </c>
      <c r="CJ80" t="e">
        <f>'[1]TABLEAU DE BORD'!K78-'[1]TABLEAU DE BORD'!I78</f>
        <v>#VALUE!</v>
      </c>
    </row>
    <row r="81" spans="69:88" x14ac:dyDescent="0.25">
      <c r="BQ8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BORD'!$B$13:$B$2000,0),11))*Q81/INDEX('[1]TABLEAU DE BORD'!$B$13:$R$2000,MATCH('Formalisme RTE'!$H$2,'[1]TABLEAU DE BORD'!$B$13:$B$2000,0),12)</f>
        <v>2.7040062867933941</v>
      </c>
      <c r="BR81" s="56">
        <f t="shared" si="11"/>
        <v>0</v>
      </c>
      <c r="BU81" s="57">
        <f t="shared" si="17"/>
        <v>0.5758883471257642</v>
      </c>
      <c r="BW81">
        <f>IF($BW$6="","",IF(ISERROR(INDEX([1]Base!$A$2:$C$207,MATCH($BW$6,[1]Base!$A$2:$A$207,0),2))=TRUE,"CABLE INCONNU",(INDEX([1]Base!$A$2:$C$207,MATCH($BW$6,[1]Base!$A$2:$A$207,0),3))))</f>
        <v>15.75</v>
      </c>
      <c r="BY81">
        <f>IF($BW$6="","",IF(ISERROR(INDEX([1]Base!$A$2:$C$207,MATCH($BW$6,[1]Base!$A$2:$A$207,0),2))=TRUE,"CABLE INCONNU",(INDEX([1]Base!$A$2:$C$207,MATCH($BW$6,[1]Base!$A$2:$A$207,0),2))))</f>
        <v>0.54700000000000004</v>
      </c>
      <c r="CA81">
        <f t="shared" ref="CA81:CA144" si="18">CD81-CC81</f>
        <v>0</v>
      </c>
      <c r="CC81">
        <f>$BB$28+$D$10*((EXP(($BB$26-Q81)/$D$10)+EXP(-($BB$26-Q81)/$D$10))/2-1)</f>
        <v>237.96</v>
      </c>
      <c r="CD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BORD'!$B$13:$B$2000,0),9)))*Q81/$M$18)</f>
        <v>237.96</v>
      </c>
      <c r="CF81" t="str">
        <f>'[1]TABLEAU DE BORD'!B79</f>
        <v/>
      </c>
      <c r="CG81" t="e">
        <f>'[1]TABLEAU DE BORD'!E79-'[1]TABLEAU DE BORD'!C79</f>
        <v>#VALUE!</v>
      </c>
      <c r="CI81" t="str">
        <f>'[1]TABLEAU DE BORD'!H79</f>
        <v/>
      </c>
      <c r="CJ81" t="e">
        <f>'[1]TABLEAU DE BORD'!K79-'[1]TABLEAU DE BORD'!I79</f>
        <v>#VALUE!</v>
      </c>
    </row>
    <row r="82" spans="69:88" x14ac:dyDescent="0.25">
      <c r="BQ8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BORD'!$B$13:$B$2000,0),11))*Q82/INDEX('[1]TABLEAU DE BORD'!$B$13:$R$2000,MATCH('Formalisme RTE'!$H$2,'[1]TABLEAU DE BORD'!$B$13:$B$2000,0),12)</f>
        <v>2.7040062867933941</v>
      </c>
      <c r="BR82" s="56">
        <f t="shared" ref="BR82:BR145" si="19">BU82*CA82</f>
        <v>0</v>
      </c>
      <c r="BU82" s="57">
        <f t="shared" si="17"/>
        <v>0.5758883471257642</v>
      </c>
      <c r="BW82">
        <f>IF($BW$6="","",IF(ISERROR(INDEX([1]Base!$A$2:$C$207,MATCH($BW$6,[1]Base!$A$2:$A$207,0),2))=TRUE,"CABLE INCONNU",(INDEX([1]Base!$A$2:$C$207,MATCH($BW$6,[1]Base!$A$2:$A$207,0),3))))</f>
        <v>15.75</v>
      </c>
      <c r="BY82">
        <f>IF($BW$6="","",IF(ISERROR(INDEX([1]Base!$A$2:$C$207,MATCH($BW$6,[1]Base!$A$2:$A$207,0),2))=TRUE,"CABLE INCONNU",(INDEX([1]Base!$A$2:$C$207,MATCH($BW$6,[1]Base!$A$2:$A$207,0),2))))</f>
        <v>0.54700000000000004</v>
      </c>
      <c r="CA82">
        <f t="shared" si="18"/>
        <v>0</v>
      </c>
      <c r="CC82">
        <f>$BB$28+$D$10*((EXP(($BB$26-Q82)/$D$10)+EXP(-($BB$26-Q82)/$D$10))/2-1)</f>
        <v>237.96</v>
      </c>
      <c r="CD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BORD'!$B$13:$B$2000,0),9)))*Q82/$M$18)</f>
        <v>237.96</v>
      </c>
      <c r="CF82" t="str">
        <f>'[1]TABLEAU DE BORD'!B80</f>
        <v/>
      </c>
      <c r="CG82" t="e">
        <f>'[1]TABLEAU DE BORD'!E80-'[1]TABLEAU DE BORD'!C80</f>
        <v>#VALUE!</v>
      </c>
      <c r="CI82" t="str">
        <f>'[1]TABLEAU DE BORD'!H80</f>
        <v/>
      </c>
      <c r="CJ82" t="e">
        <f>'[1]TABLEAU DE BORD'!K80-'[1]TABLEAU DE BORD'!I80</f>
        <v>#VALUE!</v>
      </c>
    </row>
    <row r="83" spans="69:88" x14ac:dyDescent="0.25">
      <c r="BQ8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BORD'!$B$13:$B$2000,0),11))*Q83/INDEX('[1]TABLEAU DE BORD'!$B$13:$R$2000,MATCH('Formalisme RTE'!$H$2,'[1]TABLEAU DE BORD'!$B$13:$B$2000,0),12)</f>
        <v>2.7040062867933941</v>
      </c>
      <c r="BR83" s="56">
        <f t="shared" si="19"/>
        <v>0</v>
      </c>
      <c r="BU83" s="57">
        <f t="shared" si="17"/>
        <v>0.5758883471257642</v>
      </c>
      <c r="BW83">
        <f>IF($BW$6="","",IF(ISERROR(INDEX([1]Base!$A$2:$C$207,MATCH($BW$6,[1]Base!$A$2:$A$207,0),2))=TRUE,"CABLE INCONNU",(INDEX([1]Base!$A$2:$C$207,MATCH($BW$6,[1]Base!$A$2:$A$207,0),3))))</f>
        <v>15.75</v>
      </c>
      <c r="BY83">
        <f>IF($BW$6="","",IF(ISERROR(INDEX([1]Base!$A$2:$C$207,MATCH($BW$6,[1]Base!$A$2:$A$207,0),2))=TRUE,"CABLE INCONNU",(INDEX([1]Base!$A$2:$C$207,MATCH($BW$6,[1]Base!$A$2:$A$207,0),2))))</f>
        <v>0.54700000000000004</v>
      </c>
      <c r="CA83">
        <f t="shared" si="18"/>
        <v>0</v>
      </c>
      <c r="CC83">
        <f>$BB$28+$D$10*((EXP(($BB$26-Q83)/$D$10)+EXP(-($BB$26-Q83)/$D$10))/2-1)</f>
        <v>237.96</v>
      </c>
      <c r="CD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BORD'!$B$13:$B$2000,0),9)))*Q83/$M$18)</f>
        <v>237.96</v>
      </c>
      <c r="CF83" t="str">
        <f>'[1]TABLEAU DE BORD'!B81</f>
        <v/>
      </c>
      <c r="CG83" t="e">
        <f>'[1]TABLEAU DE BORD'!E81-'[1]TABLEAU DE BORD'!C81</f>
        <v>#VALUE!</v>
      </c>
      <c r="CI83" t="str">
        <f>'[1]TABLEAU DE BORD'!H81</f>
        <v/>
      </c>
      <c r="CJ83" t="e">
        <f>'[1]TABLEAU DE BORD'!K81-'[1]TABLEAU DE BORD'!I81</f>
        <v>#VALUE!</v>
      </c>
    </row>
    <row r="84" spans="69:88" x14ac:dyDescent="0.25">
      <c r="BQ8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BORD'!$B$13:$B$2000,0),11))*Q84/INDEX('[1]TABLEAU DE BORD'!$B$13:$R$2000,MATCH('Formalisme RTE'!$H$2,'[1]TABLEAU DE BORD'!$B$13:$B$2000,0),12)</f>
        <v>2.7040062867933941</v>
      </c>
      <c r="BR84" s="56">
        <f t="shared" si="19"/>
        <v>0</v>
      </c>
      <c r="BU84">
        <f t="shared" si="17"/>
        <v>0.5758883471257642</v>
      </c>
      <c r="BW84">
        <f>IF($BW$6="","",IF(ISERROR(INDEX([1]Base!$A$2:$C$207,MATCH($BW$6,[1]Base!$A$2:$A$207,0),2))=TRUE,"CABLE INCONNU",(INDEX([1]Base!$A$2:$C$207,MATCH($BW$6,[1]Base!$A$2:$A$207,0),3))))</f>
        <v>15.75</v>
      </c>
      <c r="BY84">
        <f>IF($BW$6="","",IF(ISERROR(INDEX([1]Base!$A$2:$C$207,MATCH($BW$6,[1]Base!$A$2:$A$207,0),2))=TRUE,"CABLE INCONNU",(INDEX([1]Base!$A$2:$C$207,MATCH($BW$6,[1]Base!$A$2:$A$207,0),2))))</f>
        <v>0.54700000000000004</v>
      </c>
      <c r="CA84">
        <f t="shared" si="18"/>
        <v>0</v>
      </c>
      <c r="CC84">
        <f>$BB$28+$D$10*((EXP(($BB$26-Q84)/$D$10)+EXP(-($BB$26-Q84)/$D$10))/2-1)</f>
        <v>237.96</v>
      </c>
      <c r="CD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BORD'!$B$13:$B$2000,0),9)))*Q84/$M$18)</f>
        <v>237.96</v>
      </c>
      <c r="CF84" t="str">
        <f>'[1]TABLEAU DE BORD'!B82</f>
        <v/>
      </c>
      <c r="CG84" t="e">
        <f>'[1]TABLEAU DE BORD'!E82-'[1]TABLEAU DE BORD'!C82</f>
        <v>#VALUE!</v>
      </c>
      <c r="CI84" t="str">
        <f>'[1]TABLEAU DE BORD'!H82</f>
        <v/>
      </c>
      <c r="CJ84" t="e">
        <f>'[1]TABLEAU DE BORD'!K82-'[1]TABLEAU DE BORD'!I82</f>
        <v>#VALUE!</v>
      </c>
    </row>
    <row r="85" spans="69:88" x14ac:dyDescent="0.25">
      <c r="BQ8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BORD'!$B$13:$B$2000,0),11))*Q85/INDEX('[1]TABLEAU DE BORD'!$B$13:$R$2000,MATCH('Formalisme RTE'!$H$2,'[1]TABLEAU DE BORD'!$B$13:$B$2000,0),12)</f>
        <v>2.7040062867933941</v>
      </c>
      <c r="BR85" s="56">
        <f t="shared" si="19"/>
        <v>0</v>
      </c>
      <c r="BU85">
        <f t="shared" si="17"/>
        <v>0.5758883471257642</v>
      </c>
      <c r="BW85">
        <f>IF($BW$6="","",IF(ISERROR(INDEX([1]Base!$A$2:$C$207,MATCH($BW$6,[1]Base!$A$2:$A$207,0),2))=TRUE,"CABLE INCONNU",(INDEX([1]Base!$A$2:$C$207,MATCH($BW$6,[1]Base!$A$2:$A$207,0),3))))</f>
        <v>15.75</v>
      </c>
      <c r="BY85">
        <f>IF($BW$6="","",IF(ISERROR(INDEX([1]Base!$A$2:$C$207,MATCH($BW$6,[1]Base!$A$2:$A$207,0),2))=TRUE,"CABLE INCONNU",(INDEX([1]Base!$A$2:$C$207,MATCH($BW$6,[1]Base!$A$2:$A$207,0),2))))</f>
        <v>0.54700000000000004</v>
      </c>
      <c r="CA85">
        <f t="shared" si="18"/>
        <v>0</v>
      </c>
      <c r="CC85">
        <f>$BB$28+$D$10*((EXP(($BB$26-Q85)/$D$10)+EXP(-($BB$26-Q85)/$D$10))/2-1)</f>
        <v>237.96</v>
      </c>
      <c r="CD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BORD'!$B$13:$B$2000,0),9)))*Q85/$M$18)</f>
        <v>237.96</v>
      </c>
      <c r="CF85" t="str">
        <f>'[1]TABLEAU DE BORD'!B83</f>
        <v/>
      </c>
      <c r="CG85" t="e">
        <f>'[1]TABLEAU DE BORD'!E83-'[1]TABLEAU DE BORD'!C83</f>
        <v>#VALUE!</v>
      </c>
      <c r="CI85" t="str">
        <f>'[1]TABLEAU DE BORD'!H83</f>
        <v/>
      </c>
      <c r="CJ85" t="e">
        <f>'[1]TABLEAU DE BORD'!K83-'[1]TABLEAU DE BORD'!I83</f>
        <v>#VALUE!</v>
      </c>
    </row>
    <row r="86" spans="69:88" x14ac:dyDescent="0.25">
      <c r="BQ8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BORD'!$B$13:$B$2000,0),11))*Q86/INDEX('[1]TABLEAU DE BORD'!$B$13:$R$2000,MATCH('Formalisme RTE'!$H$2,'[1]TABLEAU DE BORD'!$B$13:$B$2000,0),12)</f>
        <v>2.7040062867933941</v>
      </c>
      <c r="BR86" s="56">
        <f t="shared" si="19"/>
        <v>0</v>
      </c>
      <c r="BU86">
        <f t="shared" si="17"/>
        <v>0.5758883471257642</v>
      </c>
      <c r="BW86">
        <f>IF($BW$6="","",IF(ISERROR(INDEX([1]Base!$A$2:$C$207,MATCH($BW$6,[1]Base!$A$2:$A$207,0),2))=TRUE,"CABLE INCONNU",(INDEX([1]Base!$A$2:$C$207,MATCH($BW$6,[1]Base!$A$2:$A$207,0),3))))</f>
        <v>15.75</v>
      </c>
      <c r="BY86">
        <f>IF($BW$6="","",IF(ISERROR(INDEX([1]Base!$A$2:$C$207,MATCH($BW$6,[1]Base!$A$2:$A$207,0),2))=TRUE,"CABLE INCONNU",(INDEX([1]Base!$A$2:$C$207,MATCH($BW$6,[1]Base!$A$2:$A$207,0),2))))</f>
        <v>0.54700000000000004</v>
      </c>
      <c r="CA86">
        <f t="shared" si="18"/>
        <v>0</v>
      </c>
      <c r="CC86">
        <f>$BB$28+$D$10*((EXP(($BB$26-Q86)/$D$10)+EXP(-($BB$26-Q86)/$D$10))/2-1)</f>
        <v>237.96</v>
      </c>
      <c r="CD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BORD'!$B$13:$B$2000,0),9)))*Q86/$M$18)</f>
        <v>237.96</v>
      </c>
      <c r="CF86" t="str">
        <f>'[1]TABLEAU DE BORD'!B84</f>
        <v/>
      </c>
      <c r="CG86" t="e">
        <f>'[1]TABLEAU DE BORD'!E84-'[1]TABLEAU DE BORD'!C84</f>
        <v>#VALUE!</v>
      </c>
      <c r="CI86" t="str">
        <f>'[1]TABLEAU DE BORD'!H84</f>
        <v/>
      </c>
      <c r="CJ86" t="e">
        <f>'[1]TABLEAU DE BORD'!K84-'[1]TABLEAU DE BORD'!I84</f>
        <v>#VALUE!</v>
      </c>
    </row>
    <row r="87" spans="69:88" x14ac:dyDescent="0.25">
      <c r="BQ8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BORD'!$B$13:$B$2000,0),11))*Q87/INDEX('[1]TABLEAU DE BORD'!$B$13:$R$2000,MATCH('Formalisme RTE'!$H$2,'[1]TABLEAU DE BORD'!$B$13:$B$2000,0),12)</f>
        <v>2.7040062867933941</v>
      </c>
      <c r="BR87" s="56">
        <f t="shared" si="19"/>
        <v>0</v>
      </c>
      <c r="BU87">
        <f t="shared" si="17"/>
        <v>0.5758883471257642</v>
      </c>
      <c r="BW87">
        <f>IF($BW$6="","",IF(ISERROR(INDEX([1]Base!$A$2:$C$207,MATCH($BW$6,[1]Base!$A$2:$A$207,0),2))=TRUE,"CABLE INCONNU",(INDEX([1]Base!$A$2:$C$207,MATCH($BW$6,[1]Base!$A$2:$A$207,0),3))))</f>
        <v>15.75</v>
      </c>
      <c r="BY87">
        <f>IF($BW$6="","",IF(ISERROR(INDEX([1]Base!$A$2:$C$207,MATCH($BW$6,[1]Base!$A$2:$A$207,0),2))=TRUE,"CABLE INCONNU",(INDEX([1]Base!$A$2:$C$207,MATCH($BW$6,[1]Base!$A$2:$A$207,0),2))))</f>
        <v>0.54700000000000004</v>
      </c>
      <c r="CA87">
        <f t="shared" si="18"/>
        <v>0</v>
      </c>
      <c r="CC87">
        <f>$BB$28+$D$10*((EXP(($BB$26-Q87)/$D$10)+EXP(-($BB$26-Q87)/$D$10))/2-1)</f>
        <v>237.96</v>
      </c>
      <c r="CD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BORD'!$B$13:$B$2000,0),9)))*Q87/$M$18)</f>
        <v>237.96</v>
      </c>
      <c r="CF87" t="str">
        <f>'[1]TABLEAU DE BORD'!B85</f>
        <v/>
      </c>
      <c r="CG87" t="e">
        <f>'[1]TABLEAU DE BORD'!E85-'[1]TABLEAU DE BORD'!C85</f>
        <v>#VALUE!</v>
      </c>
      <c r="CI87" t="str">
        <f>'[1]TABLEAU DE BORD'!H85</f>
        <v/>
      </c>
      <c r="CJ87" t="e">
        <f>'[1]TABLEAU DE BORD'!K85-'[1]TABLEAU DE BORD'!I85</f>
        <v>#VALUE!</v>
      </c>
    </row>
    <row r="88" spans="69:88" x14ac:dyDescent="0.25">
      <c r="BQ8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BORD'!$B$13:$B$2000,0),11))*Q88/INDEX('[1]TABLEAU DE BORD'!$B$13:$R$2000,MATCH('Formalisme RTE'!$H$2,'[1]TABLEAU DE BORD'!$B$13:$B$2000,0),12)</f>
        <v>2.7040062867933941</v>
      </c>
      <c r="BR88" s="56">
        <f t="shared" si="19"/>
        <v>0</v>
      </c>
      <c r="BU88">
        <f t="shared" si="17"/>
        <v>0.5758883471257642</v>
      </c>
      <c r="BW88">
        <f>IF($BW$6="","",IF(ISERROR(INDEX([1]Base!$A$2:$C$207,MATCH($BW$6,[1]Base!$A$2:$A$207,0),2))=TRUE,"CABLE INCONNU",(INDEX([1]Base!$A$2:$C$207,MATCH($BW$6,[1]Base!$A$2:$A$207,0),3))))</f>
        <v>15.75</v>
      </c>
      <c r="BY88">
        <f>IF($BW$6="","",IF(ISERROR(INDEX([1]Base!$A$2:$C$207,MATCH($BW$6,[1]Base!$A$2:$A$207,0),2))=TRUE,"CABLE INCONNU",(INDEX([1]Base!$A$2:$C$207,MATCH($BW$6,[1]Base!$A$2:$A$207,0),2))))</f>
        <v>0.54700000000000004</v>
      </c>
      <c r="CA88">
        <f t="shared" si="18"/>
        <v>0</v>
      </c>
      <c r="CC88">
        <f>$BB$28+$D$10*((EXP(($BB$26-Q88)/$D$10)+EXP(-($BB$26-Q88)/$D$10))/2-1)</f>
        <v>237.96</v>
      </c>
      <c r="CD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BORD'!$B$13:$B$2000,0),9)))*Q88/$M$18)</f>
        <v>237.96</v>
      </c>
      <c r="CF88" t="str">
        <f>'[1]TABLEAU DE BORD'!B86</f>
        <v/>
      </c>
      <c r="CG88" t="e">
        <f>'[1]TABLEAU DE BORD'!E86-'[1]TABLEAU DE BORD'!C86</f>
        <v>#VALUE!</v>
      </c>
      <c r="CI88" t="str">
        <f>'[1]TABLEAU DE BORD'!H86</f>
        <v/>
      </c>
      <c r="CJ88" t="e">
        <f>'[1]TABLEAU DE BORD'!K86-'[1]TABLEAU DE BORD'!I86</f>
        <v>#VALUE!</v>
      </c>
    </row>
    <row r="89" spans="69:88" x14ac:dyDescent="0.25">
      <c r="BQ8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BORD'!$B$13:$B$2000,0),11))*Q89/INDEX('[1]TABLEAU DE BORD'!$B$13:$R$2000,MATCH('Formalisme RTE'!$H$2,'[1]TABLEAU DE BORD'!$B$13:$B$2000,0),12)</f>
        <v>2.7040062867933941</v>
      </c>
      <c r="BR89" s="56">
        <f t="shared" si="19"/>
        <v>0</v>
      </c>
      <c r="BU89">
        <f t="shared" si="17"/>
        <v>0.5758883471257642</v>
      </c>
      <c r="BW89">
        <f>IF($BW$6="","",IF(ISERROR(INDEX([1]Base!$A$2:$C$207,MATCH($BW$6,[1]Base!$A$2:$A$207,0),2))=TRUE,"CABLE INCONNU",(INDEX([1]Base!$A$2:$C$207,MATCH($BW$6,[1]Base!$A$2:$A$207,0),3))))</f>
        <v>15.75</v>
      </c>
      <c r="BY89">
        <f>IF($BW$6="","",IF(ISERROR(INDEX([1]Base!$A$2:$C$207,MATCH($BW$6,[1]Base!$A$2:$A$207,0),2))=TRUE,"CABLE INCONNU",(INDEX([1]Base!$A$2:$C$207,MATCH($BW$6,[1]Base!$A$2:$A$207,0),2))))</f>
        <v>0.54700000000000004</v>
      </c>
      <c r="CA89">
        <f t="shared" si="18"/>
        <v>0</v>
      </c>
      <c r="CC89">
        <f>$BB$28+$D$10*((EXP(($BB$26-Q89)/$D$10)+EXP(-($BB$26-Q89)/$D$10))/2-1)</f>
        <v>237.96</v>
      </c>
      <c r="CD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BORD'!$B$13:$B$2000,0),9)))*Q89/$M$18)</f>
        <v>237.96</v>
      </c>
      <c r="CF89" t="str">
        <f>'[1]TABLEAU DE BORD'!B87</f>
        <v/>
      </c>
      <c r="CG89" t="e">
        <f>'[1]TABLEAU DE BORD'!E87-'[1]TABLEAU DE BORD'!C87</f>
        <v>#VALUE!</v>
      </c>
      <c r="CI89" t="str">
        <f>'[1]TABLEAU DE BORD'!H87</f>
        <v/>
      </c>
      <c r="CJ89" t="e">
        <f>'[1]TABLEAU DE BORD'!K87-'[1]TABLEAU DE BORD'!I87</f>
        <v>#VALUE!</v>
      </c>
    </row>
    <row r="90" spans="69:88" x14ac:dyDescent="0.25">
      <c r="BQ9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BORD'!$B$13:$B$2000,0),11))*Q90/INDEX('[1]TABLEAU DE BORD'!$B$13:$R$2000,MATCH('Formalisme RTE'!$H$2,'[1]TABLEAU DE BORD'!$B$13:$B$2000,0),12)</f>
        <v>2.7040062867933941</v>
      </c>
      <c r="BR90" s="56">
        <f t="shared" si="19"/>
        <v>0</v>
      </c>
      <c r="BU90">
        <f t="shared" si="17"/>
        <v>0.5758883471257642</v>
      </c>
      <c r="BW90">
        <f>IF($BW$6="","",IF(ISERROR(INDEX([1]Base!$A$2:$C$207,MATCH($BW$6,[1]Base!$A$2:$A$207,0),2))=TRUE,"CABLE INCONNU",(INDEX([1]Base!$A$2:$C$207,MATCH($BW$6,[1]Base!$A$2:$A$207,0),3))))</f>
        <v>15.75</v>
      </c>
      <c r="BY90">
        <f>IF($BW$6="","",IF(ISERROR(INDEX([1]Base!$A$2:$C$207,MATCH($BW$6,[1]Base!$A$2:$A$207,0),2))=TRUE,"CABLE INCONNU",(INDEX([1]Base!$A$2:$C$207,MATCH($BW$6,[1]Base!$A$2:$A$207,0),2))))</f>
        <v>0.54700000000000004</v>
      </c>
      <c r="CA90">
        <f t="shared" si="18"/>
        <v>0</v>
      </c>
      <c r="CC90">
        <f>$BB$28+$D$10*((EXP(($BB$26-Q90)/$D$10)+EXP(-($BB$26-Q90)/$D$10))/2-1)</f>
        <v>237.96</v>
      </c>
      <c r="CD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BORD'!$B$13:$B$2000,0),9)))*Q90/$M$18)</f>
        <v>237.96</v>
      </c>
      <c r="CF90" t="str">
        <f>'[1]TABLEAU DE BORD'!B88</f>
        <v/>
      </c>
      <c r="CG90" t="e">
        <f>'[1]TABLEAU DE BORD'!E88-'[1]TABLEAU DE BORD'!C88</f>
        <v>#VALUE!</v>
      </c>
      <c r="CI90" t="str">
        <f>'[1]TABLEAU DE BORD'!H88</f>
        <v/>
      </c>
      <c r="CJ90" t="e">
        <f>'[1]TABLEAU DE BORD'!K88-'[1]TABLEAU DE BORD'!I88</f>
        <v>#VALUE!</v>
      </c>
    </row>
    <row r="91" spans="69:88" x14ac:dyDescent="0.25">
      <c r="BQ9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BORD'!$B$13:$B$2000,0),11))*Q91/INDEX('[1]TABLEAU DE BORD'!$B$13:$R$2000,MATCH('Formalisme RTE'!$H$2,'[1]TABLEAU DE BORD'!$B$13:$B$2000,0),12)</f>
        <v>2.7040062867933941</v>
      </c>
      <c r="BR91" s="56">
        <f t="shared" si="19"/>
        <v>0</v>
      </c>
      <c r="BU91">
        <f t="shared" si="17"/>
        <v>0.5758883471257642</v>
      </c>
      <c r="BW91">
        <f>IF($BW$6="","",IF(ISERROR(INDEX([1]Base!$A$2:$C$207,MATCH($BW$6,[1]Base!$A$2:$A$207,0),2))=TRUE,"CABLE INCONNU",(INDEX([1]Base!$A$2:$C$207,MATCH($BW$6,[1]Base!$A$2:$A$207,0),3))))</f>
        <v>15.75</v>
      </c>
      <c r="BY91">
        <f>IF($BW$6="","",IF(ISERROR(INDEX([1]Base!$A$2:$C$207,MATCH($BW$6,[1]Base!$A$2:$A$207,0),2))=TRUE,"CABLE INCONNU",(INDEX([1]Base!$A$2:$C$207,MATCH($BW$6,[1]Base!$A$2:$A$207,0),2))))</f>
        <v>0.54700000000000004</v>
      </c>
      <c r="CA91">
        <f t="shared" si="18"/>
        <v>0</v>
      </c>
      <c r="CC91">
        <f>$BB$28+$D$10*((EXP(($BB$26-Q91)/$D$10)+EXP(-($BB$26-Q91)/$D$10))/2-1)</f>
        <v>237.96</v>
      </c>
      <c r="CD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BORD'!$B$13:$B$2000,0),9)))*Q91/$M$18)</f>
        <v>237.96</v>
      </c>
      <c r="CF91" t="str">
        <f>'[1]TABLEAU DE BORD'!B89</f>
        <v/>
      </c>
      <c r="CG91" t="e">
        <f>'[1]TABLEAU DE BORD'!E89-'[1]TABLEAU DE BORD'!C89</f>
        <v>#VALUE!</v>
      </c>
      <c r="CI91" t="str">
        <f>'[1]TABLEAU DE BORD'!H89</f>
        <v/>
      </c>
      <c r="CJ91" t="e">
        <f>'[1]TABLEAU DE BORD'!K89-'[1]TABLEAU DE BORD'!I89</f>
        <v>#VALUE!</v>
      </c>
    </row>
    <row r="92" spans="69:88" x14ac:dyDescent="0.25">
      <c r="BQ9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BORD'!$B$13:$B$2000,0),11))*Q92/INDEX('[1]TABLEAU DE BORD'!$B$13:$R$2000,MATCH('Formalisme RTE'!$H$2,'[1]TABLEAU DE BORD'!$B$13:$B$2000,0),12)</f>
        <v>2.7040062867933941</v>
      </c>
      <c r="BR92" s="56">
        <f t="shared" si="19"/>
        <v>0</v>
      </c>
      <c r="BU92">
        <f t="shared" si="17"/>
        <v>0.5758883471257642</v>
      </c>
      <c r="BW92">
        <f>IF($BW$6="","",IF(ISERROR(INDEX([1]Base!$A$2:$C$207,MATCH($BW$6,[1]Base!$A$2:$A$207,0),2))=TRUE,"CABLE INCONNU",(INDEX([1]Base!$A$2:$C$207,MATCH($BW$6,[1]Base!$A$2:$A$207,0),3))))</f>
        <v>15.75</v>
      </c>
      <c r="BY92">
        <f>IF($BW$6="","",IF(ISERROR(INDEX([1]Base!$A$2:$C$207,MATCH($BW$6,[1]Base!$A$2:$A$207,0),2))=TRUE,"CABLE INCONNU",(INDEX([1]Base!$A$2:$C$207,MATCH($BW$6,[1]Base!$A$2:$A$207,0),2))))</f>
        <v>0.54700000000000004</v>
      </c>
      <c r="CA92">
        <f t="shared" si="18"/>
        <v>0</v>
      </c>
      <c r="CC92">
        <f>$BB$28+$D$10*((EXP(($BB$26-Q92)/$D$10)+EXP(-($BB$26-Q92)/$D$10))/2-1)</f>
        <v>237.96</v>
      </c>
      <c r="CD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BORD'!$B$13:$B$2000,0),9)))*Q92/$M$18)</f>
        <v>237.96</v>
      </c>
      <c r="CF92" t="str">
        <f>'[1]TABLEAU DE BORD'!B90</f>
        <v/>
      </c>
      <c r="CG92" t="e">
        <f>'[1]TABLEAU DE BORD'!E90-'[1]TABLEAU DE BORD'!C90</f>
        <v>#VALUE!</v>
      </c>
      <c r="CI92" t="str">
        <f>'[1]TABLEAU DE BORD'!H90</f>
        <v/>
      </c>
      <c r="CJ92" t="e">
        <f>'[1]TABLEAU DE BORD'!K90-'[1]TABLEAU DE BORD'!I90</f>
        <v>#VALUE!</v>
      </c>
    </row>
    <row r="93" spans="69:88" x14ac:dyDescent="0.25">
      <c r="BQ9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BORD'!$B$13:$B$2000,0),11))*Q93/INDEX('[1]TABLEAU DE BORD'!$B$13:$R$2000,MATCH('Formalisme RTE'!$H$2,'[1]TABLEAU DE BORD'!$B$13:$B$2000,0),12)</f>
        <v>2.7040062867933941</v>
      </c>
      <c r="BR93" s="56">
        <f t="shared" si="19"/>
        <v>0</v>
      </c>
      <c r="BU93">
        <f t="shared" si="17"/>
        <v>0.5758883471257642</v>
      </c>
      <c r="BW93">
        <f>IF($BW$6="","",IF(ISERROR(INDEX([1]Base!$A$2:$C$207,MATCH($BW$6,[1]Base!$A$2:$A$207,0),2))=TRUE,"CABLE INCONNU",(INDEX([1]Base!$A$2:$C$207,MATCH($BW$6,[1]Base!$A$2:$A$207,0),3))))</f>
        <v>15.75</v>
      </c>
      <c r="BY93">
        <f>IF($BW$6="","",IF(ISERROR(INDEX([1]Base!$A$2:$C$207,MATCH($BW$6,[1]Base!$A$2:$A$207,0),2))=TRUE,"CABLE INCONNU",(INDEX([1]Base!$A$2:$C$207,MATCH($BW$6,[1]Base!$A$2:$A$207,0),2))))</f>
        <v>0.54700000000000004</v>
      </c>
      <c r="CA93">
        <f t="shared" si="18"/>
        <v>0</v>
      </c>
      <c r="CC93">
        <f>$BB$28+$D$10*((EXP(($BB$26-Q93)/$D$10)+EXP(-($BB$26-Q93)/$D$10))/2-1)</f>
        <v>237.96</v>
      </c>
      <c r="CD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BORD'!$B$13:$B$2000,0),9)))*Q93/$M$18)</f>
        <v>237.96</v>
      </c>
      <c r="CF93" t="str">
        <f>'[1]TABLEAU DE BORD'!B91</f>
        <v/>
      </c>
      <c r="CG93" t="e">
        <f>'[1]TABLEAU DE BORD'!E91-'[1]TABLEAU DE BORD'!C91</f>
        <v>#VALUE!</v>
      </c>
      <c r="CI93" t="str">
        <f>'[1]TABLEAU DE BORD'!H91</f>
        <v/>
      </c>
      <c r="CJ93" t="e">
        <f>'[1]TABLEAU DE BORD'!K91-'[1]TABLEAU DE BORD'!I91</f>
        <v>#VALUE!</v>
      </c>
    </row>
    <row r="94" spans="69:88" x14ac:dyDescent="0.25">
      <c r="BQ9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BORD'!$B$13:$B$2000,0),11))*Q94/INDEX('[1]TABLEAU DE BORD'!$B$13:$R$2000,MATCH('Formalisme RTE'!$H$2,'[1]TABLEAU DE BORD'!$B$13:$B$2000,0),12)</f>
        <v>2.7040062867933941</v>
      </c>
      <c r="BR94" s="56">
        <f t="shared" si="19"/>
        <v>0</v>
      </c>
      <c r="BU94">
        <f t="shared" si="17"/>
        <v>0.5758883471257642</v>
      </c>
      <c r="BW94">
        <f>IF($BW$6="","",IF(ISERROR(INDEX([1]Base!$A$2:$C$207,MATCH($BW$6,[1]Base!$A$2:$A$207,0),2))=TRUE,"CABLE INCONNU",(INDEX([1]Base!$A$2:$C$207,MATCH($BW$6,[1]Base!$A$2:$A$207,0),3))))</f>
        <v>15.75</v>
      </c>
      <c r="BY94">
        <f>IF($BW$6="","",IF(ISERROR(INDEX([1]Base!$A$2:$C$207,MATCH($BW$6,[1]Base!$A$2:$A$207,0),2))=TRUE,"CABLE INCONNU",(INDEX([1]Base!$A$2:$C$207,MATCH($BW$6,[1]Base!$A$2:$A$207,0),2))))</f>
        <v>0.54700000000000004</v>
      </c>
      <c r="CA94">
        <f t="shared" si="18"/>
        <v>0</v>
      </c>
      <c r="CC94">
        <f>$BB$28+$D$10*((EXP(($BB$26-Q94)/$D$10)+EXP(-($BB$26-Q94)/$D$10))/2-1)</f>
        <v>237.96</v>
      </c>
      <c r="CD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BORD'!$B$13:$B$2000,0),9)))*Q94/$M$18)</f>
        <v>237.96</v>
      </c>
      <c r="CF94" t="str">
        <f>'[1]TABLEAU DE BORD'!B92</f>
        <v/>
      </c>
      <c r="CG94" t="e">
        <f>'[1]TABLEAU DE BORD'!E92-'[1]TABLEAU DE BORD'!C92</f>
        <v>#VALUE!</v>
      </c>
      <c r="CI94" t="str">
        <f>'[1]TABLEAU DE BORD'!H92</f>
        <v/>
      </c>
      <c r="CJ94" t="e">
        <f>'[1]TABLEAU DE BORD'!K92-'[1]TABLEAU DE BORD'!I92</f>
        <v>#VALUE!</v>
      </c>
    </row>
    <row r="95" spans="69:88" x14ac:dyDescent="0.25">
      <c r="BQ9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BORD'!$B$13:$B$2000,0),11))*Q95/INDEX('[1]TABLEAU DE BORD'!$B$13:$R$2000,MATCH('Formalisme RTE'!$H$2,'[1]TABLEAU DE BORD'!$B$13:$B$2000,0),12)</f>
        <v>2.7040062867933941</v>
      </c>
      <c r="BR95" s="56">
        <f t="shared" si="19"/>
        <v>0</v>
      </c>
      <c r="BU95">
        <f t="shared" si="17"/>
        <v>0.5758883471257642</v>
      </c>
      <c r="BW95">
        <f>IF($BW$6="","",IF(ISERROR(INDEX([1]Base!$A$2:$C$207,MATCH($BW$6,[1]Base!$A$2:$A$207,0),2))=TRUE,"CABLE INCONNU",(INDEX([1]Base!$A$2:$C$207,MATCH($BW$6,[1]Base!$A$2:$A$207,0),3))))</f>
        <v>15.75</v>
      </c>
      <c r="BY95">
        <f>IF($BW$6="","",IF(ISERROR(INDEX([1]Base!$A$2:$C$207,MATCH($BW$6,[1]Base!$A$2:$A$207,0),2))=TRUE,"CABLE INCONNU",(INDEX([1]Base!$A$2:$C$207,MATCH($BW$6,[1]Base!$A$2:$A$207,0),2))))</f>
        <v>0.54700000000000004</v>
      </c>
      <c r="CA95">
        <f t="shared" si="18"/>
        <v>0</v>
      </c>
      <c r="CC95">
        <f>$BB$28+$D$10*((EXP(($BB$26-Q95)/$D$10)+EXP(-($BB$26-Q95)/$D$10))/2-1)</f>
        <v>237.96</v>
      </c>
      <c r="CD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BORD'!$B$13:$B$2000,0),9)))*Q95/$M$18)</f>
        <v>237.96</v>
      </c>
      <c r="CF95" t="str">
        <f>'[1]TABLEAU DE BORD'!B93</f>
        <v/>
      </c>
      <c r="CG95" t="e">
        <f>'[1]TABLEAU DE BORD'!E93-'[1]TABLEAU DE BORD'!C93</f>
        <v>#VALUE!</v>
      </c>
      <c r="CI95" t="str">
        <f>'[1]TABLEAU DE BORD'!H93</f>
        <v/>
      </c>
      <c r="CJ95" t="e">
        <f>'[1]TABLEAU DE BORD'!K93-'[1]TABLEAU DE BORD'!I93</f>
        <v>#VALUE!</v>
      </c>
    </row>
    <row r="96" spans="69:88" x14ac:dyDescent="0.25">
      <c r="BQ9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BORD'!$B$13:$B$2000,0),11))*Q96/INDEX('[1]TABLEAU DE BORD'!$B$13:$R$2000,MATCH('Formalisme RTE'!$H$2,'[1]TABLEAU DE BORD'!$B$13:$B$2000,0),12)</f>
        <v>2.7040062867933941</v>
      </c>
      <c r="BR96" s="56">
        <f t="shared" si="19"/>
        <v>0</v>
      </c>
      <c r="BU96">
        <f t="shared" si="17"/>
        <v>0.5758883471257642</v>
      </c>
      <c r="BW96">
        <f>IF($BW$6="","",IF(ISERROR(INDEX([1]Base!$A$2:$C$207,MATCH($BW$6,[1]Base!$A$2:$A$207,0),2))=TRUE,"CABLE INCONNU",(INDEX([1]Base!$A$2:$C$207,MATCH($BW$6,[1]Base!$A$2:$A$207,0),3))))</f>
        <v>15.75</v>
      </c>
      <c r="BY96">
        <f>IF($BW$6="","",IF(ISERROR(INDEX([1]Base!$A$2:$C$207,MATCH($BW$6,[1]Base!$A$2:$A$207,0),2))=TRUE,"CABLE INCONNU",(INDEX([1]Base!$A$2:$C$207,MATCH($BW$6,[1]Base!$A$2:$A$207,0),2))))</f>
        <v>0.54700000000000004</v>
      </c>
      <c r="CA96">
        <f t="shared" si="18"/>
        <v>0</v>
      </c>
      <c r="CC96">
        <f>$BB$28+$D$10*((EXP(($BB$26-Q96)/$D$10)+EXP(-($BB$26-Q96)/$D$10))/2-1)</f>
        <v>237.96</v>
      </c>
      <c r="CD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BORD'!$B$13:$B$2000,0),9)))*Q96/$M$18)</f>
        <v>237.96</v>
      </c>
      <c r="CF96" t="str">
        <f>'[1]TABLEAU DE BORD'!B94</f>
        <v/>
      </c>
      <c r="CG96" t="e">
        <f>'[1]TABLEAU DE BORD'!E94-'[1]TABLEAU DE BORD'!C94</f>
        <v>#VALUE!</v>
      </c>
      <c r="CI96" t="str">
        <f>'[1]TABLEAU DE BORD'!H94</f>
        <v/>
      </c>
      <c r="CJ96" t="e">
        <f>'[1]TABLEAU DE BORD'!K94-'[1]TABLEAU DE BORD'!I94</f>
        <v>#VALUE!</v>
      </c>
    </row>
    <row r="97" spans="69:88" x14ac:dyDescent="0.25">
      <c r="BQ9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BORD'!$B$13:$B$2000,0),11))*Q97/INDEX('[1]TABLEAU DE BORD'!$B$13:$R$2000,MATCH('Formalisme RTE'!$H$2,'[1]TABLEAU DE BORD'!$B$13:$B$2000,0),12)</f>
        <v>2.7040062867933941</v>
      </c>
      <c r="BR97" s="56">
        <f t="shared" si="19"/>
        <v>0</v>
      </c>
      <c r="BU97">
        <f t="shared" si="17"/>
        <v>0.5758883471257642</v>
      </c>
      <c r="BW97">
        <f>IF($BW$6="","",IF(ISERROR(INDEX([1]Base!$A$2:$C$207,MATCH($BW$6,[1]Base!$A$2:$A$207,0),2))=TRUE,"CABLE INCONNU",(INDEX([1]Base!$A$2:$C$207,MATCH($BW$6,[1]Base!$A$2:$A$207,0),3))))</f>
        <v>15.75</v>
      </c>
      <c r="BY97">
        <f>IF($BW$6="","",IF(ISERROR(INDEX([1]Base!$A$2:$C$207,MATCH($BW$6,[1]Base!$A$2:$A$207,0),2))=TRUE,"CABLE INCONNU",(INDEX([1]Base!$A$2:$C$207,MATCH($BW$6,[1]Base!$A$2:$A$207,0),2))))</f>
        <v>0.54700000000000004</v>
      </c>
      <c r="CA97">
        <f t="shared" si="18"/>
        <v>0</v>
      </c>
      <c r="CC97">
        <f>$BB$28+$D$10*((EXP(($BB$26-Q97)/$D$10)+EXP(-($BB$26-Q97)/$D$10))/2-1)</f>
        <v>237.96</v>
      </c>
      <c r="CD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BORD'!$B$13:$B$2000,0),9)))*Q97/$M$18)</f>
        <v>237.96</v>
      </c>
      <c r="CF97" t="str">
        <f>'[1]TABLEAU DE BORD'!B95</f>
        <v/>
      </c>
      <c r="CG97" t="e">
        <f>'[1]TABLEAU DE BORD'!E95-'[1]TABLEAU DE BORD'!C95</f>
        <v>#VALUE!</v>
      </c>
      <c r="CI97" t="str">
        <f>'[1]TABLEAU DE BORD'!H95</f>
        <v/>
      </c>
      <c r="CJ97" t="e">
        <f>'[1]TABLEAU DE BORD'!K95-'[1]TABLEAU DE BORD'!I95</f>
        <v>#VALUE!</v>
      </c>
    </row>
    <row r="98" spans="69:88" x14ac:dyDescent="0.25">
      <c r="BQ9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BORD'!$B$13:$B$2000,0),11))*Q98/INDEX('[1]TABLEAU DE BORD'!$B$13:$R$2000,MATCH('Formalisme RTE'!$H$2,'[1]TABLEAU DE BORD'!$B$13:$B$2000,0),12)</f>
        <v>2.7040062867933941</v>
      </c>
      <c r="BR98" s="56">
        <f t="shared" si="19"/>
        <v>0</v>
      </c>
      <c r="BU98">
        <f t="shared" si="17"/>
        <v>0.5758883471257642</v>
      </c>
      <c r="BW98">
        <f>IF($BW$6="","",IF(ISERROR(INDEX([1]Base!$A$2:$C$207,MATCH($BW$6,[1]Base!$A$2:$A$207,0),2))=TRUE,"CABLE INCONNU",(INDEX([1]Base!$A$2:$C$207,MATCH($BW$6,[1]Base!$A$2:$A$207,0),3))))</f>
        <v>15.75</v>
      </c>
      <c r="BY98">
        <f>IF($BW$6="","",IF(ISERROR(INDEX([1]Base!$A$2:$C$207,MATCH($BW$6,[1]Base!$A$2:$A$207,0),2))=TRUE,"CABLE INCONNU",(INDEX([1]Base!$A$2:$C$207,MATCH($BW$6,[1]Base!$A$2:$A$207,0),2))))</f>
        <v>0.54700000000000004</v>
      </c>
      <c r="CA98">
        <f t="shared" si="18"/>
        <v>0</v>
      </c>
      <c r="CC98">
        <f>$BB$28+$D$10*((EXP(($BB$26-Q98)/$D$10)+EXP(-($BB$26-Q98)/$D$10))/2-1)</f>
        <v>237.96</v>
      </c>
      <c r="CD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BORD'!$B$13:$B$2000,0),9)))*Q98/$M$18)</f>
        <v>237.96</v>
      </c>
      <c r="CF98" t="str">
        <f>'[1]TABLEAU DE BORD'!B96</f>
        <v/>
      </c>
      <c r="CG98" t="e">
        <f>'[1]TABLEAU DE BORD'!E96-'[1]TABLEAU DE BORD'!C96</f>
        <v>#VALUE!</v>
      </c>
      <c r="CI98" t="str">
        <f>'[1]TABLEAU DE BORD'!H96</f>
        <v/>
      </c>
      <c r="CJ98" t="e">
        <f>'[1]TABLEAU DE BORD'!K96-'[1]TABLEAU DE BORD'!I96</f>
        <v>#VALUE!</v>
      </c>
    </row>
    <row r="99" spans="69:88" x14ac:dyDescent="0.25">
      <c r="BQ9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BORD'!$B$13:$B$2000,0),11))*Q99/INDEX('[1]TABLEAU DE BORD'!$B$13:$R$2000,MATCH('Formalisme RTE'!$H$2,'[1]TABLEAU DE BORD'!$B$13:$B$2000,0),12)</f>
        <v>2.7040062867933941</v>
      </c>
      <c r="BR99" s="56">
        <f t="shared" si="19"/>
        <v>0</v>
      </c>
      <c r="BU99">
        <f t="shared" si="17"/>
        <v>0.5758883471257642</v>
      </c>
      <c r="BW99">
        <f>IF($BW$6="","",IF(ISERROR(INDEX([1]Base!$A$2:$C$207,MATCH($BW$6,[1]Base!$A$2:$A$207,0),2))=TRUE,"CABLE INCONNU",(INDEX([1]Base!$A$2:$C$207,MATCH($BW$6,[1]Base!$A$2:$A$207,0),3))))</f>
        <v>15.75</v>
      </c>
      <c r="BY99">
        <f>IF($BW$6="","",IF(ISERROR(INDEX([1]Base!$A$2:$C$207,MATCH($BW$6,[1]Base!$A$2:$A$207,0),2))=TRUE,"CABLE INCONNU",(INDEX([1]Base!$A$2:$C$207,MATCH($BW$6,[1]Base!$A$2:$A$207,0),2))))</f>
        <v>0.54700000000000004</v>
      </c>
      <c r="CA99">
        <f t="shared" si="18"/>
        <v>0</v>
      </c>
      <c r="CC99">
        <f>$BB$28+$D$10*((EXP(($BB$26-Q99)/$D$10)+EXP(-($BB$26-Q99)/$D$10))/2-1)</f>
        <v>237.96</v>
      </c>
      <c r="CD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BORD'!$B$13:$B$2000,0),9)))*Q99/$M$18)</f>
        <v>237.96</v>
      </c>
      <c r="CF99" t="str">
        <f>'[1]TABLEAU DE BORD'!B97</f>
        <v/>
      </c>
      <c r="CG99" t="e">
        <f>'[1]TABLEAU DE BORD'!E97-'[1]TABLEAU DE BORD'!C97</f>
        <v>#VALUE!</v>
      </c>
      <c r="CI99" t="str">
        <f>'[1]TABLEAU DE BORD'!H97</f>
        <v/>
      </c>
      <c r="CJ99" t="e">
        <f>'[1]TABLEAU DE BORD'!K97-'[1]TABLEAU DE BORD'!I97</f>
        <v>#VALUE!</v>
      </c>
    </row>
    <row r="100" spans="69:88" x14ac:dyDescent="0.25">
      <c r="BQ10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BORD'!$B$13:$B$2000,0),11))*Q100/INDEX('[1]TABLEAU DE BORD'!$B$13:$R$2000,MATCH('Formalisme RTE'!$H$2,'[1]TABLEAU DE BORD'!$B$13:$B$2000,0),12)</f>
        <v>2.7040062867933941</v>
      </c>
      <c r="BR100" s="56">
        <f t="shared" si="19"/>
        <v>0</v>
      </c>
      <c r="BU100">
        <f t="shared" si="17"/>
        <v>0.5758883471257642</v>
      </c>
      <c r="BW100">
        <f>IF($BW$6="","",IF(ISERROR(INDEX([1]Base!$A$2:$C$207,MATCH($BW$6,[1]Base!$A$2:$A$207,0),2))=TRUE,"CABLE INCONNU",(INDEX([1]Base!$A$2:$C$207,MATCH($BW$6,[1]Base!$A$2:$A$207,0),3))))</f>
        <v>15.75</v>
      </c>
      <c r="BY100">
        <f>IF($BW$6="","",IF(ISERROR(INDEX([1]Base!$A$2:$C$207,MATCH($BW$6,[1]Base!$A$2:$A$207,0),2))=TRUE,"CABLE INCONNU",(INDEX([1]Base!$A$2:$C$207,MATCH($BW$6,[1]Base!$A$2:$A$207,0),2))))</f>
        <v>0.54700000000000004</v>
      </c>
      <c r="CA100">
        <f t="shared" si="18"/>
        <v>0</v>
      </c>
      <c r="CC100">
        <f>$BB$28+$D$10*((EXP(($BB$26-Q100)/$D$10)+EXP(-($BB$26-Q100)/$D$10))/2-1)</f>
        <v>237.96</v>
      </c>
      <c r="CD1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BORD'!$B$13:$B$2000,0),9)))*Q100/$M$18)</f>
        <v>237.96</v>
      </c>
      <c r="CF100" t="str">
        <f>'[1]TABLEAU DE BORD'!B98</f>
        <v/>
      </c>
      <c r="CG100" t="e">
        <f>'[1]TABLEAU DE BORD'!E98-'[1]TABLEAU DE BORD'!C98</f>
        <v>#VALUE!</v>
      </c>
      <c r="CI100" t="str">
        <f>'[1]TABLEAU DE BORD'!H98</f>
        <v/>
      </c>
      <c r="CJ100" t="e">
        <f>'[1]TABLEAU DE BORD'!K98-'[1]TABLEAU DE BORD'!I98</f>
        <v>#VALUE!</v>
      </c>
    </row>
    <row r="101" spans="69:88" x14ac:dyDescent="0.25">
      <c r="BQ10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BORD'!$B$13:$B$2000,0),11))*Q101/INDEX('[1]TABLEAU DE BORD'!$B$13:$R$2000,MATCH('Formalisme RTE'!$H$2,'[1]TABLEAU DE BORD'!$B$13:$B$2000,0),12)</f>
        <v>2.7040062867933941</v>
      </c>
      <c r="BR101" s="56">
        <f t="shared" si="19"/>
        <v>0</v>
      </c>
      <c r="BU101">
        <f t="shared" si="17"/>
        <v>0.5758883471257642</v>
      </c>
      <c r="BW101">
        <f>IF($BW$6="","",IF(ISERROR(INDEX([1]Base!$A$2:$C$207,MATCH($BW$6,[1]Base!$A$2:$A$207,0),2))=TRUE,"CABLE INCONNU",(INDEX([1]Base!$A$2:$C$207,MATCH($BW$6,[1]Base!$A$2:$A$207,0),3))))</f>
        <v>15.75</v>
      </c>
      <c r="BY101">
        <f>IF($BW$6="","",IF(ISERROR(INDEX([1]Base!$A$2:$C$207,MATCH($BW$6,[1]Base!$A$2:$A$207,0),2))=TRUE,"CABLE INCONNU",(INDEX([1]Base!$A$2:$C$207,MATCH($BW$6,[1]Base!$A$2:$A$207,0),2))))</f>
        <v>0.54700000000000004</v>
      </c>
      <c r="CA101">
        <f t="shared" si="18"/>
        <v>0</v>
      </c>
      <c r="CC101">
        <f>$BB$28+$D$10*((EXP(($BB$26-Q101)/$D$10)+EXP(-($BB$26-Q101)/$D$10))/2-1)</f>
        <v>237.96</v>
      </c>
      <c r="CD1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BORD'!$B$13:$B$2000,0),9)))*Q101/$M$18)</f>
        <v>237.96</v>
      </c>
      <c r="CF101" t="str">
        <f>'[1]TABLEAU DE BORD'!B99</f>
        <v/>
      </c>
      <c r="CG101" t="e">
        <f>'[1]TABLEAU DE BORD'!E99-'[1]TABLEAU DE BORD'!C99</f>
        <v>#VALUE!</v>
      </c>
      <c r="CI101" t="str">
        <f>'[1]TABLEAU DE BORD'!H99</f>
        <v/>
      </c>
      <c r="CJ101" t="e">
        <f>'[1]TABLEAU DE BORD'!K99-'[1]TABLEAU DE BORD'!I99</f>
        <v>#VALUE!</v>
      </c>
    </row>
    <row r="102" spans="69:88" x14ac:dyDescent="0.25">
      <c r="BQ10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BORD'!$B$13:$B$2000,0),11))*Q102/INDEX('[1]TABLEAU DE BORD'!$B$13:$R$2000,MATCH('Formalisme RTE'!$H$2,'[1]TABLEAU DE BORD'!$B$13:$B$2000,0),12)</f>
        <v>2.7040062867933941</v>
      </c>
      <c r="BR102" s="56">
        <f t="shared" si="19"/>
        <v>0</v>
      </c>
      <c r="BU102">
        <f t="shared" si="17"/>
        <v>0.5758883471257642</v>
      </c>
      <c r="BW102">
        <f>IF($BW$6="","",IF(ISERROR(INDEX([1]Base!$A$2:$C$207,MATCH($BW$6,[1]Base!$A$2:$A$207,0),2))=TRUE,"CABLE INCONNU",(INDEX([1]Base!$A$2:$C$207,MATCH($BW$6,[1]Base!$A$2:$A$207,0),3))))</f>
        <v>15.75</v>
      </c>
      <c r="BY102">
        <f>IF($BW$6="","",IF(ISERROR(INDEX([1]Base!$A$2:$C$207,MATCH($BW$6,[1]Base!$A$2:$A$207,0),2))=TRUE,"CABLE INCONNU",(INDEX([1]Base!$A$2:$C$207,MATCH($BW$6,[1]Base!$A$2:$A$207,0),2))))</f>
        <v>0.54700000000000004</v>
      </c>
      <c r="CA102">
        <f t="shared" si="18"/>
        <v>0</v>
      </c>
      <c r="CC102">
        <f>$BB$28+$D$10*((EXP(($BB$26-Q102)/$D$10)+EXP(-($BB$26-Q102)/$D$10))/2-1)</f>
        <v>237.96</v>
      </c>
      <c r="CD1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BORD'!$B$13:$B$2000,0),9)))*Q102/$M$18)</f>
        <v>237.96</v>
      </c>
      <c r="CF102" t="str">
        <f>'[1]TABLEAU DE BORD'!B100</f>
        <v/>
      </c>
      <c r="CG102" t="e">
        <f>'[1]TABLEAU DE BORD'!E100-'[1]TABLEAU DE BORD'!C100</f>
        <v>#VALUE!</v>
      </c>
      <c r="CI102" t="str">
        <f>'[1]TABLEAU DE BORD'!H100</f>
        <v/>
      </c>
      <c r="CJ102" t="e">
        <f>'[1]TABLEAU DE BORD'!K100-'[1]TABLEAU DE BORD'!I100</f>
        <v>#VALUE!</v>
      </c>
    </row>
    <row r="103" spans="69:88" x14ac:dyDescent="0.25">
      <c r="BQ10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BORD'!$B$13:$B$2000,0),11))*Q103/INDEX('[1]TABLEAU DE BORD'!$B$13:$R$2000,MATCH('Formalisme RTE'!$H$2,'[1]TABLEAU DE BORD'!$B$13:$B$2000,0),12)</f>
        <v>2.7040062867933941</v>
      </c>
      <c r="BR103" s="56">
        <f t="shared" si="19"/>
        <v>0</v>
      </c>
      <c r="BU103">
        <f t="shared" si="17"/>
        <v>0.5758883471257642</v>
      </c>
      <c r="BW103">
        <f>IF($BW$6="","",IF(ISERROR(INDEX([1]Base!$A$2:$C$207,MATCH($BW$6,[1]Base!$A$2:$A$207,0),2))=TRUE,"CABLE INCONNU",(INDEX([1]Base!$A$2:$C$207,MATCH($BW$6,[1]Base!$A$2:$A$207,0),3))))</f>
        <v>15.75</v>
      </c>
      <c r="BY103">
        <f>IF($BW$6="","",IF(ISERROR(INDEX([1]Base!$A$2:$C$207,MATCH($BW$6,[1]Base!$A$2:$A$207,0),2))=TRUE,"CABLE INCONNU",(INDEX([1]Base!$A$2:$C$207,MATCH($BW$6,[1]Base!$A$2:$A$207,0),2))))</f>
        <v>0.54700000000000004</v>
      </c>
      <c r="CA103">
        <f t="shared" si="18"/>
        <v>0</v>
      </c>
      <c r="CC103">
        <f>$BB$28+$D$10*((EXP(($BB$26-Q103)/$D$10)+EXP(-($BB$26-Q103)/$D$10))/2-1)</f>
        <v>237.96</v>
      </c>
      <c r="CD1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BORD'!$B$13:$B$2000,0),9)))*Q103/$M$18)</f>
        <v>237.96</v>
      </c>
      <c r="CF103" t="str">
        <f>'[1]TABLEAU DE BORD'!B101</f>
        <v/>
      </c>
      <c r="CG103" t="e">
        <f>'[1]TABLEAU DE BORD'!E101-'[1]TABLEAU DE BORD'!C101</f>
        <v>#VALUE!</v>
      </c>
      <c r="CI103" t="str">
        <f>'[1]TABLEAU DE BORD'!H101</f>
        <v/>
      </c>
      <c r="CJ103" t="e">
        <f>'[1]TABLEAU DE BORD'!K101-'[1]TABLEAU DE BORD'!I101</f>
        <v>#VALUE!</v>
      </c>
    </row>
    <row r="104" spans="69:88" x14ac:dyDescent="0.25">
      <c r="BQ10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BORD'!$B$13:$B$2000,0),11))*Q104/INDEX('[1]TABLEAU DE BORD'!$B$13:$R$2000,MATCH('Formalisme RTE'!$H$2,'[1]TABLEAU DE BORD'!$B$13:$B$2000,0),12)</f>
        <v>2.7040062867933941</v>
      </c>
      <c r="BR104" s="56">
        <f t="shared" si="19"/>
        <v>0</v>
      </c>
      <c r="BU104">
        <f t="shared" si="17"/>
        <v>0.5758883471257642</v>
      </c>
      <c r="BW104">
        <f>IF($BW$6="","",IF(ISERROR(INDEX([1]Base!$A$2:$C$207,MATCH($BW$6,[1]Base!$A$2:$A$207,0),2))=TRUE,"CABLE INCONNU",(INDEX([1]Base!$A$2:$C$207,MATCH($BW$6,[1]Base!$A$2:$A$207,0),3))))</f>
        <v>15.75</v>
      </c>
      <c r="BY104">
        <f>IF($BW$6="","",IF(ISERROR(INDEX([1]Base!$A$2:$C$207,MATCH($BW$6,[1]Base!$A$2:$A$207,0),2))=TRUE,"CABLE INCONNU",(INDEX([1]Base!$A$2:$C$207,MATCH($BW$6,[1]Base!$A$2:$A$207,0),2))))</f>
        <v>0.54700000000000004</v>
      </c>
      <c r="CA104">
        <f t="shared" si="18"/>
        <v>0</v>
      </c>
      <c r="CC104">
        <f>$BB$28+$D$10*((EXP(($BB$26-Q104)/$D$10)+EXP(-($BB$26-Q104)/$D$10))/2-1)</f>
        <v>237.96</v>
      </c>
      <c r="CD1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BORD'!$B$13:$B$2000,0),9)))*Q104/$M$18)</f>
        <v>237.96</v>
      </c>
      <c r="CF104" t="str">
        <f>'[1]TABLEAU DE BORD'!B102</f>
        <v/>
      </c>
      <c r="CG104" t="e">
        <f>'[1]TABLEAU DE BORD'!E102-'[1]TABLEAU DE BORD'!C102</f>
        <v>#VALUE!</v>
      </c>
      <c r="CI104" t="str">
        <f>'[1]TABLEAU DE BORD'!H102</f>
        <v/>
      </c>
      <c r="CJ104" t="e">
        <f>'[1]TABLEAU DE BORD'!K102-'[1]TABLEAU DE BORD'!I102</f>
        <v>#VALUE!</v>
      </c>
    </row>
    <row r="105" spans="69:88" x14ac:dyDescent="0.25">
      <c r="BQ10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BORD'!$B$13:$B$2000,0),11))*Q105/INDEX('[1]TABLEAU DE BORD'!$B$13:$R$2000,MATCH('Formalisme RTE'!$H$2,'[1]TABLEAU DE BORD'!$B$13:$B$2000,0),12)</f>
        <v>2.7040062867933941</v>
      </c>
      <c r="BR105" s="56">
        <f t="shared" si="19"/>
        <v>0</v>
      </c>
      <c r="BU105">
        <f t="shared" si="17"/>
        <v>0.5758883471257642</v>
      </c>
      <c r="BW105">
        <f>IF($BW$6="","",IF(ISERROR(INDEX([1]Base!$A$2:$C$207,MATCH($BW$6,[1]Base!$A$2:$A$207,0),2))=TRUE,"CABLE INCONNU",(INDEX([1]Base!$A$2:$C$207,MATCH($BW$6,[1]Base!$A$2:$A$207,0),3))))</f>
        <v>15.75</v>
      </c>
      <c r="BY105">
        <f>IF($BW$6="","",IF(ISERROR(INDEX([1]Base!$A$2:$C$207,MATCH($BW$6,[1]Base!$A$2:$A$207,0),2))=TRUE,"CABLE INCONNU",(INDEX([1]Base!$A$2:$C$207,MATCH($BW$6,[1]Base!$A$2:$A$207,0),2))))</f>
        <v>0.54700000000000004</v>
      </c>
      <c r="CA105">
        <f t="shared" si="18"/>
        <v>0</v>
      </c>
      <c r="CC105">
        <f>$BB$28+$D$10*((EXP(($BB$26-Q105)/$D$10)+EXP(-($BB$26-Q105)/$D$10))/2-1)</f>
        <v>237.96</v>
      </c>
      <c r="CD1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BORD'!$B$13:$B$2000,0),9)))*Q105/$M$18)</f>
        <v>237.96</v>
      </c>
      <c r="CF105" t="str">
        <f>'[1]TABLEAU DE BORD'!B103</f>
        <v/>
      </c>
      <c r="CG105" t="e">
        <f>'[1]TABLEAU DE BORD'!E103-'[1]TABLEAU DE BORD'!C103</f>
        <v>#VALUE!</v>
      </c>
      <c r="CI105" t="str">
        <f>'[1]TABLEAU DE BORD'!H103</f>
        <v/>
      </c>
      <c r="CJ105" t="e">
        <f>'[1]TABLEAU DE BORD'!K103-'[1]TABLEAU DE BORD'!I103</f>
        <v>#VALUE!</v>
      </c>
    </row>
    <row r="106" spans="69:88" x14ac:dyDescent="0.25">
      <c r="BQ10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BORD'!$B$13:$B$2000,0),11))*Q106/INDEX('[1]TABLEAU DE BORD'!$B$13:$R$2000,MATCH('Formalisme RTE'!$H$2,'[1]TABLEAU DE BORD'!$B$13:$B$2000,0),12)</f>
        <v>2.7040062867933941</v>
      </c>
      <c r="BR106" s="56">
        <f t="shared" si="19"/>
        <v>0</v>
      </c>
      <c r="BU106">
        <f t="shared" si="17"/>
        <v>0.5758883471257642</v>
      </c>
      <c r="BW106">
        <f>IF($BW$6="","",IF(ISERROR(INDEX([1]Base!$A$2:$C$207,MATCH($BW$6,[1]Base!$A$2:$A$207,0),2))=TRUE,"CABLE INCONNU",(INDEX([1]Base!$A$2:$C$207,MATCH($BW$6,[1]Base!$A$2:$A$207,0),3))))</f>
        <v>15.75</v>
      </c>
      <c r="BY106">
        <f>IF($BW$6="","",IF(ISERROR(INDEX([1]Base!$A$2:$C$207,MATCH($BW$6,[1]Base!$A$2:$A$207,0),2))=TRUE,"CABLE INCONNU",(INDEX([1]Base!$A$2:$C$207,MATCH($BW$6,[1]Base!$A$2:$A$207,0),2))))</f>
        <v>0.54700000000000004</v>
      </c>
      <c r="CA106">
        <f t="shared" si="18"/>
        <v>0</v>
      </c>
      <c r="CC106">
        <f>$BB$28+$D$10*((EXP(($BB$26-Q106)/$D$10)+EXP(-($BB$26-Q106)/$D$10))/2-1)</f>
        <v>237.96</v>
      </c>
      <c r="CD1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BORD'!$B$13:$B$2000,0),9)))*Q106/$M$18)</f>
        <v>237.96</v>
      </c>
      <c r="CF106" t="str">
        <f>'[1]TABLEAU DE BORD'!B104</f>
        <v/>
      </c>
      <c r="CG106" t="e">
        <f>'[1]TABLEAU DE BORD'!E104-'[1]TABLEAU DE BORD'!C104</f>
        <v>#VALUE!</v>
      </c>
      <c r="CI106" t="str">
        <f>'[1]TABLEAU DE BORD'!H104</f>
        <v/>
      </c>
      <c r="CJ106" t="e">
        <f>'[1]TABLEAU DE BORD'!K104-'[1]TABLEAU DE BORD'!I104</f>
        <v>#VALUE!</v>
      </c>
    </row>
    <row r="107" spans="69:88" x14ac:dyDescent="0.25">
      <c r="BQ10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BORD'!$B$13:$B$2000,0),11))*Q107/INDEX('[1]TABLEAU DE BORD'!$B$13:$R$2000,MATCH('Formalisme RTE'!$H$2,'[1]TABLEAU DE BORD'!$B$13:$B$2000,0),12)</f>
        <v>2.7040062867933941</v>
      </c>
      <c r="BR107" s="56">
        <f t="shared" si="19"/>
        <v>0</v>
      </c>
      <c r="BU107">
        <f t="shared" si="17"/>
        <v>0.5758883471257642</v>
      </c>
      <c r="BW107">
        <f>IF($BW$6="","",IF(ISERROR(INDEX([1]Base!$A$2:$C$207,MATCH($BW$6,[1]Base!$A$2:$A$207,0),2))=TRUE,"CABLE INCONNU",(INDEX([1]Base!$A$2:$C$207,MATCH($BW$6,[1]Base!$A$2:$A$207,0),3))))</f>
        <v>15.75</v>
      </c>
      <c r="BY107">
        <f>IF($BW$6="","",IF(ISERROR(INDEX([1]Base!$A$2:$C$207,MATCH($BW$6,[1]Base!$A$2:$A$207,0),2))=TRUE,"CABLE INCONNU",(INDEX([1]Base!$A$2:$C$207,MATCH($BW$6,[1]Base!$A$2:$A$207,0),2))))</f>
        <v>0.54700000000000004</v>
      </c>
      <c r="CA107">
        <f t="shared" si="18"/>
        <v>0</v>
      </c>
      <c r="CC107">
        <f>$BB$28+$D$10*((EXP(($BB$26-Q107)/$D$10)+EXP(-($BB$26-Q107)/$D$10))/2-1)</f>
        <v>237.96</v>
      </c>
      <c r="CD1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BORD'!$B$13:$B$2000,0),9)))*Q107/$M$18)</f>
        <v>237.96</v>
      </c>
      <c r="CF107" t="str">
        <f>'[1]TABLEAU DE BORD'!B105</f>
        <v/>
      </c>
      <c r="CG107" t="e">
        <f>'[1]TABLEAU DE BORD'!E105-'[1]TABLEAU DE BORD'!C105</f>
        <v>#VALUE!</v>
      </c>
      <c r="CI107" t="str">
        <f>'[1]TABLEAU DE BORD'!H105</f>
        <v/>
      </c>
      <c r="CJ107" t="e">
        <f>'[1]TABLEAU DE BORD'!K105-'[1]TABLEAU DE BORD'!I105</f>
        <v>#VALUE!</v>
      </c>
    </row>
    <row r="108" spans="69:88" x14ac:dyDescent="0.25">
      <c r="BQ10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BORD'!$B$13:$B$2000,0),11))*Q108/INDEX('[1]TABLEAU DE BORD'!$B$13:$R$2000,MATCH('Formalisme RTE'!$H$2,'[1]TABLEAU DE BORD'!$B$13:$B$2000,0),12)</f>
        <v>2.7040062867933941</v>
      </c>
      <c r="BR108" s="56">
        <f t="shared" si="19"/>
        <v>0</v>
      </c>
      <c r="BU108">
        <f t="shared" si="17"/>
        <v>0.5758883471257642</v>
      </c>
      <c r="BW108">
        <f>IF($BW$6="","",IF(ISERROR(INDEX([1]Base!$A$2:$C$207,MATCH($BW$6,[1]Base!$A$2:$A$207,0),2))=TRUE,"CABLE INCONNU",(INDEX([1]Base!$A$2:$C$207,MATCH($BW$6,[1]Base!$A$2:$A$207,0),3))))</f>
        <v>15.75</v>
      </c>
      <c r="BY108">
        <f>IF($BW$6="","",IF(ISERROR(INDEX([1]Base!$A$2:$C$207,MATCH($BW$6,[1]Base!$A$2:$A$207,0),2))=TRUE,"CABLE INCONNU",(INDEX([1]Base!$A$2:$C$207,MATCH($BW$6,[1]Base!$A$2:$A$207,0),2))))</f>
        <v>0.54700000000000004</v>
      </c>
      <c r="CA108">
        <f t="shared" si="18"/>
        <v>0</v>
      </c>
      <c r="CC108">
        <f>$BB$28+$D$10*((EXP(($BB$26-Q108)/$D$10)+EXP(-($BB$26-Q108)/$D$10))/2-1)</f>
        <v>237.96</v>
      </c>
      <c r="CD1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BORD'!$B$13:$B$2000,0),9)))*Q108/$M$18)</f>
        <v>237.96</v>
      </c>
      <c r="CF108" t="str">
        <f>'[1]TABLEAU DE BORD'!B106</f>
        <v/>
      </c>
      <c r="CG108" t="e">
        <f>'[1]TABLEAU DE BORD'!E106-'[1]TABLEAU DE BORD'!C106</f>
        <v>#VALUE!</v>
      </c>
      <c r="CI108" t="str">
        <f>'[1]TABLEAU DE BORD'!H106</f>
        <v/>
      </c>
      <c r="CJ108" t="e">
        <f>'[1]TABLEAU DE BORD'!K106-'[1]TABLEAU DE BORD'!I106</f>
        <v>#VALUE!</v>
      </c>
    </row>
    <row r="109" spans="69:88" x14ac:dyDescent="0.25">
      <c r="BQ10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BORD'!$B$13:$B$2000,0),11))*Q109/INDEX('[1]TABLEAU DE BORD'!$B$13:$R$2000,MATCH('Formalisme RTE'!$H$2,'[1]TABLEAU DE BORD'!$B$13:$B$2000,0),12)</f>
        <v>2.7040062867933941</v>
      </c>
      <c r="BR109" s="56">
        <f t="shared" si="19"/>
        <v>0</v>
      </c>
      <c r="BU109">
        <f t="shared" si="17"/>
        <v>0.5758883471257642</v>
      </c>
      <c r="BW109">
        <f>IF($BW$6="","",IF(ISERROR(INDEX([1]Base!$A$2:$C$207,MATCH($BW$6,[1]Base!$A$2:$A$207,0),2))=TRUE,"CABLE INCONNU",(INDEX([1]Base!$A$2:$C$207,MATCH($BW$6,[1]Base!$A$2:$A$207,0),3))))</f>
        <v>15.75</v>
      </c>
      <c r="BY109">
        <f>IF($BW$6="","",IF(ISERROR(INDEX([1]Base!$A$2:$C$207,MATCH($BW$6,[1]Base!$A$2:$A$207,0),2))=TRUE,"CABLE INCONNU",(INDEX([1]Base!$A$2:$C$207,MATCH($BW$6,[1]Base!$A$2:$A$207,0),2))))</f>
        <v>0.54700000000000004</v>
      </c>
      <c r="CA109">
        <f t="shared" si="18"/>
        <v>0</v>
      </c>
      <c r="CC109">
        <f>$BB$28+$D$10*((EXP(($BB$26-Q109)/$D$10)+EXP(-($BB$26-Q109)/$D$10))/2-1)</f>
        <v>237.96</v>
      </c>
      <c r="CD1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BORD'!$B$13:$B$2000,0),9)))*Q109/$M$18)</f>
        <v>237.96</v>
      </c>
      <c r="CF109" t="str">
        <f>'[1]TABLEAU DE BORD'!B107</f>
        <v/>
      </c>
      <c r="CG109" t="e">
        <f>'[1]TABLEAU DE BORD'!E107-'[1]TABLEAU DE BORD'!C107</f>
        <v>#VALUE!</v>
      </c>
      <c r="CI109" t="str">
        <f>'[1]TABLEAU DE BORD'!H107</f>
        <v/>
      </c>
      <c r="CJ109" t="e">
        <f>'[1]TABLEAU DE BORD'!K107-'[1]TABLEAU DE BORD'!I107</f>
        <v>#VALUE!</v>
      </c>
    </row>
    <row r="110" spans="69:88" x14ac:dyDescent="0.25">
      <c r="BQ11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BORD'!$B$13:$B$2000,0),11))*Q110/INDEX('[1]TABLEAU DE BORD'!$B$13:$R$2000,MATCH('Formalisme RTE'!$H$2,'[1]TABLEAU DE BORD'!$B$13:$B$2000,0),12)</f>
        <v>2.7040062867933941</v>
      </c>
      <c r="BR110" s="56">
        <f t="shared" si="19"/>
        <v>0</v>
      </c>
      <c r="BU110">
        <f t="shared" si="17"/>
        <v>0.5758883471257642</v>
      </c>
      <c r="BW110">
        <f>IF($BW$6="","",IF(ISERROR(INDEX([1]Base!$A$2:$C$207,MATCH($BW$6,[1]Base!$A$2:$A$207,0),2))=TRUE,"CABLE INCONNU",(INDEX([1]Base!$A$2:$C$207,MATCH($BW$6,[1]Base!$A$2:$A$207,0),3))))</f>
        <v>15.75</v>
      </c>
      <c r="BY110">
        <f>IF($BW$6="","",IF(ISERROR(INDEX([1]Base!$A$2:$C$207,MATCH($BW$6,[1]Base!$A$2:$A$207,0),2))=TRUE,"CABLE INCONNU",(INDEX([1]Base!$A$2:$C$207,MATCH($BW$6,[1]Base!$A$2:$A$207,0),2))))</f>
        <v>0.54700000000000004</v>
      </c>
      <c r="CA110">
        <f t="shared" si="18"/>
        <v>0</v>
      </c>
      <c r="CC110">
        <f>$BB$28+$D$10*((EXP(($BB$26-Q110)/$D$10)+EXP(-($BB$26-Q110)/$D$10))/2-1)</f>
        <v>237.96</v>
      </c>
      <c r="CD1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BORD'!$B$13:$B$2000,0),9)))*Q110/$M$18)</f>
        <v>237.96</v>
      </c>
      <c r="CF110" t="str">
        <f>'[1]TABLEAU DE BORD'!B108</f>
        <v/>
      </c>
      <c r="CG110" t="e">
        <f>'[1]TABLEAU DE BORD'!E108-'[1]TABLEAU DE BORD'!C108</f>
        <v>#VALUE!</v>
      </c>
      <c r="CI110" t="str">
        <f>'[1]TABLEAU DE BORD'!H108</f>
        <v/>
      </c>
      <c r="CJ110" t="e">
        <f>'[1]TABLEAU DE BORD'!K108-'[1]TABLEAU DE BORD'!I108</f>
        <v>#VALUE!</v>
      </c>
    </row>
    <row r="111" spans="69:88" x14ac:dyDescent="0.25">
      <c r="BQ11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BORD'!$B$13:$B$2000,0),11))*Q111/INDEX('[1]TABLEAU DE BORD'!$B$13:$R$2000,MATCH('Formalisme RTE'!$H$2,'[1]TABLEAU DE BORD'!$B$13:$B$2000,0),12)</f>
        <v>2.7040062867933941</v>
      </c>
      <c r="BR111" s="56">
        <f t="shared" si="19"/>
        <v>0</v>
      </c>
      <c r="BU111">
        <f t="shared" si="17"/>
        <v>0.5758883471257642</v>
      </c>
      <c r="BW111">
        <f>IF($BW$6="","",IF(ISERROR(INDEX([1]Base!$A$2:$C$207,MATCH($BW$6,[1]Base!$A$2:$A$207,0),2))=TRUE,"CABLE INCONNU",(INDEX([1]Base!$A$2:$C$207,MATCH($BW$6,[1]Base!$A$2:$A$207,0),3))))</f>
        <v>15.75</v>
      </c>
      <c r="BY111">
        <f>IF($BW$6="","",IF(ISERROR(INDEX([1]Base!$A$2:$C$207,MATCH($BW$6,[1]Base!$A$2:$A$207,0),2))=TRUE,"CABLE INCONNU",(INDEX([1]Base!$A$2:$C$207,MATCH($BW$6,[1]Base!$A$2:$A$207,0),2))))</f>
        <v>0.54700000000000004</v>
      </c>
      <c r="CA111">
        <f t="shared" si="18"/>
        <v>0</v>
      </c>
      <c r="CC111">
        <f>$BB$28+$D$10*((EXP(($BB$26-Q111)/$D$10)+EXP(-($BB$26-Q111)/$D$10))/2-1)</f>
        <v>237.96</v>
      </c>
      <c r="CD1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BORD'!$B$13:$B$2000,0),9)))*Q111/$M$18)</f>
        <v>237.96</v>
      </c>
      <c r="CF111" t="str">
        <f>'[1]TABLEAU DE BORD'!B109</f>
        <v/>
      </c>
      <c r="CG111" t="e">
        <f>'[1]TABLEAU DE BORD'!E109-'[1]TABLEAU DE BORD'!C109</f>
        <v>#VALUE!</v>
      </c>
      <c r="CI111" t="str">
        <f>'[1]TABLEAU DE BORD'!H109</f>
        <v/>
      </c>
      <c r="CJ111" t="e">
        <f>'[1]TABLEAU DE BORD'!K109-'[1]TABLEAU DE BORD'!I109</f>
        <v>#VALUE!</v>
      </c>
    </row>
    <row r="112" spans="69:88" x14ac:dyDescent="0.25">
      <c r="BQ11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BORD'!$B$13:$B$2000,0),11))*Q112/INDEX('[1]TABLEAU DE BORD'!$B$13:$R$2000,MATCH('Formalisme RTE'!$H$2,'[1]TABLEAU DE BORD'!$B$13:$B$2000,0),12)</f>
        <v>2.7040062867933941</v>
      </c>
      <c r="BR112" s="56">
        <f t="shared" si="19"/>
        <v>0</v>
      </c>
      <c r="BU112">
        <f t="shared" si="17"/>
        <v>0.5758883471257642</v>
      </c>
      <c r="BW112">
        <f>IF($BW$6="","",IF(ISERROR(INDEX([1]Base!$A$2:$C$207,MATCH($BW$6,[1]Base!$A$2:$A$207,0),2))=TRUE,"CABLE INCONNU",(INDEX([1]Base!$A$2:$C$207,MATCH($BW$6,[1]Base!$A$2:$A$207,0),3))))</f>
        <v>15.75</v>
      </c>
      <c r="BY112">
        <f>IF($BW$6="","",IF(ISERROR(INDEX([1]Base!$A$2:$C$207,MATCH($BW$6,[1]Base!$A$2:$A$207,0),2))=TRUE,"CABLE INCONNU",(INDEX([1]Base!$A$2:$C$207,MATCH($BW$6,[1]Base!$A$2:$A$207,0),2))))</f>
        <v>0.54700000000000004</v>
      </c>
      <c r="CA112">
        <f t="shared" si="18"/>
        <v>0</v>
      </c>
      <c r="CC112">
        <f>$BB$28+$D$10*((EXP(($BB$26-Q112)/$D$10)+EXP(-($BB$26-Q112)/$D$10))/2-1)</f>
        <v>237.96</v>
      </c>
      <c r="CD1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BORD'!$B$13:$B$2000,0),9)))*Q112/$M$18)</f>
        <v>237.96</v>
      </c>
      <c r="CF112" t="str">
        <f>'[1]TABLEAU DE BORD'!B110</f>
        <v/>
      </c>
      <c r="CG112" t="e">
        <f>'[1]TABLEAU DE BORD'!E110-'[1]TABLEAU DE BORD'!C110</f>
        <v>#VALUE!</v>
      </c>
      <c r="CI112" t="str">
        <f>'[1]TABLEAU DE BORD'!H110</f>
        <v/>
      </c>
      <c r="CJ112" t="e">
        <f>'[1]TABLEAU DE BORD'!K110-'[1]TABLEAU DE BORD'!I110</f>
        <v>#VALUE!</v>
      </c>
    </row>
    <row r="113" spans="69:88" x14ac:dyDescent="0.25">
      <c r="BQ11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BORD'!$B$13:$B$2000,0),11))*Q113/INDEX('[1]TABLEAU DE BORD'!$B$13:$R$2000,MATCH('Formalisme RTE'!$H$2,'[1]TABLEAU DE BORD'!$B$13:$B$2000,0),12)</f>
        <v>2.7040062867933941</v>
      </c>
      <c r="BR113" s="56">
        <f t="shared" si="19"/>
        <v>0</v>
      </c>
      <c r="BU113">
        <f t="shared" si="17"/>
        <v>0.5758883471257642</v>
      </c>
      <c r="BW113">
        <f>IF($BW$6="","",IF(ISERROR(INDEX([1]Base!$A$2:$C$207,MATCH($BW$6,[1]Base!$A$2:$A$207,0),2))=TRUE,"CABLE INCONNU",(INDEX([1]Base!$A$2:$C$207,MATCH($BW$6,[1]Base!$A$2:$A$207,0),3))))</f>
        <v>15.75</v>
      </c>
      <c r="BY113">
        <f>IF($BW$6="","",IF(ISERROR(INDEX([1]Base!$A$2:$C$207,MATCH($BW$6,[1]Base!$A$2:$A$207,0),2))=TRUE,"CABLE INCONNU",(INDEX([1]Base!$A$2:$C$207,MATCH($BW$6,[1]Base!$A$2:$A$207,0),2))))</f>
        <v>0.54700000000000004</v>
      </c>
      <c r="CA113">
        <f t="shared" si="18"/>
        <v>0</v>
      </c>
      <c r="CC113">
        <f>$BB$28+$D$10*((EXP(($BB$26-Q113)/$D$10)+EXP(-($BB$26-Q113)/$D$10))/2-1)</f>
        <v>237.96</v>
      </c>
      <c r="CD1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BORD'!$B$13:$B$2000,0),9)))*Q113/$M$18)</f>
        <v>237.96</v>
      </c>
      <c r="CF113" t="str">
        <f>'[1]TABLEAU DE BORD'!B111</f>
        <v/>
      </c>
      <c r="CG113" t="e">
        <f>'[1]TABLEAU DE BORD'!E111-'[1]TABLEAU DE BORD'!C111</f>
        <v>#VALUE!</v>
      </c>
      <c r="CI113" t="str">
        <f>'[1]TABLEAU DE BORD'!H111</f>
        <v/>
      </c>
      <c r="CJ113" t="e">
        <f>'[1]TABLEAU DE BORD'!K111-'[1]TABLEAU DE BORD'!I111</f>
        <v>#VALUE!</v>
      </c>
    </row>
    <row r="114" spans="69:88" x14ac:dyDescent="0.25">
      <c r="BQ11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BORD'!$B$13:$B$2000,0),11))*Q114/INDEX('[1]TABLEAU DE BORD'!$B$13:$R$2000,MATCH('Formalisme RTE'!$H$2,'[1]TABLEAU DE BORD'!$B$13:$B$2000,0),12)</f>
        <v>2.7040062867933941</v>
      </c>
      <c r="BR114" s="56">
        <f t="shared" si="19"/>
        <v>0</v>
      </c>
      <c r="BU114">
        <f t="shared" si="17"/>
        <v>0.5758883471257642</v>
      </c>
      <c r="BW114">
        <f>IF($BW$6="","",IF(ISERROR(INDEX([1]Base!$A$2:$C$207,MATCH($BW$6,[1]Base!$A$2:$A$207,0),2))=TRUE,"CABLE INCONNU",(INDEX([1]Base!$A$2:$C$207,MATCH($BW$6,[1]Base!$A$2:$A$207,0),3))))</f>
        <v>15.75</v>
      </c>
      <c r="BY114">
        <f>IF($BW$6="","",IF(ISERROR(INDEX([1]Base!$A$2:$C$207,MATCH($BW$6,[1]Base!$A$2:$A$207,0),2))=TRUE,"CABLE INCONNU",(INDEX([1]Base!$A$2:$C$207,MATCH($BW$6,[1]Base!$A$2:$A$207,0),2))))</f>
        <v>0.54700000000000004</v>
      </c>
      <c r="CA114">
        <f t="shared" si="18"/>
        <v>0</v>
      </c>
      <c r="CC114">
        <f>$BB$28+$D$10*((EXP(($BB$26-Q114)/$D$10)+EXP(-($BB$26-Q114)/$D$10))/2-1)</f>
        <v>237.96</v>
      </c>
      <c r="CD1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BORD'!$B$13:$B$2000,0),9)))*Q114/$M$18)</f>
        <v>237.96</v>
      </c>
      <c r="CF114" t="str">
        <f>'[1]TABLEAU DE BORD'!B112</f>
        <v/>
      </c>
      <c r="CG114" t="e">
        <f>'[1]TABLEAU DE BORD'!E112-'[1]TABLEAU DE BORD'!C112</f>
        <v>#VALUE!</v>
      </c>
      <c r="CI114" t="str">
        <f>'[1]TABLEAU DE BORD'!H112</f>
        <v/>
      </c>
      <c r="CJ114" t="e">
        <f>'[1]TABLEAU DE BORD'!K112-'[1]TABLEAU DE BORD'!I112</f>
        <v>#VALUE!</v>
      </c>
    </row>
    <row r="115" spans="69:88" x14ac:dyDescent="0.25">
      <c r="BQ11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BORD'!$B$13:$B$2000,0),11))*Q115/INDEX('[1]TABLEAU DE BORD'!$B$13:$R$2000,MATCH('Formalisme RTE'!$H$2,'[1]TABLEAU DE BORD'!$B$13:$B$2000,0),12)</f>
        <v>2.7040062867933941</v>
      </c>
      <c r="BR115" s="56">
        <f t="shared" si="19"/>
        <v>0</v>
      </c>
      <c r="BU115">
        <f t="shared" si="17"/>
        <v>0.5758883471257642</v>
      </c>
      <c r="BW115">
        <f>IF($BW$6="","",IF(ISERROR(INDEX([1]Base!$A$2:$C$207,MATCH($BW$6,[1]Base!$A$2:$A$207,0),2))=TRUE,"CABLE INCONNU",(INDEX([1]Base!$A$2:$C$207,MATCH($BW$6,[1]Base!$A$2:$A$207,0),3))))</f>
        <v>15.75</v>
      </c>
      <c r="BY115">
        <f>IF($BW$6="","",IF(ISERROR(INDEX([1]Base!$A$2:$C$207,MATCH($BW$6,[1]Base!$A$2:$A$207,0),2))=TRUE,"CABLE INCONNU",(INDEX([1]Base!$A$2:$C$207,MATCH($BW$6,[1]Base!$A$2:$A$207,0),2))))</f>
        <v>0.54700000000000004</v>
      </c>
      <c r="CA115">
        <f t="shared" si="18"/>
        <v>0</v>
      </c>
      <c r="CC115">
        <f>$BB$28+$D$10*((EXP(($BB$26-Q115)/$D$10)+EXP(-($BB$26-Q115)/$D$10))/2-1)</f>
        <v>237.96</v>
      </c>
      <c r="CD1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BORD'!$B$13:$B$2000,0),9)))*Q115/$M$18)</f>
        <v>237.96</v>
      </c>
      <c r="CF115" t="str">
        <f>'[1]TABLEAU DE BORD'!B113</f>
        <v/>
      </c>
      <c r="CG115" t="e">
        <f>'[1]TABLEAU DE BORD'!E113-'[1]TABLEAU DE BORD'!C113</f>
        <v>#VALUE!</v>
      </c>
      <c r="CI115" t="str">
        <f>'[1]TABLEAU DE BORD'!H113</f>
        <v/>
      </c>
      <c r="CJ115" t="e">
        <f>'[1]TABLEAU DE BORD'!K113-'[1]TABLEAU DE BORD'!I113</f>
        <v>#VALUE!</v>
      </c>
    </row>
    <row r="116" spans="69:88" x14ac:dyDescent="0.25">
      <c r="BQ11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BORD'!$B$13:$B$2000,0),11))*Q116/INDEX('[1]TABLEAU DE BORD'!$B$13:$R$2000,MATCH('Formalisme RTE'!$H$2,'[1]TABLEAU DE BORD'!$B$13:$B$2000,0),12)</f>
        <v>2.7040062867933941</v>
      </c>
      <c r="BR116" s="56">
        <f t="shared" si="19"/>
        <v>0</v>
      </c>
      <c r="BU116">
        <f t="shared" si="17"/>
        <v>0.5758883471257642</v>
      </c>
      <c r="BW116">
        <f>IF($BW$6="","",IF(ISERROR(INDEX([1]Base!$A$2:$C$207,MATCH($BW$6,[1]Base!$A$2:$A$207,0),2))=TRUE,"CABLE INCONNU",(INDEX([1]Base!$A$2:$C$207,MATCH($BW$6,[1]Base!$A$2:$A$207,0),3))))</f>
        <v>15.75</v>
      </c>
      <c r="BY116">
        <f>IF($BW$6="","",IF(ISERROR(INDEX([1]Base!$A$2:$C$207,MATCH($BW$6,[1]Base!$A$2:$A$207,0),2))=TRUE,"CABLE INCONNU",(INDEX([1]Base!$A$2:$C$207,MATCH($BW$6,[1]Base!$A$2:$A$207,0),2))))</f>
        <v>0.54700000000000004</v>
      </c>
      <c r="CA116">
        <f t="shared" si="18"/>
        <v>0</v>
      </c>
      <c r="CC116">
        <f>$BB$28+$D$10*((EXP(($BB$26-Q116)/$D$10)+EXP(-($BB$26-Q116)/$D$10))/2-1)</f>
        <v>237.96</v>
      </c>
      <c r="CD1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BORD'!$B$13:$B$2000,0),9)))*Q116/$M$18)</f>
        <v>237.96</v>
      </c>
      <c r="CF116" t="str">
        <f>'[1]TABLEAU DE BORD'!B114</f>
        <v/>
      </c>
      <c r="CG116" t="e">
        <f>'[1]TABLEAU DE BORD'!E114-'[1]TABLEAU DE BORD'!C114</f>
        <v>#VALUE!</v>
      </c>
      <c r="CI116" t="str">
        <f>'[1]TABLEAU DE BORD'!H114</f>
        <v/>
      </c>
      <c r="CJ116" t="e">
        <f>'[1]TABLEAU DE BORD'!K114-'[1]TABLEAU DE BORD'!I114</f>
        <v>#VALUE!</v>
      </c>
    </row>
    <row r="117" spans="69:88" x14ac:dyDescent="0.25">
      <c r="BQ11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BORD'!$B$13:$B$2000,0),11))*Q117/INDEX('[1]TABLEAU DE BORD'!$B$13:$R$2000,MATCH('Formalisme RTE'!$H$2,'[1]TABLEAU DE BORD'!$B$13:$B$2000,0),12)</f>
        <v>2.7040062867933941</v>
      </c>
      <c r="BR117" s="56">
        <f t="shared" si="19"/>
        <v>0</v>
      </c>
      <c r="BU117">
        <f t="shared" si="17"/>
        <v>0.5758883471257642</v>
      </c>
      <c r="BW117">
        <f>IF($BW$6="","",IF(ISERROR(INDEX([1]Base!$A$2:$C$207,MATCH($BW$6,[1]Base!$A$2:$A$207,0),2))=TRUE,"CABLE INCONNU",(INDEX([1]Base!$A$2:$C$207,MATCH($BW$6,[1]Base!$A$2:$A$207,0),3))))</f>
        <v>15.75</v>
      </c>
      <c r="BY117">
        <f>IF($BW$6="","",IF(ISERROR(INDEX([1]Base!$A$2:$C$207,MATCH($BW$6,[1]Base!$A$2:$A$207,0),2))=TRUE,"CABLE INCONNU",(INDEX([1]Base!$A$2:$C$207,MATCH($BW$6,[1]Base!$A$2:$A$207,0),2))))</f>
        <v>0.54700000000000004</v>
      </c>
      <c r="CA117">
        <f t="shared" si="18"/>
        <v>0</v>
      </c>
      <c r="CC117">
        <f>$BB$28+$D$10*((EXP(($BB$26-Q117)/$D$10)+EXP(-($BB$26-Q117)/$D$10))/2-1)</f>
        <v>237.96</v>
      </c>
      <c r="CD1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BORD'!$B$13:$B$2000,0),9)))*Q117/$M$18)</f>
        <v>237.96</v>
      </c>
      <c r="CF117" t="str">
        <f>'[1]TABLEAU DE BORD'!B115</f>
        <v/>
      </c>
      <c r="CG117" t="e">
        <f>'[1]TABLEAU DE BORD'!E115-'[1]TABLEAU DE BORD'!C115</f>
        <v>#VALUE!</v>
      </c>
      <c r="CI117" t="str">
        <f>'[1]TABLEAU DE BORD'!H115</f>
        <v/>
      </c>
      <c r="CJ117" t="e">
        <f>'[1]TABLEAU DE BORD'!K115-'[1]TABLEAU DE BORD'!I115</f>
        <v>#VALUE!</v>
      </c>
    </row>
    <row r="118" spans="69:88" x14ac:dyDescent="0.25">
      <c r="BQ11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BORD'!$B$13:$B$2000,0),11))*Q118/INDEX('[1]TABLEAU DE BORD'!$B$13:$R$2000,MATCH('Formalisme RTE'!$H$2,'[1]TABLEAU DE BORD'!$B$13:$B$2000,0),12)</f>
        <v>2.7040062867933941</v>
      </c>
      <c r="BR118" s="56">
        <f t="shared" si="19"/>
        <v>0</v>
      </c>
      <c r="BU118">
        <f t="shared" si="17"/>
        <v>0.5758883471257642</v>
      </c>
      <c r="BW118">
        <f>IF($BW$6="","",IF(ISERROR(INDEX([1]Base!$A$2:$C$207,MATCH($BW$6,[1]Base!$A$2:$A$207,0),2))=TRUE,"CABLE INCONNU",(INDEX([1]Base!$A$2:$C$207,MATCH($BW$6,[1]Base!$A$2:$A$207,0),3))))</f>
        <v>15.75</v>
      </c>
      <c r="BY118">
        <f>IF($BW$6="","",IF(ISERROR(INDEX([1]Base!$A$2:$C$207,MATCH($BW$6,[1]Base!$A$2:$A$207,0),2))=TRUE,"CABLE INCONNU",(INDEX([1]Base!$A$2:$C$207,MATCH($BW$6,[1]Base!$A$2:$A$207,0),2))))</f>
        <v>0.54700000000000004</v>
      </c>
      <c r="CA118">
        <f t="shared" si="18"/>
        <v>0</v>
      </c>
      <c r="CC118">
        <f>$BB$28+$D$10*((EXP(($BB$26-Q118)/$D$10)+EXP(-($BB$26-Q118)/$D$10))/2-1)</f>
        <v>237.96</v>
      </c>
      <c r="CD1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BORD'!$B$13:$B$2000,0),9)))*Q118/$M$18)</f>
        <v>237.96</v>
      </c>
      <c r="CF118" t="str">
        <f>'[1]TABLEAU DE BORD'!B116</f>
        <v/>
      </c>
      <c r="CG118" t="e">
        <f>'[1]TABLEAU DE BORD'!E116-'[1]TABLEAU DE BORD'!C116</f>
        <v>#VALUE!</v>
      </c>
      <c r="CI118" t="str">
        <f>'[1]TABLEAU DE BORD'!H116</f>
        <v/>
      </c>
      <c r="CJ118" t="e">
        <f>'[1]TABLEAU DE BORD'!K116-'[1]TABLEAU DE BORD'!I116</f>
        <v>#VALUE!</v>
      </c>
    </row>
    <row r="119" spans="69:88" x14ac:dyDescent="0.25">
      <c r="BQ11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BORD'!$B$13:$B$2000,0),11))*Q119/INDEX('[1]TABLEAU DE BORD'!$B$13:$R$2000,MATCH('Formalisme RTE'!$H$2,'[1]TABLEAU DE BORD'!$B$13:$B$2000,0),12)</f>
        <v>2.7040062867933941</v>
      </c>
      <c r="BR119" s="56">
        <f t="shared" si="19"/>
        <v>0</v>
      </c>
      <c r="BU119">
        <f t="shared" si="17"/>
        <v>0.5758883471257642</v>
      </c>
      <c r="BW119">
        <f>IF($BW$6="","",IF(ISERROR(INDEX([1]Base!$A$2:$C$207,MATCH($BW$6,[1]Base!$A$2:$A$207,0),2))=TRUE,"CABLE INCONNU",(INDEX([1]Base!$A$2:$C$207,MATCH($BW$6,[1]Base!$A$2:$A$207,0),3))))</f>
        <v>15.75</v>
      </c>
      <c r="BY119">
        <f>IF($BW$6="","",IF(ISERROR(INDEX([1]Base!$A$2:$C$207,MATCH($BW$6,[1]Base!$A$2:$A$207,0),2))=TRUE,"CABLE INCONNU",(INDEX([1]Base!$A$2:$C$207,MATCH($BW$6,[1]Base!$A$2:$A$207,0),2))))</f>
        <v>0.54700000000000004</v>
      </c>
      <c r="CA119">
        <f t="shared" si="18"/>
        <v>0</v>
      </c>
      <c r="CC119">
        <f>$BB$28+$D$10*((EXP(($BB$26-Q119)/$D$10)+EXP(-($BB$26-Q119)/$D$10))/2-1)</f>
        <v>237.96</v>
      </c>
      <c r="CD1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BORD'!$B$13:$B$2000,0),9)))*Q119/$M$18)</f>
        <v>237.96</v>
      </c>
      <c r="CF119" t="str">
        <f>'[1]TABLEAU DE BORD'!B117</f>
        <v/>
      </c>
      <c r="CG119" t="e">
        <f>'[1]TABLEAU DE BORD'!E117-'[1]TABLEAU DE BORD'!C117</f>
        <v>#VALUE!</v>
      </c>
      <c r="CI119" t="str">
        <f>'[1]TABLEAU DE BORD'!H117</f>
        <v/>
      </c>
      <c r="CJ119" t="e">
        <f>'[1]TABLEAU DE BORD'!K117-'[1]TABLEAU DE BORD'!I117</f>
        <v>#VALUE!</v>
      </c>
    </row>
    <row r="120" spans="69:88" x14ac:dyDescent="0.25">
      <c r="BQ12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BORD'!$B$13:$B$2000,0),11))*Q120/INDEX('[1]TABLEAU DE BORD'!$B$13:$R$2000,MATCH('Formalisme RTE'!$H$2,'[1]TABLEAU DE BORD'!$B$13:$B$2000,0),12)</f>
        <v>2.7040062867933941</v>
      </c>
      <c r="BR120" s="56">
        <f t="shared" si="19"/>
        <v>0</v>
      </c>
      <c r="BU120">
        <f t="shared" si="17"/>
        <v>0.5758883471257642</v>
      </c>
      <c r="BW120">
        <f>IF($BW$6="","",IF(ISERROR(INDEX([1]Base!$A$2:$C$207,MATCH($BW$6,[1]Base!$A$2:$A$207,0),2))=TRUE,"CABLE INCONNU",(INDEX([1]Base!$A$2:$C$207,MATCH($BW$6,[1]Base!$A$2:$A$207,0),3))))</f>
        <v>15.75</v>
      </c>
      <c r="BY120">
        <f>IF($BW$6="","",IF(ISERROR(INDEX([1]Base!$A$2:$C$207,MATCH($BW$6,[1]Base!$A$2:$A$207,0),2))=TRUE,"CABLE INCONNU",(INDEX([1]Base!$A$2:$C$207,MATCH($BW$6,[1]Base!$A$2:$A$207,0),2))))</f>
        <v>0.54700000000000004</v>
      </c>
      <c r="CA120">
        <f t="shared" si="18"/>
        <v>0</v>
      </c>
      <c r="CC120">
        <f>$BB$28+$D$10*((EXP(($BB$26-Q120)/$D$10)+EXP(-($BB$26-Q120)/$D$10))/2-1)</f>
        <v>237.96</v>
      </c>
      <c r="CD1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BORD'!$B$13:$B$2000,0),9)))*Q120/$M$18)</f>
        <v>237.96</v>
      </c>
      <c r="CF120" t="str">
        <f>'[1]TABLEAU DE BORD'!B118</f>
        <v/>
      </c>
      <c r="CG120" t="e">
        <f>'[1]TABLEAU DE BORD'!E118-'[1]TABLEAU DE BORD'!C118</f>
        <v>#VALUE!</v>
      </c>
      <c r="CI120" t="str">
        <f>'[1]TABLEAU DE BORD'!H118</f>
        <v/>
      </c>
      <c r="CJ120" t="e">
        <f>'[1]TABLEAU DE BORD'!K118-'[1]TABLEAU DE BORD'!I118</f>
        <v>#VALUE!</v>
      </c>
    </row>
    <row r="121" spans="69:88" x14ac:dyDescent="0.25">
      <c r="BQ12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BORD'!$B$13:$B$2000,0),11))*Q121/INDEX('[1]TABLEAU DE BORD'!$B$13:$R$2000,MATCH('Formalisme RTE'!$H$2,'[1]TABLEAU DE BORD'!$B$13:$B$2000,0),12)</f>
        <v>2.7040062867933941</v>
      </c>
      <c r="BR121" s="56">
        <f t="shared" si="19"/>
        <v>0</v>
      </c>
      <c r="BU121">
        <f t="shared" si="17"/>
        <v>0.5758883471257642</v>
      </c>
      <c r="BW121">
        <f>IF($BW$6="","",IF(ISERROR(INDEX([1]Base!$A$2:$C$207,MATCH($BW$6,[1]Base!$A$2:$A$207,0),2))=TRUE,"CABLE INCONNU",(INDEX([1]Base!$A$2:$C$207,MATCH($BW$6,[1]Base!$A$2:$A$207,0),3))))</f>
        <v>15.75</v>
      </c>
      <c r="BY121">
        <f>IF($BW$6="","",IF(ISERROR(INDEX([1]Base!$A$2:$C$207,MATCH($BW$6,[1]Base!$A$2:$A$207,0),2))=TRUE,"CABLE INCONNU",(INDEX([1]Base!$A$2:$C$207,MATCH($BW$6,[1]Base!$A$2:$A$207,0),2))))</f>
        <v>0.54700000000000004</v>
      </c>
      <c r="CA121">
        <f t="shared" si="18"/>
        <v>0</v>
      </c>
      <c r="CC121">
        <f>$BB$28+$D$10*((EXP(($BB$26-Q121)/$D$10)+EXP(-($BB$26-Q121)/$D$10))/2-1)</f>
        <v>237.96</v>
      </c>
      <c r="CD1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BORD'!$B$13:$B$2000,0),9)))*Q121/$M$18)</f>
        <v>237.96</v>
      </c>
      <c r="CF121" t="str">
        <f>'[1]TABLEAU DE BORD'!B119</f>
        <v/>
      </c>
      <c r="CG121" t="e">
        <f>'[1]TABLEAU DE BORD'!E119-'[1]TABLEAU DE BORD'!C119</f>
        <v>#VALUE!</v>
      </c>
      <c r="CI121" t="str">
        <f>'[1]TABLEAU DE BORD'!H119</f>
        <v/>
      </c>
      <c r="CJ121" t="e">
        <f>'[1]TABLEAU DE BORD'!K119-'[1]TABLEAU DE BORD'!I119</f>
        <v>#VALUE!</v>
      </c>
    </row>
    <row r="122" spans="69:88" x14ac:dyDescent="0.25">
      <c r="BQ12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BORD'!$B$13:$B$2000,0),11))*Q122/INDEX('[1]TABLEAU DE BORD'!$B$13:$R$2000,MATCH('Formalisme RTE'!$H$2,'[1]TABLEAU DE BORD'!$B$13:$B$2000,0),12)</f>
        <v>2.7040062867933941</v>
      </c>
      <c r="BR122" s="56">
        <f t="shared" si="19"/>
        <v>0</v>
      </c>
      <c r="BU122">
        <f t="shared" si="17"/>
        <v>0.5758883471257642</v>
      </c>
      <c r="BW122">
        <f>IF($BW$6="","",IF(ISERROR(INDEX([1]Base!$A$2:$C$207,MATCH($BW$6,[1]Base!$A$2:$A$207,0),2))=TRUE,"CABLE INCONNU",(INDEX([1]Base!$A$2:$C$207,MATCH($BW$6,[1]Base!$A$2:$A$207,0),3))))</f>
        <v>15.75</v>
      </c>
      <c r="BY122">
        <f>IF($BW$6="","",IF(ISERROR(INDEX([1]Base!$A$2:$C$207,MATCH($BW$6,[1]Base!$A$2:$A$207,0),2))=TRUE,"CABLE INCONNU",(INDEX([1]Base!$A$2:$C$207,MATCH($BW$6,[1]Base!$A$2:$A$207,0),2))))</f>
        <v>0.54700000000000004</v>
      </c>
      <c r="CA122">
        <f t="shared" si="18"/>
        <v>0</v>
      </c>
      <c r="CC122">
        <f>$BB$28+$D$10*((EXP(($BB$26-Q122)/$D$10)+EXP(-($BB$26-Q122)/$D$10))/2-1)</f>
        <v>237.96</v>
      </c>
      <c r="CD1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BORD'!$B$13:$B$2000,0),9)))*Q122/$M$18)</f>
        <v>237.96</v>
      </c>
      <c r="CF122" t="str">
        <f>'[1]TABLEAU DE BORD'!B120</f>
        <v/>
      </c>
      <c r="CG122" t="e">
        <f>'[1]TABLEAU DE BORD'!E120-'[1]TABLEAU DE BORD'!C120</f>
        <v>#VALUE!</v>
      </c>
      <c r="CI122" t="str">
        <f>'[1]TABLEAU DE BORD'!H120</f>
        <v/>
      </c>
      <c r="CJ122" t="e">
        <f>'[1]TABLEAU DE BORD'!K120-'[1]TABLEAU DE BORD'!I120</f>
        <v>#VALUE!</v>
      </c>
    </row>
    <row r="123" spans="69:88" x14ac:dyDescent="0.25">
      <c r="BQ12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BORD'!$B$13:$B$2000,0),11))*Q123/INDEX('[1]TABLEAU DE BORD'!$B$13:$R$2000,MATCH('Formalisme RTE'!$H$2,'[1]TABLEAU DE BORD'!$B$13:$B$2000,0),12)</f>
        <v>2.7040062867933941</v>
      </c>
      <c r="BR123" s="56">
        <f t="shared" si="19"/>
        <v>0</v>
      </c>
      <c r="BU123">
        <f t="shared" si="17"/>
        <v>0.5758883471257642</v>
      </c>
      <c r="BW123">
        <f>IF($BW$6="","",IF(ISERROR(INDEX([1]Base!$A$2:$C$207,MATCH($BW$6,[1]Base!$A$2:$A$207,0),2))=TRUE,"CABLE INCONNU",(INDEX([1]Base!$A$2:$C$207,MATCH($BW$6,[1]Base!$A$2:$A$207,0),3))))</f>
        <v>15.75</v>
      </c>
      <c r="BY123">
        <f>IF($BW$6="","",IF(ISERROR(INDEX([1]Base!$A$2:$C$207,MATCH($BW$6,[1]Base!$A$2:$A$207,0),2))=TRUE,"CABLE INCONNU",(INDEX([1]Base!$A$2:$C$207,MATCH($BW$6,[1]Base!$A$2:$A$207,0),2))))</f>
        <v>0.54700000000000004</v>
      </c>
      <c r="CA123">
        <f t="shared" si="18"/>
        <v>0</v>
      </c>
      <c r="CC123">
        <f>$BB$28+$D$10*((EXP(($BB$26-Q123)/$D$10)+EXP(-($BB$26-Q123)/$D$10))/2-1)</f>
        <v>237.96</v>
      </c>
      <c r="CD1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BORD'!$B$13:$B$2000,0),9)))*Q123/$M$18)</f>
        <v>237.96</v>
      </c>
      <c r="CF123" t="str">
        <f>'[1]TABLEAU DE BORD'!B121</f>
        <v/>
      </c>
      <c r="CG123" t="e">
        <f>'[1]TABLEAU DE BORD'!E121-'[1]TABLEAU DE BORD'!C121</f>
        <v>#VALUE!</v>
      </c>
      <c r="CI123" t="str">
        <f>'[1]TABLEAU DE BORD'!H121</f>
        <v/>
      </c>
      <c r="CJ123" t="e">
        <f>'[1]TABLEAU DE BORD'!K121-'[1]TABLEAU DE BORD'!I121</f>
        <v>#VALUE!</v>
      </c>
    </row>
    <row r="124" spans="69:88" x14ac:dyDescent="0.25">
      <c r="BQ12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BORD'!$B$13:$B$2000,0),11))*Q124/INDEX('[1]TABLEAU DE BORD'!$B$13:$R$2000,MATCH('Formalisme RTE'!$H$2,'[1]TABLEAU DE BORD'!$B$13:$B$2000,0),12)</f>
        <v>2.7040062867933941</v>
      </c>
      <c r="BR124" s="56">
        <f t="shared" si="19"/>
        <v>0</v>
      </c>
      <c r="BU124">
        <f t="shared" si="17"/>
        <v>0.5758883471257642</v>
      </c>
      <c r="BW124">
        <f>IF($BW$6="","",IF(ISERROR(INDEX([1]Base!$A$2:$C$207,MATCH($BW$6,[1]Base!$A$2:$A$207,0),2))=TRUE,"CABLE INCONNU",(INDEX([1]Base!$A$2:$C$207,MATCH($BW$6,[1]Base!$A$2:$A$207,0),3))))</f>
        <v>15.75</v>
      </c>
      <c r="BY124">
        <f>IF($BW$6="","",IF(ISERROR(INDEX([1]Base!$A$2:$C$207,MATCH($BW$6,[1]Base!$A$2:$A$207,0),2))=TRUE,"CABLE INCONNU",(INDEX([1]Base!$A$2:$C$207,MATCH($BW$6,[1]Base!$A$2:$A$207,0),2))))</f>
        <v>0.54700000000000004</v>
      </c>
      <c r="CA124">
        <f t="shared" si="18"/>
        <v>0</v>
      </c>
      <c r="CC124">
        <f>$BB$28+$D$10*((EXP(($BB$26-Q124)/$D$10)+EXP(-($BB$26-Q124)/$D$10))/2-1)</f>
        <v>237.96</v>
      </c>
      <c r="CD1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BORD'!$B$13:$B$2000,0),9)))*Q124/$M$18)</f>
        <v>237.96</v>
      </c>
      <c r="CF124" t="str">
        <f>'[1]TABLEAU DE BORD'!B122</f>
        <v/>
      </c>
      <c r="CG124" t="e">
        <f>'[1]TABLEAU DE BORD'!E122-'[1]TABLEAU DE BORD'!C122</f>
        <v>#VALUE!</v>
      </c>
      <c r="CI124" t="str">
        <f>'[1]TABLEAU DE BORD'!H122</f>
        <v/>
      </c>
      <c r="CJ124" t="e">
        <f>'[1]TABLEAU DE BORD'!K122-'[1]TABLEAU DE BORD'!I122</f>
        <v>#VALUE!</v>
      </c>
    </row>
    <row r="125" spans="69:88" x14ac:dyDescent="0.25">
      <c r="BQ12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BORD'!$B$13:$B$2000,0),11))*Q125/INDEX('[1]TABLEAU DE BORD'!$B$13:$R$2000,MATCH('Formalisme RTE'!$H$2,'[1]TABLEAU DE BORD'!$B$13:$B$2000,0),12)</f>
        <v>2.7040062867933941</v>
      </c>
      <c r="BR125" s="56">
        <f t="shared" si="19"/>
        <v>0</v>
      </c>
      <c r="BU125">
        <f t="shared" si="17"/>
        <v>0.5758883471257642</v>
      </c>
      <c r="BW125">
        <f>IF($BW$6="","",IF(ISERROR(INDEX([1]Base!$A$2:$C$207,MATCH($BW$6,[1]Base!$A$2:$A$207,0),2))=TRUE,"CABLE INCONNU",(INDEX([1]Base!$A$2:$C$207,MATCH($BW$6,[1]Base!$A$2:$A$207,0),3))))</f>
        <v>15.75</v>
      </c>
      <c r="BY125">
        <f>IF($BW$6="","",IF(ISERROR(INDEX([1]Base!$A$2:$C$207,MATCH($BW$6,[1]Base!$A$2:$A$207,0),2))=TRUE,"CABLE INCONNU",(INDEX([1]Base!$A$2:$C$207,MATCH($BW$6,[1]Base!$A$2:$A$207,0),2))))</f>
        <v>0.54700000000000004</v>
      </c>
      <c r="CA125">
        <f t="shared" si="18"/>
        <v>0</v>
      </c>
      <c r="CC125">
        <f>$BB$28+$D$10*((EXP(($BB$26-Q125)/$D$10)+EXP(-($BB$26-Q125)/$D$10))/2-1)</f>
        <v>237.96</v>
      </c>
      <c r="CD1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BORD'!$B$13:$B$2000,0),9)))*Q125/$M$18)</f>
        <v>237.96</v>
      </c>
      <c r="CF125" t="str">
        <f>'[1]TABLEAU DE BORD'!B123</f>
        <v/>
      </c>
      <c r="CG125" t="e">
        <f>'[1]TABLEAU DE BORD'!E123-'[1]TABLEAU DE BORD'!C123</f>
        <v>#VALUE!</v>
      </c>
      <c r="CI125" t="str">
        <f>'[1]TABLEAU DE BORD'!H123</f>
        <v/>
      </c>
      <c r="CJ125" t="e">
        <f>'[1]TABLEAU DE BORD'!K123-'[1]TABLEAU DE BORD'!I123</f>
        <v>#VALUE!</v>
      </c>
    </row>
    <row r="126" spans="69:88" x14ac:dyDescent="0.25">
      <c r="BQ12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BORD'!$B$13:$B$2000,0),11))*Q126/INDEX('[1]TABLEAU DE BORD'!$B$13:$R$2000,MATCH('Formalisme RTE'!$H$2,'[1]TABLEAU DE BORD'!$B$13:$B$2000,0),12)</f>
        <v>2.7040062867933941</v>
      </c>
      <c r="BR126" s="56">
        <f t="shared" si="19"/>
        <v>0</v>
      </c>
      <c r="BU126">
        <f t="shared" si="17"/>
        <v>0.5758883471257642</v>
      </c>
      <c r="BW126">
        <f>IF($BW$6="","",IF(ISERROR(INDEX([1]Base!$A$2:$C$207,MATCH($BW$6,[1]Base!$A$2:$A$207,0),2))=TRUE,"CABLE INCONNU",(INDEX([1]Base!$A$2:$C$207,MATCH($BW$6,[1]Base!$A$2:$A$207,0),3))))</f>
        <v>15.75</v>
      </c>
      <c r="BY126">
        <f>IF($BW$6="","",IF(ISERROR(INDEX([1]Base!$A$2:$C$207,MATCH($BW$6,[1]Base!$A$2:$A$207,0),2))=TRUE,"CABLE INCONNU",(INDEX([1]Base!$A$2:$C$207,MATCH($BW$6,[1]Base!$A$2:$A$207,0),2))))</f>
        <v>0.54700000000000004</v>
      </c>
      <c r="CA126">
        <f t="shared" si="18"/>
        <v>0</v>
      </c>
      <c r="CC126">
        <f>$BB$28+$D$10*((EXP(($BB$26-Q126)/$D$10)+EXP(-($BB$26-Q126)/$D$10))/2-1)</f>
        <v>237.96</v>
      </c>
      <c r="CD1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BORD'!$B$13:$B$2000,0),9)))*Q126/$M$18)</f>
        <v>237.96</v>
      </c>
      <c r="CF126" t="str">
        <f>'[1]TABLEAU DE BORD'!B124</f>
        <v/>
      </c>
      <c r="CG126" t="e">
        <f>'[1]TABLEAU DE BORD'!E124-'[1]TABLEAU DE BORD'!C124</f>
        <v>#VALUE!</v>
      </c>
      <c r="CI126" t="str">
        <f>'[1]TABLEAU DE BORD'!H124</f>
        <v/>
      </c>
      <c r="CJ126" t="e">
        <f>'[1]TABLEAU DE BORD'!K124-'[1]TABLEAU DE BORD'!I124</f>
        <v>#VALUE!</v>
      </c>
    </row>
    <row r="127" spans="69:88" x14ac:dyDescent="0.25">
      <c r="BQ12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BORD'!$B$13:$B$2000,0),11))*Q127/INDEX('[1]TABLEAU DE BORD'!$B$13:$R$2000,MATCH('Formalisme RTE'!$H$2,'[1]TABLEAU DE BORD'!$B$13:$B$2000,0),12)</f>
        <v>2.7040062867933941</v>
      </c>
      <c r="BR127" s="56">
        <f t="shared" si="19"/>
        <v>0</v>
      </c>
      <c r="BU127">
        <f t="shared" si="17"/>
        <v>0.5758883471257642</v>
      </c>
      <c r="BW127">
        <f>IF($BW$6="","",IF(ISERROR(INDEX([1]Base!$A$2:$C$207,MATCH($BW$6,[1]Base!$A$2:$A$207,0),2))=TRUE,"CABLE INCONNU",(INDEX([1]Base!$A$2:$C$207,MATCH($BW$6,[1]Base!$A$2:$A$207,0),3))))</f>
        <v>15.75</v>
      </c>
      <c r="BY127">
        <f>IF($BW$6="","",IF(ISERROR(INDEX([1]Base!$A$2:$C$207,MATCH($BW$6,[1]Base!$A$2:$A$207,0),2))=TRUE,"CABLE INCONNU",(INDEX([1]Base!$A$2:$C$207,MATCH($BW$6,[1]Base!$A$2:$A$207,0),2))))</f>
        <v>0.54700000000000004</v>
      </c>
      <c r="CA127">
        <f t="shared" si="18"/>
        <v>0</v>
      </c>
      <c r="CC127">
        <f>$BB$28+$D$10*((EXP(($BB$26-Q127)/$D$10)+EXP(-($BB$26-Q127)/$D$10))/2-1)</f>
        <v>237.96</v>
      </c>
      <c r="CD1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BORD'!$B$13:$B$2000,0),9)))*Q127/$M$18)</f>
        <v>237.96</v>
      </c>
      <c r="CF127" t="str">
        <f>'[1]TABLEAU DE BORD'!B125</f>
        <v/>
      </c>
      <c r="CG127" t="e">
        <f>'[1]TABLEAU DE BORD'!E125-'[1]TABLEAU DE BORD'!C125</f>
        <v>#VALUE!</v>
      </c>
      <c r="CI127" t="str">
        <f>'[1]TABLEAU DE BORD'!H125</f>
        <v/>
      </c>
      <c r="CJ127" t="e">
        <f>'[1]TABLEAU DE BORD'!K125-'[1]TABLEAU DE BORD'!I125</f>
        <v>#VALUE!</v>
      </c>
    </row>
    <row r="128" spans="69:88" x14ac:dyDescent="0.25">
      <c r="BQ12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BORD'!$B$13:$B$2000,0),11))*Q128/INDEX('[1]TABLEAU DE BORD'!$B$13:$R$2000,MATCH('Formalisme RTE'!$H$2,'[1]TABLEAU DE BORD'!$B$13:$B$2000,0),12)</f>
        <v>2.7040062867933941</v>
      </c>
      <c r="BR128" s="56">
        <f t="shared" si="19"/>
        <v>0</v>
      </c>
      <c r="BU128">
        <f t="shared" si="17"/>
        <v>0.5758883471257642</v>
      </c>
      <c r="BW128">
        <f>IF($BW$6="","",IF(ISERROR(INDEX([1]Base!$A$2:$C$207,MATCH($BW$6,[1]Base!$A$2:$A$207,0),2))=TRUE,"CABLE INCONNU",(INDEX([1]Base!$A$2:$C$207,MATCH($BW$6,[1]Base!$A$2:$A$207,0),3))))</f>
        <v>15.75</v>
      </c>
      <c r="BY128">
        <f>IF($BW$6="","",IF(ISERROR(INDEX([1]Base!$A$2:$C$207,MATCH($BW$6,[1]Base!$A$2:$A$207,0),2))=TRUE,"CABLE INCONNU",(INDEX([1]Base!$A$2:$C$207,MATCH($BW$6,[1]Base!$A$2:$A$207,0),2))))</f>
        <v>0.54700000000000004</v>
      </c>
      <c r="CA128">
        <f t="shared" si="18"/>
        <v>0</v>
      </c>
      <c r="CC128">
        <f>$BB$28+$D$10*((EXP(($BB$26-Q128)/$D$10)+EXP(-($BB$26-Q128)/$D$10))/2-1)</f>
        <v>237.96</v>
      </c>
      <c r="CD1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BORD'!$B$13:$B$2000,0),9)))*Q128/$M$18)</f>
        <v>237.96</v>
      </c>
      <c r="CF128" t="str">
        <f>'[1]TABLEAU DE BORD'!B126</f>
        <v/>
      </c>
      <c r="CG128" t="e">
        <f>'[1]TABLEAU DE BORD'!E126-'[1]TABLEAU DE BORD'!C126</f>
        <v>#VALUE!</v>
      </c>
      <c r="CI128" t="str">
        <f>'[1]TABLEAU DE BORD'!H126</f>
        <v/>
      </c>
      <c r="CJ128" t="e">
        <f>'[1]TABLEAU DE BORD'!K126-'[1]TABLEAU DE BORD'!I126</f>
        <v>#VALUE!</v>
      </c>
    </row>
    <row r="129" spans="69:88" x14ac:dyDescent="0.25">
      <c r="BQ12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BORD'!$B$13:$B$2000,0),11))*Q129/INDEX('[1]TABLEAU DE BORD'!$B$13:$R$2000,MATCH('Formalisme RTE'!$H$2,'[1]TABLEAU DE BORD'!$B$13:$B$2000,0),12)</f>
        <v>2.7040062867933941</v>
      </c>
      <c r="BR129" s="56">
        <f t="shared" si="19"/>
        <v>0</v>
      </c>
      <c r="BU129">
        <f t="shared" si="17"/>
        <v>0.5758883471257642</v>
      </c>
      <c r="BW129">
        <f>IF($BW$6="","",IF(ISERROR(INDEX([1]Base!$A$2:$C$207,MATCH($BW$6,[1]Base!$A$2:$A$207,0),2))=TRUE,"CABLE INCONNU",(INDEX([1]Base!$A$2:$C$207,MATCH($BW$6,[1]Base!$A$2:$A$207,0),3))))</f>
        <v>15.75</v>
      </c>
      <c r="BY129">
        <f>IF($BW$6="","",IF(ISERROR(INDEX([1]Base!$A$2:$C$207,MATCH($BW$6,[1]Base!$A$2:$A$207,0),2))=TRUE,"CABLE INCONNU",(INDEX([1]Base!$A$2:$C$207,MATCH($BW$6,[1]Base!$A$2:$A$207,0),2))))</f>
        <v>0.54700000000000004</v>
      </c>
      <c r="CA129">
        <f t="shared" si="18"/>
        <v>0</v>
      </c>
      <c r="CC129">
        <f>$BB$28+$D$10*((EXP(($BB$26-Q129)/$D$10)+EXP(-($BB$26-Q129)/$D$10))/2-1)</f>
        <v>237.96</v>
      </c>
      <c r="CD1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BORD'!$B$13:$B$2000,0),9)))*Q129/$M$18)</f>
        <v>237.96</v>
      </c>
      <c r="CF129" t="str">
        <f>'[1]TABLEAU DE BORD'!B127</f>
        <v/>
      </c>
      <c r="CG129" t="e">
        <f>'[1]TABLEAU DE BORD'!E127-'[1]TABLEAU DE BORD'!C127</f>
        <v>#VALUE!</v>
      </c>
      <c r="CI129" t="str">
        <f>'[1]TABLEAU DE BORD'!H127</f>
        <v/>
      </c>
      <c r="CJ129" t="e">
        <f>'[1]TABLEAU DE BORD'!K127-'[1]TABLEAU DE BORD'!I127</f>
        <v>#VALUE!</v>
      </c>
    </row>
    <row r="130" spans="69:88" x14ac:dyDescent="0.25">
      <c r="BQ13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BORD'!$B$13:$B$2000,0),11))*Q130/INDEX('[1]TABLEAU DE BORD'!$B$13:$R$2000,MATCH('Formalisme RTE'!$H$2,'[1]TABLEAU DE BORD'!$B$13:$B$2000,0),12)</f>
        <v>2.7040062867933941</v>
      </c>
      <c r="BR130" s="56">
        <f t="shared" si="19"/>
        <v>0</v>
      </c>
      <c r="BU130">
        <f t="shared" si="17"/>
        <v>0.5758883471257642</v>
      </c>
      <c r="BW130">
        <f>IF($BW$6="","",IF(ISERROR(INDEX([1]Base!$A$2:$C$207,MATCH($BW$6,[1]Base!$A$2:$A$207,0),2))=TRUE,"CABLE INCONNU",(INDEX([1]Base!$A$2:$C$207,MATCH($BW$6,[1]Base!$A$2:$A$207,0),3))))</f>
        <v>15.75</v>
      </c>
      <c r="BY130">
        <f>IF($BW$6="","",IF(ISERROR(INDEX([1]Base!$A$2:$C$207,MATCH($BW$6,[1]Base!$A$2:$A$207,0),2))=TRUE,"CABLE INCONNU",(INDEX([1]Base!$A$2:$C$207,MATCH($BW$6,[1]Base!$A$2:$A$207,0),2))))</f>
        <v>0.54700000000000004</v>
      </c>
      <c r="CA130">
        <f t="shared" si="18"/>
        <v>0</v>
      </c>
      <c r="CC130">
        <f>$BB$28+$D$10*((EXP(($BB$26-Q130)/$D$10)+EXP(-($BB$26-Q130)/$D$10))/2-1)</f>
        <v>237.96</v>
      </c>
      <c r="CD1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BORD'!$B$13:$B$2000,0),9)))*Q130/$M$18)</f>
        <v>237.96</v>
      </c>
      <c r="CF130" t="str">
        <f>'[1]TABLEAU DE BORD'!B128</f>
        <v/>
      </c>
      <c r="CG130" t="e">
        <f>'[1]TABLEAU DE BORD'!E128-'[1]TABLEAU DE BORD'!C128</f>
        <v>#VALUE!</v>
      </c>
      <c r="CI130" t="str">
        <f>'[1]TABLEAU DE BORD'!H128</f>
        <v/>
      </c>
      <c r="CJ130" t="e">
        <f>'[1]TABLEAU DE BORD'!K128-'[1]TABLEAU DE BORD'!I128</f>
        <v>#VALUE!</v>
      </c>
    </row>
    <row r="131" spans="69:88" x14ac:dyDescent="0.25">
      <c r="BQ13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BORD'!$B$13:$B$2000,0),11))*Q131/INDEX('[1]TABLEAU DE BORD'!$B$13:$R$2000,MATCH('Formalisme RTE'!$H$2,'[1]TABLEAU DE BORD'!$B$13:$B$2000,0),12)</f>
        <v>2.7040062867933941</v>
      </c>
      <c r="BR131" s="56">
        <f t="shared" si="19"/>
        <v>0</v>
      </c>
      <c r="BU131">
        <f t="shared" si="17"/>
        <v>0.5758883471257642</v>
      </c>
      <c r="BW131">
        <f>IF($BW$6="","",IF(ISERROR(INDEX([1]Base!$A$2:$C$207,MATCH($BW$6,[1]Base!$A$2:$A$207,0),2))=TRUE,"CABLE INCONNU",(INDEX([1]Base!$A$2:$C$207,MATCH($BW$6,[1]Base!$A$2:$A$207,0),3))))</f>
        <v>15.75</v>
      </c>
      <c r="BY131">
        <f>IF($BW$6="","",IF(ISERROR(INDEX([1]Base!$A$2:$C$207,MATCH($BW$6,[1]Base!$A$2:$A$207,0),2))=TRUE,"CABLE INCONNU",(INDEX([1]Base!$A$2:$C$207,MATCH($BW$6,[1]Base!$A$2:$A$207,0),2))))</f>
        <v>0.54700000000000004</v>
      </c>
      <c r="CA131">
        <f t="shared" si="18"/>
        <v>0</v>
      </c>
      <c r="CC131">
        <f>$BB$28+$D$10*((EXP(($BB$26-Q131)/$D$10)+EXP(-($BB$26-Q131)/$D$10))/2-1)</f>
        <v>237.96</v>
      </c>
      <c r="CD1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BORD'!$B$13:$B$2000,0),9)))*Q131/$M$18)</f>
        <v>237.96</v>
      </c>
      <c r="CF131" t="str">
        <f>'[1]TABLEAU DE BORD'!B129</f>
        <v/>
      </c>
      <c r="CG131" t="e">
        <f>'[1]TABLEAU DE BORD'!E129-'[1]TABLEAU DE BORD'!C129</f>
        <v>#VALUE!</v>
      </c>
      <c r="CI131" t="str">
        <f>'[1]TABLEAU DE BORD'!H129</f>
        <v/>
      </c>
      <c r="CJ131" t="e">
        <f>'[1]TABLEAU DE BORD'!K129-'[1]TABLEAU DE BORD'!I129</f>
        <v>#VALUE!</v>
      </c>
    </row>
    <row r="132" spans="69:88" x14ac:dyDescent="0.25">
      <c r="BQ13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BORD'!$B$13:$B$2000,0),11))*Q132/INDEX('[1]TABLEAU DE BORD'!$B$13:$R$2000,MATCH('Formalisme RTE'!$H$2,'[1]TABLEAU DE BORD'!$B$13:$B$2000,0),12)</f>
        <v>2.7040062867933941</v>
      </c>
      <c r="BR132" s="56">
        <f t="shared" si="19"/>
        <v>0</v>
      </c>
      <c r="BU132">
        <f t="shared" si="17"/>
        <v>0.5758883471257642</v>
      </c>
      <c r="BW132">
        <f>IF($BW$6="","",IF(ISERROR(INDEX([1]Base!$A$2:$C$207,MATCH($BW$6,[1]Base!$A$2:$A$207,0),2))=TRUE,"CABLE INCONNU",(INDEX([1]Base!$A$2:$C$207,MATCH($BW$6,[1]Base!$A$2:$A$207,0),3))))</f>
        <v>15.75</v>
      </c>
      <c r="BY132">
        <f>IF($BW$6="","",IF(ISERROR(INDEX([1]Base!$A$2:$C$207,MATCH($BW$6,[1]Base!$A$2:$A$207,0),2))=TRUE,"CABLE INCONNU",(INDEX([1]Base!$A$2:$C$207,MATCH($BW$6,[1]Base!$A$2:$A$207,0),2))))</f>
        <v>0.54700000000000004</v>
      </c>
      <c r="CA132">
        <f t="shared" si="18"/>
        <v>0</v>
      </c>
      <c r="CC132">
        <f>$BB$28+$D$10*((EXP(($BB$26-Q132)/$D$10)+EXP(-($BB$26-Q132)/$D$10))/2-1)</f>
        <v>237.96</v>
      </c>
      <c r="CD1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BORD'!$B$13:$B$2000,0),9)))*Q132/$M$18)</f>
        <v>237.96</v>
      </c>
      <c r="CF132" t="str">
        <f>'[1]TABLEAU DE BORD'!B130</f>
        <v/>
      </c>
      <c r="CG132" t="e">
        <f>'[1]TABLEAU DE BORD'!E130-'[1]TABLEAU DE BORD'!C130</f>
        <v>#VALUE!</v>
      </c>
      <c r="CI132" t="str">
        <f>'[1]TABLEAU DE BORD'!H130</f>
        <v/>
      </c>
      <c r="CJ132" t="e">
        <f>'[1]TABLEAU DE BORD'!K130-'[1]TABLEAU DE BORD'!I130</f>
        <v>#VALUE!</v>
      </c>
    </row>
    <row r="133" spans="69:88" x14ac:dyDescent="0.25">
      <c r="BQ13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BORD'!$B$13:$B$2000,0),11))*Q133/INDEX('[1]TABLEAU DE BORD'!$B$13:$R$2000,MATCH('Formalisme RTE'!$H$2,'[1]TABLEAU DE BORD'!$B$13:$B$2000,0),12)</f>
        <v>2.7040062867933941</v>
      </c>
      <c r="BR133" s="56">
        <f t="shared" si="19"/>
        <v>0</v>
      </c>
      <c r="BU133">
        <f t="shared" si="17"/>
        <v>0.5758883471257642</v>
      </c>
      <c r="BW133">
        <f>IF($BW$6="","",IF(ISERROR(INDEX([1]Base!$A$2:$C$207,MATCH($BW$6,[1]Base!$A$2:$A$207,0),2))=TRUE,"CABLE INCONNU",(INDEX([1]Base!$A$2:$C$207,MATCH($BW$6,[1]Base!$A$2:$A$207,0),3))))</f>
        <v>15.75</v>
      </c>
      <c r="BY133">
        <f>IF($BW$6="","",IF(ISERROR(INDEX([1]Base!$A$2:$C$207,MATCH($BW$6,[1]Base!$A$2:$A$207,0),2))=TRUE,"CABLE INCONNU",(INDEX([1]Base!$A$2:$C$207,MATCH($BW$6,[1]Base!$A$2:$A$207,0),2))))</f>
        <v>0.54700000000000004</v>
      </c>
      <c r="CA133">
        <f t="shared" si="18"/>
        <v>0</v>
      </c>
      <c r="CC133">
        <f>$BB$28+$D$10*((EXP(($BB$26-Q133)/$D$10)+EXP(-($BB$26-Q133)/$D$10))/2-1)</f>
        <v>237.96</v>
      </c>
      <c r="CD1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BORD'!$B$13:$B$2000,0),9)))*Q133/$M$18)</f>
        <v>237.96</v>
      </c>
      <c r="CF133" t="str">
        <f>'[1]TABLEAU DE BORD'!B131</f>
        <v/>
      </c>
      <c r="CG133" t="e">
        <f>'[1]TABLEAU DE BORD'!E131-'[1]TABLEAU DE BORD'!C131</f>
        <v>#VALUE!</v>
      </c>
      <c r="CI133" t="str">
        <f>'[1]TABLEAU DE BORD'!H131</f>
        <v/>
      </c>
      <c r="CJ133" t="e">
        <f>'[1]TABLEAU DE BORD'!K131-'[1]TABLEAU DE BORD'!I131</f>
        <v>#VALUE!</v>
      </c>
    </row>
    <row r="134" spans="69:88" x14ac:dyDescent="0.25">
      <c r="BQ13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BORD'!$B$13:$B$2000,0),11))*Q134/INDEX('[1]TABLEAU DE BORD'!$B$13:$R$2000,MATCH('Formalisme RTE'!$H$2,'[1]TABLEAU DE BORD'!$B$13:$B$2000,0),12)</f>
        <v>2.7040062867933941</v>
      </c>
      <c r="BR134" s="56">
        <f t="shared" si="19"/>
        <v>0</v>
      </c>
      <c r="BU134">
        <f t="shared" si="17"/>
        <v>0.5758883471257642</v>
      </c>
      <c r="BW134">
        <f>IF($BW$6="","",IF(ISERROR(INDEX([1]Base!$A$2:$C$207,MATCH($BW$6,[1]Base!$A$2:$A$207,0),2))=TRUE,"CABLE INCONNU",(INDEX([1]Base!$A$2:$C$207,MATCH($BW$6,[1]Base!$A$2:$A$207,0),3))))</f>
        <v>15.75</v>
      </c>
      <c r="BY134">
        <f>IF($BW$6="","",IF(ISERROR(INDEX([1]Base!$A$2:$C$207,MATCH($BW$6,[1]Base!$A$2:$A$207,0),2))=TRUE,"CABLE INCONNU",(INDEX([1]Base!$A$2:$C$207,MATCH($BW$6,[1]Base!$A$2:$A$207,0),2))))</f>
        <v>0.54700000000000004</v>
      </c>
      <c r="CA134">
        <f t="shared" si="18"/>
        <v>0</v>
      </c>
      <c r="CC134">
        <f>$BB$28+$D$10*((EXP(($BB$26-Q134)/$D$10)+EXP(-($BB$26-Q134)/$D$10))/2-1)</f>
        <v>237.96</v>
      </c>
      <c r="CD1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BORD'!$B$13:$B$2000,0),9)))*Q134/$M$18)</f>
        <v>237.96</v>
      </c>
      <c r="CF134" t="str">
        <f>'[1]TABLEAU DE BORD'!B132</f>
        <v/>
      </c>
      <c r="CG134" t="e">
        <f>'[1]TABLEAU DE BORD'!E132-'[1]TABLEAU DE BORD'!C132</f>
        <v>#VALUE!</v>
      </c>
      <c r="CI134" t="str">
        <f>'[1]TABLEAU DE BORD'!H132</f>
        <v/>
      </c>
      <c r="CJ134" t="e">
        <f>'[1]TABLEAU DE BORD'!K132-'[1]TABLEAU DE BORD'!I132</f>
        <v>#VALUE!</v>
      </c>
    </row>
    <row r="135" spans="69:88" x14ac:dyDescent="0.25">
      <c r="BQ13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BORD'!$B$13:$B$2000,0),11))*Q135/INDEX('[1]TABLEAU DE BORD'!$B$13:$R$2000,MATCH('Formalisme RTE'!$H$2,'[1]TABLEAU DE BORD'!$B$13:$B$2000,0),12)</f>
        <v>2.7040062867933941</v>
      </c>
      <c r="BR135" s="56">
        <f t="shared" si="19"/>
        <v>0</v>
      </c>
      <c r="BU135">
        <f t="shared" si="17"/>
        <v>0.5758883471257642</v>
      </c>
      <c r="BW135">
        <f>IF($BW$6="","",IF(ISERROR(INDEX([1]Base!$A$2:$C$207,MATCH($BW$6,[1]Base!$A$2:$A$207,0),2))=TRUE,"CABLE INCONNU",(INDEX([1]Base!$A$2:$C$207,MATCH($BW$6,[1]Base!$A$2:$A$207,0),3))))</f>
        <v>15.75</v>
      </c>
      <c r="BY135">
        <f>IF($BW$6="","",IF(ISERROR(INDEX([1]Base!$A$2:$C$207,MATCH($BW$6,[1]Base!$A$2:$A$207,0),2))=TRUE,"CABLE INCONNU",(INDEX([1]Base!$A$2:$C$207,MATCH($BW$6,[1]Base!$A$2:$A$207,0),2))))</f>
        <v>0.54700000000000004</v>
      </c>
      <c r="CA135">
        <f t="shared" si="18"/>
        <v>0</v>
      </c>
      <c r="CC135">
        <f>$BB$28+$D$10*((EXP(($BB$26-Q135)/$D$10)+EXP(-($BB$26-Q135)/$D$10))/2-1)</f>
        <v>237.96</v>
      </c>
      <c r="CD1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BORD'!$B$13:$B$2000,0),9)))*Q135/$M$18)</f>
        <v>237.96</v>
      </c>
      <c r="CF135" t="str">
        <f>'[1]TABLEAU DE BORD'!B133</f>
        <v/>
      </c>
      <c r="CG135" t="e">
        <f>'[1]TABLEAU DE BORD'!E133-'[1]TABLEAU DE BORD'!C133</f>
        <v>#VALUE!</v>
      </c>
      <c r="CI135" t="str">
        <f>'[1]TABLEAU DE BORD'!H133</f>
        <v/>
      </c>
      <c r="CJ135" t="e">
        <f>'[1]TABLEAU DE BORD'!K133-'[1]TABLEAU DE BORD'!I133</f>
        <v>#VALUE!</v>
      </c>
    </row>
    <row r="136" spans="69:88" x14ac:dyDescent="0.25">
      <c r="BQ13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BORD'!$B$13:$B$2000,0),11))*Q136/INDEX('[1]TABLEAU DE BORD'!$B$13:$R$2000,MATCH('Formalisme RTE'!$H$2,'[1]TABLEAU DE BORD'!$B$13:$B$2000,0),12)</f>
        <v>2.7040062867933941</v>
      </c>
      <c r="BR136" s="56">
        <f t="shared" si="19"/>
        <v>0</v>
      </c>
      <c r="BU136">
        <f t="shared" si="17"/>
        <v>0.5758883471257642</v>
      </c>
      <c r="BW136">
        <f>IF($BW$6="","",IF(ISERROR(INDEX([1]Base!$A$2:$C$207,MATCH($BW$6,[1]Base!$A$2:$A$207,0),2))=TRUE,"CABLE INCONNU",(INDEX([1]Base!$A$2:$C$207,MATCH($BW$6,[1]Base!$A$2:$A$207,0),3))))</f>
        <v>15.75</v>
      </c>
      <c r="BY136">
        <f>IF($BW$6="","",IF(ISERROR(INDEX([1]Base!$A$2:$C$207,MATCH($BW$6,[1]Base!$A$2:$A$207,0),2))=TRUE,"CABLE INCONNU",(INDEX([1]Base!$A$2:$C$207,MATCH($BW$6,[1]Base!$A$2:$A$207,0),2))))</f>
        <v>0.54700000000000004</v>
      </c>
      <c r="CA136">
        <f t="shared" si="18"/>
        <v>0</v>
      </c>
      <c r="CC136">
        <f>$BB$28+$D$10*((EXP(($BB$26-Q136)/$D$10)+EXP(-($BB$26-Q136)/$D$10))/2-1)</f>
        <v>237.96</v>
      </c>
      <c r="CD1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BORD'!$B$13:$B$2000,0),9)))*Q136/$M$18)</f>
        <v>237.96</v>
      </c>
      <c r="CF136" t="str">
        <f>'[1]TABLEAU DE BORD'!B134</f>
        <v/>
      </c>
      <c r="CG136" t="e">
        <f>'[1]TABLEAU DE BORD'!E134-'[1]TABLEAU DE BORD'!C134</f>
        <v>#VALUE!</v>
      </c>
      <c r="CI136" t="str">
        <f>'[1]TABLEAU DE BORD'!H134</f>
        <v/>
      </c>
      <c r="CJ136" t="e">
        <f>'[1]TABLEAU DE BORD'!K134-'[1]TABLEAU DE BORD'!I134</f>
        <v>#VALUE!</v>
      </c>
    </row>
    <row r="137" spans="69:88" x14ac:dyDescent="0.25">
      <c r="BQ13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BORD'!$B$13:$B$2000,0),11))*Q137/INDEX('[1]TABLEAU DE BORD'!$B$13:$R$2000,MATCH('Formalisme RTE'!$H$2,'[1]TABLEAU DE BORD'!$B$13:$B$2000,0),12)</f>
        <v>2.7040062867933941</v>
      </c>
      <c r="BR137" s="56">
        <f t="shared" si="19"/>
        <v>0</v>
      </c>
      <c r="BU137">
        <f t="shared" si="17"/>
        <v>0.5758883471257642</v>
      </c>
      <c r="BW137">
        <f>IF($BW$6="","",IF(ISERROR(INDEX([1]Base!$A$2:$C$207,MATCH($BW$6,[1]Base!$A$2:$A$207,0),2))=TRUE,"CABLE INCONNU",(INDEX([1]Base!$A$2:$C$207,MATCH($BW$6,[1]Base!$A$2:$A$207,0),3))))</f>
        <v>15.75</v>
      </c>
      <c r="BY137">
        <f>IF($BW$6="","",IF(ISERROR(INDEX([1]Base!$A$2:$C$207,MATCH($BW$6,[1]Base!$A$2:$A$207,0),2))=TRUE,"CABLE INCONNU",(INDEX([1]Base!$A$2:$C$207,MATCH($BW$6,[1]Base!$A$2:$A$207,0),2))))</f>
        <v>0.54700000000000004</v>
      </c>
      <c r="CA137">
        <f t="shared" si="18"/>
        <v>0</v>
      </c>
      <c r="CC137">
        <f>$BB$28+$D$10*((EXP(($BB$26-Q137)/$D$10)+EXP(-($BB$26-Q137)/$D$10))/2-1)</f>
        <v>237.96</v>
      </c>
      <c r="CD1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BORD'!$B$13:$B$2000,0),9)))*Q137/$M$18)</f>
        <v>237.96</v>
      </c>
      <c r="CF137" t="str">
        <f>'[1]TABLEAU DE BORD'!B135</f>
        <v/>
      </c>
      <c r="CG137" t="e">
        <f>'[1]TABLEAU DE BORD'!E135-'[1]TABLEAU DE BORD'!C135</f>
        <v>#VALUE!</v>
      </c>
      <c r="CI137" t="str">
        <f>'[1]TABLEAU DE BORD'!H135</f>
        <v/>
      </c>
      <c r="CJ137" t="e">
        <f>'[1]TABLEAU DE BORD'!K135-'[1]TABLEAU DE BORD'!I135</f>
        <v>#VALUE!</v>
      </c>
    </row>
    <row r="138" spans="69:88" x14ac:dyDescent="0.25">
      <c r="BQ13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BORD'!$B$13:$B$2000,0),11))*Q138/INDEX('[1]TABLEAU DE BORD'!$B$13:$R$2000,MATCH('Formalisme RTE'!$H$2,'[1]TABLEAU DE BORD'!$B$13:$B$2000,0),12)</f>
        <v>2.7040062867933941</v>
      </c>
      <c r="BR138" s="56">
        <f t="shared" si="19"/>
        <v>0</v>
      </c>
      <c r="BU138">
        <f t="shared" si="17"/>
        <v>0.5758883471257642</v>
      </c>
      <c r="BW138">
        <f>IF($BW$6="","",IF(ISERROR(INDEX([1]Base!$A$2:$C$207,MATCH($BW$6,[1]Base!$A$2:$A$207,0),2))=TRUE,"CABLE INCONNU",(INDEX([1]Base!$A$2:$C$207,MATCH($BW$6,[1]Base!$A$2:$A$207,0),3))))</f>
        <v>15.75</v>
      </c>
      <c r="BY138">
        <f>IF($BW$6="","",IF(ISERROR(INDEX([1]Base!$A$2:$C$207,MATCH($BW$6,[1]Base!$A$2:$A$207,0),2))=TRUE,"CABLE INCONNU",(INDEX([1]Base!$A$2:$C$207,MATCH($BW$6,[1]Base!$A$2:$A$207,0),2))))</f>
        <v>0.54700000000000004</v>
      </c>
      <c r="CA138">
        <f t="shared" si="18"/>
        <v>0</v>
      </c>
      <c r="CC138">
        <f>$BB$28+$D$10*((EXP(($BB$26-Q138)/$D$10)+EXP(-($BB$26-Q138)/$D$10))/2-1)</f>
        <v>237.96</v>
      </c>
      <c r="CD1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BORD'!$B$13:$B$2000,0),9)))*Q138/$M$18)</f>
        <v>237.96</v>
      </c>
      <c r="CF138" t="str">
        <f>'[1]TABLEAU DE BORD'!B136</f>
        <v/>
      </c>
      <c r="CG138" t="e">
        <f>'[1]TABLEAU DE BORD'!E136-'[1]TABLEAU DE BORD'!C136</f>
        <v>#VALUE!</v>
      </c>
      <c r="CI138" t="str">
        <f>'[1]TABLEAU DE BORD'!H136</f>
        <v/>
      </c>
      <c r="CJ138" t="e">
        <f>'[1]TABLEAU DE BORD'!K136-'[1]TABLEAU DE BORD'!I136</f>
        <v>#VALUE!</v>
      </c>
    </row>
    <row r="139" spans="69:88" x14ac:dyDescent="0.25">
      <c r="BQ13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BORD'!$B$13:$B$2000,0),11))*Q139/INDEX('[1]TABLEAU DE BORD'!$B$13:$R$2000,MATCH('Formalisme RTE'!$H$2,'[1]TABLEAU DE BORD'!$B$13:$B$2000,0),12)</f>
        <v>2.7040062867933941</v>
      </c>
      <c r="BR139" s="56">
        <f t="shared" si="19"/>
        <v>0</v>
      </c>
      <c r="BU139">
        <f t="shared" si="17"/>
        <v>0.5758883471257642</v>
      </c>
      <c r="BW139">
        <f>IF($BW$6="","",IF(ISERROR(INDEX([1]Base!$A$2:$C$207,MATCH($BW$6,[1]Base!$A$2:$A$207,0),2))=TRUE,"CABLE INCONNU",(INDEX([1]Base!$A$2:$C$207,MATCH($BW$6,[1]Base!$A$2:$A$207,0),3))))</f>
        <v>15.75</v>
      </c>
      <c r="BY139">
        <f>IF($BW$6="","",IF(ISERROR(INDEX([1]Base!$A$2:$C$207,MATCH($BW$6,[1]Base!$A$2:$A$207,0),2))=TRUE,"CABLE INCONNU",(INDEX([1]Base!$A$2:$C$207,MATCH($BW$6,[1]Base!$A$2:$A$207,0),2))))</f>
        <v>0.54700000000000004</v>
      </c>
      <c r="CA139">
        <f t="shared" si="18"/>
        <v>0</v>
      </c>
      <c r="CC139">
        <f>$BB$28+$D$10*((EXP(($BB$26-Q139)/$D$10)+EXP(-($BB$26-Q139)/$D$10))/2-1)</f>
        <v>237.96</v>
      </c>
      <c r="CD1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BORD'!$B$13:$B$2000,0),9)))*Q139/$M$18)</f>
        <v>237.96</v>
      </c>
      <c r="CF139" t="str">
        <f>'[1]TABLEAU DE BORD'!B137</f>
        <v/>
      </c>
      <c r="CG139" t="e">
        <f>'[1]TABLEAU DE BORD'!E137-'[1]TABLEAU DE BORD'!C137</f>
        <v>#VALUE!</v>
      </c>
      <c r="CI139" t="str">
        <f>'[1]TABLEAU DE BORD'!H137</f>
        <v/>
      </c>
      <c r="CJ139" t="e">
        <f>'[1]TABLEAU DE BORD'!K137-'[1]TABLEAU DE BORD'!I137</f>
        <v>#VALUE!</v>
      </c>
    </row>
    <row r="140" spans="69:88" x14ac:dyDescent="0.25">
      <c r="BQ14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BORD'!$B$13:$B$2000,0),11))*Q140/INDEX('[1]TABLEAU DE BORD'!$B$13:$R$2000,MATCH('Formalisme RTE'!$H$2,'[1]TABLEAU DE BORD'!$B$13:$B$2000,0),12)</f>
        <v>2.7040062867933941</v>
      </c>
      <c r="BR140" s="56">
        <f t="shared" si="19"/>
        <v>0</v>
      </c>
      <c r="BU140">
        <f t="shared" si="17"/>
        <v>0.5758883471257642</v>
      </c>
      <c r="BW140">
        <f>IF($BW$6="","",IF(ISERROR(INDEX([1]Base!$A$2:$C$207,MATCH($BW$6,[1]Base!$A$2:$A$207,0),2))=TRUE,"CABLE INCONNU",(INDEX([1]Base!$A$2:$C$207,MATCH($BW$6,[1]Base!$A$2:$A$207,0),3))))</f>
        <v>15.75</v>
      </c>
      <c r="BY140">
        <f>IF($BW$6="","",IF(ISERROR(INDEX([1]Base!$A$2:$C$207,MATCH($BW$6,[1]Base!$A$2:$A$207,0),2))=TRUE,"CABLE INCONNU",(INDEX([1]Base!$A$2:$C$207,MATCH($BW$6,[1]Base!$A$2:$A$207,0),2))))</f>
        <v>0.54700000000000004</v>
      </c>
      <c r="CA140">
        <f t="shared" si="18"/>
        <v>0</v>
      </c>
      <c r="CC140">
        <f>$BB$28+$D$10*((EXP(($BB$26-Q140)/$D$10)+EXP(-($BB$26-Q140)/$D$10))/2-1)</f>
        <v>237.96</v>
      </c>
      <c r="CD1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BORD'!$B$13:$B$2000,0),9)))*Q140/$M$18)</f>
        <v>237.96</v>
      </c>
      <c r="CF140" t="str">
        <f>'[1]TABLEAU DE BORD'!B138</f>
        <v/>
      </c>
      <c r="CG140" t="e">
        <f>'[1]TABLEAU DE BORD'!E138-'[1]TABLEAU DE BORD'!C138</f>
        <v>#VALUE!</v>
      </c>
      <c r="CI140" t="str">
        <f>'[1]TABLEAU DE BORD'!H138</f>
        <v/>
      </c>
      <c r="CJ140" t="e">
        <f>'[1]TABLEAU DE BORD'!K138-'[1]TABLEAU DE BORD'!I138</f>
        <v>#VALUE!</v>
      </c>
    </row>
    <row r="141" spans="69:88" x14ac:dyDescent="0.25">
      <c r="BQ14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BORD'!$B$13:$B$2000,0),11))*Q141/INDEX('[1]TABLEAU DE BORD'!$B$13:$R$2000,MATCH('Formalisme RTE'!$H$2,'[1]TABLEAU DE BORD'!$B$13:$B$2000,0),12)</f>
        <v>2.7040062867933941</v>
      </c>
      <c r="BR141" s="56">
        <f t="shared" si="19"/>
        <v>0</v>
      </c>
      <c r="BU141">
        <f t="shared" si="17"/>
        <v>0.5758883471257642</v>
      </c>
      <c r="BW141">
        <f>IF($BW$6="","",IF(ISERROR(INDEX([1]Base!$A$2:$C$207,MATCH($BW$6,[1]Base!$A$2:$A$207,0),2))=TRUE,"CABLE INCONNU",(INDEX([1]Base!$A$2:$C$207,MATCH($BW$6,[1]Base!$A$2:$A$207,0),3))))</f>
        <v>15.75</v>
      </c>
      <c r="BY141">
        <f>IF($BW$6="","",IF(ISERROR(INDEX([1]Base!$A$2:$C$207,MATCH($BW$6,[1]Base!$A$2:$A$207,0),2))=TRUE,"CABLE INCONNU",(INDEX([1]Base!$A$2:$C$207,MATCH($BW$6,[1]Base!$A$2:$A$207,0),2))))</f>
        <v>0.54700000000000004</v>
      </c>
      <c r="CA141">
        <f t="shared" si="18"/>
        <v>0</v>
      </c>
      <c r="CC141">
        <f>$BB$28+$D$10*((EXP(($BB$26-Q141)/$D$10)+EXP(-($BB$26-Q141)/$D$10))/2-1)</f>
        <v>237.96</v>
      </c>
      <c r="CD1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BORD'!$B$13:$B$2000,0),9)))*Q141/$M$18)</f>
        <v>237.96</v>
      </c>
      <c r="CF141" t="str">
        <f>'[1]TABLEAU DE BORD'!B139</f>
        <v/>
      </c>
      <c r="CG141" t="e">
        <f>'[1]TABLEAU DE BORD'!E139-'[1]TABLEAU DE BORD'!C139</f>
        <v>#VALUE!</v>
      </c>
      <c r="CI141" t="str">
        <f>'[1]TABLEAU DE BORD'!H139</f>
        <v/>
      </c>
      <c r="CJ141" t="e">
        <f>'[1]TABLEAU DE BORD'!K139-'[1]TABLEAU DE BORD'!I139</f>
        <v>#VALUE!</v>
      </c>
    </row>
    <row r="142" spans="69:88" x14ac:dyDescent="0.25">
      <c r="BQ14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BORD'!$B$13:$B$2000,0),11))*Q142/INDEX('[1]TABLEAU DE BORD'!$B$13:$R$2000,MATCH('Formalisme RTE'!$H$2,'[1]TABLEAU DE BORD'!$B$13:$B$2000,0),12)</f>
        <v>2.7040062867933941</v>
      </c>
      <c r="BR142" s="56">
        <f t="shared" si="19"/>
        <v>0</v>
      </c>
      <c r="BU142">
        <f t="shared" si="17"/>
        <v>0.5758883471257642</v>
      </c>
      <c r="BW142">
        <f>IF($BW$6="","",IF(ISERROR(INDEX([1]Base!$A$2:$C$207,MATCH($BW$6,[1]Base!$A$2:$A$207,0),2))=TRUE,"CABLE INCONNU",(INDEX([1]Base!$A$2:$C$207,MATCH($BW$6,[1]Base!$A$2:$A$207,0),3))))</f>
        <v>15.75</v>
      </c>
      <c r="BY142">
        <f>IF($BW$6="","",IF(ISERROR(INDEX([1]Base!$A$2:$C$207,MATCH($BW$6,[1]Base!$A$2:$A$207,0),2))=TRUE,"CABLE INCONNU",(INDEX([1]Base!$A$2:$C$207,MATCH($BW$6,[1]Base!$A$2:$A$207,0),2))))</f>
        <v>0.54700000000000004</v>
      </c>
      <c r="CA142">
        <f t="shared" si="18"/>
        <v>0</v>
      </c>
      <c r="CC142">
        <f>$BB$28+$D$10*((EXP(($BB$26-Q142)/$D$10)+EXP(-($BB$26-Q142)/$D$10))/2-1)</f>
        <v>237.96</v>
      </c>
      <c r="CD1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BORD'!$B$13:$B$2000,0),9)))*Q142/$M$18)</f>
        <v>237.96</v>
      </c>
      <c r="CF142" t="str">
        <f>'[1]TABLEAU DE BORD'!B140</f>
        <v/>
      </c>
      <c r="CG142" t="e">
        <f>'[1]TABLEAU DE BORD'!E140-'[1]TABLEAU DE BORD'!C140</f>
        <v>#VALUE!</v>
      </c>
      <c r="CI142" t="str">
        <f>'[1]TABLEAU DE BORD'!H140</f>
        <v/>
      </c>
      <c r="CJ142" t="e">
        <f>'[1]TABLEAU DE BORD'!K140-'[1]TABLEAU DE BORD'!I140</f>
        <v>#VALUE!</v>
      </c>
    </row>
    <row r="143" spans="69:88" x14ac:dyDescent="0.25">
      <c r="BQ14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BORD'!$B$13:$B$2000,0),11))*Q143/INDEX('[1]TABLEAU DE BORD'!$B$13:$R$2000,MATCH('Formalisme RTE'!$H$2,'[1]TABLEAU DE BORD'!$B$13:$B$2000,0),12)</f>
        <v>2.7040062867933941</v>
      </c>
      <c r="BR143" s="56">
        <f t="shared" si="19"/>
        <v>0</v>
      </c>
      <c r="BU143">
        <f t="shared" si="17"/>
        <v>0.5758883471257642</v>
      </c>
      <c r="BW143">
        <f>IF($BW$6="","",IF(ISERROR(INDEX([1]Base!$A$2:$C$207,MATCH($BW$6,[1]Base!$A$2:$A$207,0),2))=TRUE,"CABLE INCONNU",(INDEX([1]Base!$A$2:$C$207,MATCH($BW$6,[1]Base!$A$2:$A$207,0),3))))</f>
        <v>15.75</v>
      </c>
      <c r="BY143">
        <f>IF($BW$6="","",IF(ISERROR(INDEX([1]Base!$A$2:$C$207,MATCH($BW$6,[1]Base!$A$2:$A$207,0),2))=TRUE,"CABLE INCONNU",(INDEX([1]Base!$A$2:$C$207,MATCH($BW$6,[1]Base!$A$2:$A$207,0),2))))</f>
        <v>0.54700000000000004</v>
      </c>
      <c r="CA143">
        <f t="shared" si="18"/>
        <v>0</v>
      </c>
      <c r="CC143">
        <f>$BB$28+$D$10*((EXP(($BB$26-Q143)/$D$10)+EXP(-($BB$26-Q143)/$D$10))/2-1)</f>
        <v>237.96</v>
      </c>
      <c r="CD1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BORD'!$B$13:$B$2000,0),9)))*Q143/$M$18)</f>
        <v>237.96</v>
      </c>
      <c r="CF143" t="str">
        <f>'[1]TABLEAU DE BORD'!B141</f>
        <v/>
      </c>
      <c r="CG143" t="e">
        <f>'[1]TABLEAU DE BORD'!E141-'[1]TABLEAU DE BORD'!C141</f>
        <v>#VALUE!</v>
      </c>
      <c r="CI143" t="str">
        <f>'[1]TABLEAU DE BORD'!H141</f>
        <v/>
      </c>
      <c r="CJ143" t="e">
        <f>'[1]TABLEAU DE BORD'!K141-'[1]TABLEAU DE BORD'!I141</f>
        <v>#VALUE!</v>
      </c>
    </row>
    <row r="144" spans="69:88" x14ac:dyDescent="0.25">
      <c r="BQ14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BORD'!$B$13:$B$2000,0),11))*Q144/INDEX('[1]TABLEAU DE BORD'!$B$13:$R$2000,MATCH('Formalisme RTE'!$H$2,'[1]TABLEAU DE BORD'!$B$13:$B$2000,0),12)</f>
        <v>2.7040062867933941</v>
      </c>
      <c r="BR144" s="56">
        <f t="shared" si="19"/>
        <v>0</v>
      </c>
      <c r="BU144">
        <f t="shared" ref="BU144:BU207" si="20">SQRT(1-(1/(SQRT((BY144*0.981)^2+(($B$30/10)*BW144*0.001)^2)/(BY144*0.981))^2))</f>
        <v>0.5758883471257642</v>
      </c>
      <c r="BW144">
        <f>IF($BW$6="","",IF(ISERROR(INDEX([1]Base!$A$2:$C$207,MATCH($BW$6,[1]Base!$A$2:$A$207,0),2))=TRUE,"CABLE INCONNU",(INDEX([1]Base!$A$2:$C$207,MATCH($BW$6,[1]Base!$A$2:$A$207,0),3))))</f>
        <v>15.75</v>
      </c>
      <c r="BY144">
        <f>IF($BW$6="","",IF(ISERROR(INDEX([1]Base!$A$2:$C$207,MATCH($BW$6,[1]Base!$A$2:$A$207,0),2))=TRUE,"CABLE INCONNU",(INDEX([1]Base!$A$2:$C$207,MATCH($BW$6,[1]Base!$A$2:$A$207,0),2))))</f>
        <v>0.54700000000000004</v>
      </c>
      <c r="CA144">
        <f t="shared" si="18"/>
        <v>0</v>
      </c>
      <c r="CC144">
        <f>$BB$28+$D$10*((EXP(($BB$26-Q144)/$D$10)+EXP(-($BB$26-Q144)/$D$10))/2-1)</f>
        <v>237.96</v>
      </c>
      <c r="CD1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BORD'!$B$13:$B$2000,0),9)))*Q144/$M$18)</f>
        <v>237.96</v>
      </c>
      <c r="CF144" t="str">
        <f>'[1]TABLEAU DE BORD'!B142</f>
        <v/>
      </c>
      <c r="CG144" t="e">
        <f>'[1]TABLEAU DE BORD'!E142-'[1]TABLEAU DE BORD'!C142</f>
        <v>#VALUE!</v>
      </c>
      <c r="CI144" t="str">
        <f>'[1]TABLEAU DE BORD'!H142</f>
        <v/>
      </c>
      <c r="CJ144" t="e">
        <f>'[1]TABLEAU DE BORD'!K142-'[1]TABLEAU DE BORD'!I142</f>
        <v>#VALUE!</v>
      </c>
    </row>
    <row r="145" spans="69:88" x14ac:dyDescent="0.25">
      <c r="BQ14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BORD'!$B$13:$B$2000,0),11))*Q145/INDEX('[1]TABLEAU DE BORD'!$B$13:$R$2000,MATCH('Formalisme RTE'!$H$2,'[1]TABLEAU DE BORD'!$B$13:$B$2000,0),12)</f>
        <v>2.7040062867933941</v>
      </c>
      <c r="BR145" s="56">
        <f t="shared" si="19"/>
        <v>0</v>
      </c>
      <c r="BU145">
        <f t="shared" si="20"/>
        <v>0.5758883471257642</v>
      </c>
      <c r="BW145">
        <f>IF($BW$6="","",IF(ISERROR(INDEX([1]Base!$A$2:$C$207,MATCH($BW$6,[1]Base!$A$2:$A$207,0),2))=TRUE,"CABLE INCONNU",(INDEX([1]Base!$A$2:$C$207,MATCH($BW$6,[1]Base!$A$2:$A$207,0),3))))</f>
        <v>15.75</v>
      </c>
      <c r="BY145">
        <f>IF($BW$6="","",IF(ISERROR(INDEX([1]Base!$A$2:$C$207,MATCH($BW$6,[1]Base!$A$2:$A$207,0),2))=TRUE,"CABLE INCONNU",(INDEX([1]Base!$A$2:$C$207,MATCH($BW$6,[1]Base!$A$2:$A$207,0),2))))</f>
        <v>0.54700000000000004</v>
      </c>
      <c r="CA145">
        <f t="shared" ref="CA145:CA208" si="21">CD145-CC145</f>
        <v>0</v>
      </c>
      <c r="CC145">
        <f>$BB$28+$D$10*((EXP(($BB$26-Q145)/$D$10)+EXP(-($BB$26-Q145)/$D$10))/2-1)</f>
        <v>237.96</v>
      </c>
      <c r="CD1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BORD'!$B$13:$B$2000,0),9)))*Q145/$M$18)</f>
        <v>237.96</v>
      </c>
      <c r="CF145" t="str">
        <f>'[1]TABLEAU DE BORD'!B143</f>
        <v/>
      </c>
      <c r="CG145" t="e">
        <f>'[1]TABLEAU DE BORD'!E143-'[1]TABLEAU DE BORD'!C143</f>
        <v>#VALUE!</v>
      </c>
      <c r="CI145" t="str">
        <f>'[1]TABLEAU DE BORD'!H143</f>
        <v/>
      </c>
      <c r="CJ145" t="e">
        <f>'[1]TABLEAU DE BORD'!K143-'[1]TABLEAU DE BORD'!I143</f>
        <v>#VALUE!</v>
      </c>
    </row>
    <row r="146" spans="69:88" x14ac:dyDescent="0.25">
      <c r="BQ14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BORD'!$B$13:$B$2000,0),11))*Q146/INDEX('[1]TABLEAU DE BORD'!$B$13:$R$2000,MATCH('Formalisme RTE'!$H$2,'[1]TABLEAU DE BORD'!$B$13:$B$2000,0),12)</f>
        <v>2.7040062867933941</v>
      </c>
      <c r="BR146" s="56">
        <f t="shared" ref="BR146:BR209" si="22">BU146*CA146</f>
        <v>0</v>
      </c>
      <c r="BU146">
        <f t="shared" si="20"/>
        <v>0.5758883471257642</v>
      </c>
      <c r="BW146">
        <f>IF($BW$6="","",IF(ISERROR(INDEX([1]Base!$A$2:$C$207,MATCH($BW$6,[1]Base!$A$2:$A$207,0),2))=TRUE,"CABLE INCONNU",(INDEX([1]Base!$A$2:$C$207,MATCH($BW$6,[1]Base!$A$2:$A$207,0),3))))</f>
        <v>15.75</v>
      </c>
      <c r="BY146">
        <f>IF($BW$6="","",IF(ISERROR(INDEX([1]Base!$A$2:$C$207,MATCH($BW$6,[1]Base!$A$2:$A$207,0),2))=TRUE,"CABLE INCONNU",(INDEX([1]Base!$A$2:$C$207,MATCH($BW$6,[1]Base!$A$2:$A$207,0),2))))</f>
        <v>0.54700000000000004</v>
      </c>
      <c r="CA146">
        <f t="shared" si="21"/>
        <v>0</v>
      </c>
      <c r="CC146">
        <f>$BB$28+$D$10*((EXP(($BB$26-Q146)/$D$10)+EXP(-($BB$26-Q146)/$D$10))/2-1)</f>
        <v>237.96</v>
      </c>
      <c r="CD1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BORD'!$B$13:$B$2000,0),9)))*Q146/$M$18)</f>
        <v>237.96</v>
      </c>
      <c r="CF146" t="str">
        <f>'[1]TABLEAU DE BORD'!B144</f>
        <v/>
      </c>
      <c r="CG146" t="e">
        <f>'[1]TABLEAU DE BORD'!E144-'[1]TABLEAU DE BORD'!C144</f>
        <v>#VALUE!</v>
      </c>
      <c r="CI146" t="str">
        <f>'[1]TABLEAU DE BORD'!H144</f>
        <v/>
      </c>
      <c r="CJ146" t="e">
        <f>'[1]TABLEAU DE BORD'!K144-'[1]TABLEAU DE BORD'!I144</f>
        <v>#VALUE!</v>
      </c>
    </row>
    <row r="147" spans="69:88" x14ac:dyDescent="0.25">
      <c r="BQ14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BORD'!$B$13:$B$2000,0),11))*Q147/INDEX('[1]TABLEAU DE BORD'!$B$13:$R$2000,MATCH('Formalisme RTE'!$H$2,'[1]TABLEAU DE BORD'!$B$13:$B$2000,0),12)</f>
        <v>2.7040062867933941</v>
      </c>
      <c r="BR147" s="56">
        <f t="shared" si="22"/>
        <v>0</v>
      </c>
      <c r="BU147">
        <f t="shared" si="20"/>
        <v>0.5758883471257642</v>
      </c>
      <c r="BW147">
        <f>IF($BW$6="","",IF(ISERROR(INDEX([1]Base!$A$2:$C$207,MATCH($BW$6,[1]Base!$A$2:$A$207,0),2))=TRUE,"CABLE INCONNU",(INDEX([1]Base!$A$2:$C$207,MATCH($BW$6,[1]Base!$A$2:$A$207,0),3))))</f>
        <v>15.75</v>
      </c>
      <c r="BY147">
        <f>IF($BW$6="","",IF(ISERROR(INDEX([1]Base!$A$2:$C$207,MATCH($BW$6,[1]Base!$A$2:$A$207,0),2))=TRUE,"CABLE INCONNU",(INDEX([1]Base!$A$2:$C$207,MATCH($BW$6,[1]Base!$A$2:$A$207,0),2))))</f>
        <v>0.54700000000000004</v>
      </c>
      <c r="CA147">
        <f t="shared" si="21"/>
        <v>0</v>
      </c>
      <c r="CC147">
        <f>$BB$28+$D$10*((EXP(($BB$26-Q147)/$D$10)+EXP(-($BB$26-Q147)/$D$10))/2-1)</f>
        <v>237.96</v>
      </c>
      <c r="CD1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BORD'!$B$13:$B$2000,0),9)))*Q147/$M$18)</f>
        <v>237.96</v>
      </c>
      <c r="CF147" t="str">
        <f>'[1]TABLEAU DE BORD'!B145</f>
        <v/>
      </c>
      <c r="CG147" t="e">
        <f>'[1]TABLEAU DE BORD'!E145-'[1]TABLEAU DE BORD'!C145</f>
        <v>#VALUE!</v>
      </c>
      <c r="CI147" t="str">
        <f>'[1]TABLEAU DE BORD'!H145</f>
        <v/>
      </c>
      <c r="CJ147" t="e">
        <f>'[1]TABLEAU DE BORD'!K145-'[1]TABLEAU DE BORD'!I145</f>
        <v>#VALUE!</v>
      </c>
    </row>
    <row r="148" spans="69:88" x14ac:dyDescent="0.25">
      <c r="BQ14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BORD'!$B$13:$B$2000,0),11))*Q148/INDEX('[1]TABLEAU DE BORD'!$B$13:$R$2000,MATCH('Formalisme RTE'!$H$2,'[1]TABLEAU DE BORD'!$B$13:$B$2000,0),12)</f>
        <v>2.7040062867933941</v>
      </c>
      <c r="BR148" s="56">
        <f t="shared" si="22"/>
        <v>0</v>
      </c>
      <c r="BU148">
        <f t="shared" si="20"/>
        <v>0.5758883471257642</v>
      </c>
      <c r="BW148">
        <f>IF($BW$6="","",IF(ISERROR(INDEX([1]Base!$A$2:$C$207,MATCH($BW$6,[1]Base!$A$2:$A$207,0),2))=TRUE,"CABLE INCONNU",(INDEX([1]Base!$A$2:$C$207,MATCH($BW$6,[1]Base!$A$2:$A$207,0),3))))</f>
        <v>15.75</v>
      </c>
      <c r="BY148">
        <f>IF($BW$6="","",IF(ISERROR(INDEX([1]Base!$A$2:$C$207,MATCH($BW$6,[1]Base!$A$2:$A$207,0),2))=TRUE,"CABLE INCONNU",(INDEX([1]Base!$A$2:$C$207,MATCH($BW$6,[1]Base!$A$2:$A$207,0),2))))</f>
        <v>0.54700000000000004</v>
      </c>
      <c r="CA148">
        <f t="shared" si="21"/>
        <v>0</v>
      </c>
      <c r="CC148">
        <f>$BB$28+$D$10*((EXP(($BB$26-Q148)/$D$10)+EXP(-($BB$26-Q148)/$D$10))/2-1)</f>
        <v>237.96</v>
      </c>
      <c r="CD1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BORD'!$B$13:$B$2000,0),9)))*Q148/$M$18)</f>
        <v>237.96</v>
      </c>
      <c r="CF148" t="str">
        <f>'[1]TABLEAU DE BORD'!B146</f>
        <v/>
      </c>
      <c r="CG148" t="e">
        <f>'[1]TABLEAU DE BORD'!E146-'[1]TABLEAU DE BORD'!C146</f>
        <v>#VALUE!</v>
      </c>
      <c r="CI148" t="str">
        <f>'[1]TABLEAU DE BORD'!H146</f>
        <v/>
      </c>
      <c r="CJ148" t="e">
        <f>'[1]TABLEAU DE BORD'!K146-'[1]TABLEAU DE BORD'!I146</f>
        <v>#VALUE!</v>
      </c>
    </row>
    <row r="149" spans="69:88" x14ac:dyDescent="0.25">
      <c r="BQ14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BORD'!$B$13:$B$2000,0),11))*Q149/INDEX('[1]TABLEAU DE BORD'!$B$13:$R$2000,MATCH('Formalisme RTE'!$H$2,'[1]TABLEAU DE BORD'!$B$13:$B$2000,0),12)</f>
        <v>2.7040062867933941</v>
      </c>
      <c r="BR149" s="56">
        <f t="shared" si="22"/>
        <v>0</v>
      </c>
      <c r="BU149">
        <f t="shared" si="20"/>
        <v>0.5758883471257642</v>
      </c>
      <c r="BW149">
        <f>IF($BW$6="","",IF(ISERROR(INDEX([1]Base!$A$2:$C$207,MATCH($BW$6,[1]Base!$A$2:$A$207,0),2))=TRUE,"CABLE INCONNU",(INDEX([1]Base!$A$2:$C$207,MATCH($BW$6,[1]Base!$A$2:$A$207,0),3))))</f>
        <v>15.75</v>
      </c>
      <c r="BY149">
        <f>IF($BW$6="","",IF(ISERROR(INDEX([1]Base!$A$2:$C$207,MATCH($BW$6,[1]Base!$A$2:$A$207,0),2))=TRUE,"CABLE INCONNU",(INDEX([1]Base!$A$2:$C$207,MATCH($BW$6,[1]Base!$A$2:$A$207,0),2))))</f>
        <v>0.54700000000000004</v>
      </c>
      <c r="CA149">
        <f t="shared" si="21"/>
        <v>0</v>
      </c>
      <c r="CC149">
        <f>$BB$28+$D$10*((EXP(($BB$26-Q149)/$D$10)+EXP(-($BB$26-Q149)/$D$10))/2-1)</f>
        <v>237.96</v>
      </c>
      <c r="CD1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BORD'!$B$13:$B$2000,0),9)))*Q149/$M$18)</f>
        <v>237.96</v>
      </c>
      <c r="CF149" t="str">
        <f>'[1]TABLEAU DE BORD'!B147</f>
        <v/>
      </c>
      <c r="CG149" t="e">
        <f>'[1]TABLEAU DE BORD'!E147-'[1]TABLEAU DE BORD'!C147</f>
        <v>#VALUE!</v>
      </c>
      <c r="CI149" t="str">
        <f>'[1]TABLEAU DE BORD'!H147</f>
        <v/>
      </c>
      <c r="CJ149" t="e">
        <f>'[1]TABLEAU DE BORD'!K147-'[1]TABLEAU DE BORD'!I147</f>
        <v>#VALUE!</v>
      </c>
    </row>
    <row r="150" spans="69:88" x14ac:dyDescent="0.25">
      <c r="BQ15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BORD'!$B$13:$B$2000,0),11))*Q150/INDEX('[1]TABLEAU DE BORD'!$B$13:$R$2000,MATCH('Formalisme RTE'!$H$2,'[1]TABLEAU DE BORD'!$B$13:$B$2000,0),12)</f>
        <v>2.7040062867933941</v>
      </c>
      <c r="BR150" s="56">
        <f t="shared" si="22"/>
        <v>0</v>
      </c>
      <c r="BU150">
        <f t="shared" si="20"/>
        <v>0.5758883471257642</v>
      </c>
      <c r="BW150">
        <f>IF($BW$6="","",IF(ISERROR(INDEX([1]Base!$A$2:$C$207,MATCH($BW$6,[1]Base!$A$2:$A$207,0),2))=TRUE,"CABLE INCONNU",(INDEX([1]Base!$A$2:$C$207,MATCH($BW$6,[1]Base!$A$2:$A$207,0),3))))</f>
        <v>15.75</v>
      </c>
      <c r="BY150">
        <f>IF($BW$6="","",IF(ISERROR(INDEX([1]Base!$A$2:$C$207,MATCH($BW$6,[1]Base!$A$2:$A$207,0),2))=TRUE,"CABLE INCONNU",(INDEX([1]Base!$A$2:$C$207,MATCH($BW$6,[1]Base!$A$2:$A$207,0),2))))</f>
        <v>0.54700000000000004</v>
      </c>
      <c r="CA150">
        <f t="shared" si="21"/>
        <v>0</v>
      </c>
      <c r="CC150">
        <f>$BB$28+$D$10*((EXP(($BB$26-Q150)/$D$10)+EXP(-($BB$26-Q150)/$D$10))/2-1)</f>
        <v>237.96</v>
      </c>
      <c r="CD1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BORD'!$B$13:$B$2000,0),9)))*Q150/$M$18)</f>
        <v>237.96</v>
      </c>
      <c r="CF150" t="str">
        <f>'[1]TABLEAU DE BORD'!B148</f>
        <v/>
      </c>
      <c r="CG150" t="e">
        <f>'[1]TABLEAU DE BORD'!E148-'[1]TABLEAU DE BORD'!C148</f>
        <v>#VALUE!</v>
      </c>
      <c r="CI150" t="str">
        <f>'[1]TABLEAU DE BORD'!H148</f>
        <v/>
      </c>
      <c r="CJ150" t="e">
        <f>'[1]TABLEAU DE BORD'!K148-'[1]TABLEAU DE BORD'!I148</f>
        <v>#VALUE!</v>
      </c>
    </row>
    <row r="151" spans="69:88" x14ac:dyDescent="0.25">
      <c r="BQ15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BORD'!$B$13:$B$2000,0),11))*Q151/INDEX('[1]TABLEAU DE BORD'!$B$13:$R$2000,MATCH('Formalisme RTE'!$H$2,'[1]TABLEAU DE BORD'!$B$13:$B$2000,0),12)</f>
        <v>2.7040062867933941</v>
      </c>
      <c r="BR151" s="56">
        <f t="shared" si="22"/>
        <v>0</v>
      </c>
      <c r="BU151">
        <f t="shared" si="20"/>
        <v>0.5758883471257642</v>
      </c>
      <c r="BW151">
        <f>IF($BW$6="","",IF(ISERROR(INDEX([1]Base!$A$2:$C$207,MATCH($BW$6,[1]Base!$A$2:$A$207,0),2))=TRUE,"CABLE INCONNU",(INDEX([1]Base!$A$2:$C$207,MATCH($BW$6,[1]Base!$A$2:$A$207,0),3))))</f>
        <v>15.75</v>
      </c>
      <c r="BY151">
        <f>IF($BW$6="","",IF(ISERROR(INDEX([1]Base!$A$2:$C$207,MATCH($BW$6,[1]Base!$A$2:$A$207,0),2))=TRUE,"CABLE INCONNU",(INDEX([1]Base!$A$2:$C$207,MATCH($BW$6,[1]Base!$A$2:$A$207,0),2))))</f>
        <v>0.54700000000000004</v>
      </c>
      <c r="CA151">
        <f t="shared" si="21"/>
        <v>0</v>
      </c>
      <c r="CC151">
        <f>$BB$28+$D$10*((EXP(($BB$26-Q151)/$D$10)+EXP(-($BB$26-Q151)/$D$10))/2-1)</f>
        <v>237.96</v>
      </c>
      <c r="CD1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BORD'!$B$13:$B$2000,0),9)))*Q151/$M$18)</f>
        <v>237.96</v>
      </c>
      <c r="CF151" t="str">
        <f>'[1]TABLEAU DE BORD'!B149</f>
        <v/>
      </c>
      <c r="CG151" t="e">
        <f>'[1]TABLEAU DE BORD'!E149-'[1]TABLEAU DE BORD'!C149</f>
        <v>#VALUE!</v>
      </c>
      <c r="CI151" t="str">
        <f>'[1]TABLEAU DE BORD'!H149</f>
        <v/>
      </c>
      <c r="CJ151" t="e">
        <f>'[1]TABLEAU DE BORD'!K149-'[1]TABLEAU DE BORD'!I149</f>
        <v>#VALUE!</v>
      </c>
    </row>
    <row r="152" spans="69:88" x14ac:dyDescent="0.25">
      <c r="BQ15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BORD'!$B$13:$B$2000,0),11))*Q152/INDEX('[1]TABLEAU DE BORD'!$B$13:$R$2000,MATCH('Formalisme RTE'!$H$2,'[1]TABLEAU DE BORD'!$B$13:$B$2000,0),12)</f>
        <v>2.7040062867933941</v>
      </c>
      <c r="BR152" s="56">
        <f t="shared" si="22"/>
        <v>0</v>
      </c>
      <c r="BU152">
        <f t="shared" si="20"/>
        <v>0.5758883471257642</v>
      </c>
      <c r="BW152">
        <f>IF($BW$6="","",IF(ISERROR(INDEX([1]Base!$A$2:$C$207,MATCH($BW$6,[1]Base!$A$2:$A$207,0),2))=TRUE,"CABLE INCONNU",(INDEX([1]Base!$A$2:$C$207,MATCH($BW$6,[1]Base!$A$2:$A$207,0),3))))</f>
        <v>15.75</v>
      </c>
      <c r="BY152">
        <f>IF($BW$6="","",IF(ISERROR(INDEX([1]Base!$A$2:$C$207,MATCH($BW$6,[1]Base!$A$2:$A$207,0),2))=TRUE,"CABLE INCONNU",(INDEX([1]Base!$A$2:$C$207,MATCH($BW$6,[1]Base!$A$2:$A$207,0),2))))</f>
        <v>0.54700000000000004</v>
      </c>
      <c r="CA152">
        <f t="shared" si="21"/>
        <v>0</v>
      </c>
      <c r="CC152">
        <f>$BB$28+$D$10*((EXP(($BB$26-Q152)/$D$10)+EXP(-($BB$26-Q152)/$D$10))/2-1)</f>
        <v>237.96</v>
      </c>
      <c r="CD1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BORD'!$B$13:$B$2000,0),9)))*Q152/$M$18)</f>
        <v>237.96</v>
      </c>
      <c r="CF152" t="str">
        <f>'[1]TABLEAU DE BORD'!B150</f>
        <v/>
      </c>
      <c r="CG152" t="e">
        <f>'[1]TABLEAU DE BORD'!E150-'[1]TABLEAU DE BORD'!C150</f>
        <v>#VALUE!</v>
      </c>
      <c r="CI152" t="str">
        <f>'[1]TABLEAU DE BORD'!H150</f>
        <v/>
      </c>
      <c r="CJ152" t="e">
        <f>'[1]TABLEAU DE BORD'!K150-'[1]TABLEAU DE BORD'!I150</f>
        <v>#VALUE!</v>
      </c>
    </row>
    <row r="153" spans="69:88" x14ac:dyDescent="0.25">
      <c r="BQ15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BORD'!$B$13:$B$2000,0),11))*Q153/INDEX('[1]TABLEAU DE BORD'!$B$13:$R$2000,MATCH('Formalisme RTE'!$H$2,'[1]TABLEAU DE BORD'!$B$13:$B$2000,0),12)</f>
        <v>2.7040062867933941</v>
      </c>
      <c r="BR153" s="56">
        <f t="shared" si="22"/>
        <v>0</v>
      </c>
      <c r="BU153">
        <f t="shared" si="20"/>
        <v>0.5758883471257642</v>
      </c>
      <c r="BW153">
        <f>IF($BW$6="","",IF(ISERROR(INDEX([1]Base!$A$2:$C$207,MATCH($BW$6,[1]Base!$A$2:$A$207,0),2))=TRUE,"CABLE INCONNU",(INDEX([1]Base!$A$2:$C$207,MATCH($BW$6,[1]Base!$A$2:$A$207,0),3))))</f>
        <v>15.75</v>
      </c>
      <c r="BY153">
        <f>IF($BW$6="","",IF(ISERROR(INDEX([1]Base!$A$2:$C$207,MATCH($BW$6,[1]Base!$A$2:$A$207,0),2))=TRUE,"CABLE INCONNU",(INDEX([1]Base!$A$2:$C$207,MATCH($BW$6,[1]Base!$A$2:$A$207,0),2))))</f>
        <v>0.54700000000000004</v>
      </c>
      <c r="CA153">
        <f t="shared" si="21"/>
        <v>0</v>
      </c>
      <c r="CC153">
        <f>$BB$28+$D$10*((EXP(($BB$26-Q153)/$D$10)+EXP(-($BB$26-Q153)/$D$10))/2-1)</f>
        <v>237.96</v>
      </c>
      <c r="CD1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BORD'!$B$13:$B$2000,0),9)))*Q153/$M$18)</f>
        <v>237.96</v>
      </c>
      <c r="CF153" t="str">
        <f>'[1]TABLEAU DE BORD'!B151</f>
        <v/>
      </c>
      <c r="CG153" t="e">
        <f>'[1]TABLEAU DE BORD'!E151-'[1]TABLEAU DE BORD'!C151</f>
        <v>#VALUE!</v>
      </c>
      <c r="CI153" t="str">
        <f>'[1]TABLEAU DE BORD'!H151</f>
        <v/>
      </c>
      <c r="CJ153" t="e">
        <f>'[1]TABLEAU DE BORD'!K151-'[1]TABLEAU DE BORD'!I151</f>
        <v>#VALUE!</v>
      </c>
    </row>
    <row r="154" spans="69:88" x14ac:dyDescent="0.25">
      <c r="BQ15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BORD'!$B$13:$B$2000,0),11))*Q154/INDEX('[1]TABLEAU DE BORD'!$B$13:$R$2000,MATCH('Formalisme RTE'!$H$2,'[1]TABLEAU DE BORD'!$B$13:$B$2000,0),12)</f>
        <v>2.7040062867933941</v>
      </c>
      <c r="BR154" s="56">
        <f t="shared" si="22"/>
        <v>0</v>
      </c>
      <c r="BU154">
        <f t="shared" si="20"/>
        <v>0.5758883471257642</v>
      </c>
      <c r="BW154">
        <f>IF($BW$6="","",IF(ISERROR(INDEX([1]Base!$A$2:$C$207,MATCH($BW$6,[1]Base!$A$2:$A$207,0),2))=TRUE,"CABLE INCONNU",(INDEX([1]Base!$A$2:$C$207,MATCH($BW$6,[1]Base!$A$2:$A$207,0),3))))</f>
        <v>15.75</v>
      </c>
      <c r="BY154">
        <f>IF($BW$6="","",IF(ISERROR(INDEX([1]Base!$A$2:$C$207,MATCH($BW$6,[1]Base!$A$2:$A$207,0),2))=TRUE,"CABLE INCONNU",(INDEX([1]Base!$A$2:$C$207,MATCH($BW$6,[1]Base!$A$2:$A$207,0),2))))</f>
        <v>0.54700000000000004</v>
      </c>
      <c r="CA154">
        <f t="shared" si="21"/>
        <v>0</v>
      </c>
      <c r="CC154">
        <f>$BB$28+$D$10*((EXP(($BB$26-Q154)/$D$10)+EXP(-($BB$26-Q154)/$D$10))/2-1)</f>
        <v>237.96</v>
      </c>
      <c r="CD1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BORD'!$B$13:$B$2000,0),9)))*Q154/$M$18)</f>
        <v>237.96</v>
      </c>
      <c r="CF154" t="str">
        <f>'[1]TABLEAU DE BORD'!B152</f>
        <v/>
      </c>
      <c r="CG154" t="e">
        <f>'[1]TABLEAU DE BORD'!E152-'[1]TABLEAU DE BORD'!C152</f>
        <v>#VALUE!</v>
      </c>
      <c r="CI154" t="str">
        <f>'[1]TABLEAU DE BORD'!H152</f>
        <v/>
      </c>
      <c r="CJ154" t="e">
        <f>'[1]TABLEAU DE BORD'!K152-'[1]TABLEAU DE BORD'!I152</f>
        <v>#VALUE!</v>
      </c>
    </row>
    <row r="155" spans="69:88" x14ac:dyDescent="0.25">
      <c r="BQ15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BORD'!$B$13:$B$2000,0),11))*Q155/INDEX('[1]TABLEAU DE BORD'!$B$13:$R$2000,MATCH('Formalisme RTE'!$H$2,'[1]TABLEAU DE BORD'!$B$13:$B$2000,0),12)</f>
        <v>2.7040062867933941</v>
      </c>
      <c r="BR155" s="56">
        <f t="shared" si="22"/>
        <v>0</v>
      </c>
      <c r="BU155">
        <f t="shared" si="20"/>
        <v>0.5758883471257642</v>
      </c>
      <c r="BW155">
        <f>IF($BW$6="","",IF(ISERROR(INDEX([1]Base!$A$2:$C$207,MATCH($BW$6,[1]Base!$A$2:$A$207,0),2))=TRUE,"CABLE INCONNU",(INDEX([1]Base!$A$2:$C$207,MATCH($BW$6,[1]Base!$A$2:$A$207,0),3))))</f>
        <v>15.75</v>
      </c>
      <c r="BY155">
        <f>IF($BW$6="","",IF(ISERROR(INDEX([1]Base!$A$2:$C$207,MATCH($BW$6,[1]Base!$A$2:$A$207,0),2))=TRUE,"CABLE INCONNU",(INDEX([1]Base!$A$2:$C$207,MATCH($BW$6,[1]Base!$A$2:$A$207,0),2))))</f>
        <v>0.54700000000000004</v>
      </c>
      <c r="CA155">
        <f t="shared" si="21"/>
        <v>0</v>
      </c>
      <c r="CC155">
        <f>$BB$28+$D$10*((EXP(($BB$26-Q155)/$D$10)+EXP(-($BB$26-Q155)/$D$10))/2-1)</f>
        <v>237.96</v>
      </c>
      <c r="CD1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BORD'!$B$13:$B$2000,0),9)))*Q155/$M$18)</f>
        <v>237.96</v>
      </c>
      <c r="CF155" t="str">
        <f>'[1]TABLEAU DE BORD'!B153</f>
        <v/>
      </c>
      <c r="CG155" t="e">
        <f>'[1]TABLEAU DE BORD'!E153-'[1]TABLEAU DE BORD'!C153</f>
        <v>#VALUE!</v>
      </c>
      <c r="CI155" t="str">
        <f>'[1]TABLEAU DE BORD'!H153</f>
        <v/>
      </c>
      <c r="CJ155" t="e">
        <f>'[1]TABLEAU DE BORD'!K153-'[1]TABLEAU DE BORD'!I153</f>
        <v>#VALUE!</v>
      </c>
    </row>
    <row r="156" spans="69:88" x14ac:dyDescent="0.25">
      <c r="BQ15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BORD'!$B$13:$B$2000,0),11))*Q156/INDEX('[1]TABLEAU DE BORD'!$B$13:$R$2000,MATCH('Formalisme RTE'!$H$2,'[1]TABLEAU DE BORD'!$B$13:$B$2000,0),12)</f>
        <v>2.7040062867933941</v>
      </c>
      <c r="BR156" s="56">
        <f t="shared" si="22"/>
        <v>0</v>
      </c>
      <c r="BU156">
        <f t="shared" si="20"/>
        <v>0.5758883471257642</v>
      </c>
      <c r="BW156">
        <f>IF($BW$6="","",IF(ISERROR(INDEX([1]Base!$A$2:$C$207,MATCH($BW$6,[1]Base!$A$2:$A$207,0),2))=TRUE,"CABLE INCONNU",(INDEX([1]Base!$A$2:$C$207,MATCH($BW$6,[1]Base!$A$2:$A$207,0),3))))</f>
        <v>15.75</v>
      </c>
      <c r="BY156">
        <f>IF($BW$6="","",IF(ISERROR(INDEX([1]Base!$A$2:$C$207,MATCH($BW$6,[1]Base!$A$2:$A$207,0),2))=TRUE,"CABLE INCONNU",(INDEX([1]Base!$A$2:$C$207,MATCH($BW$6,[1]Base!$A$2:$A$207,0),2))))</f>
        <v>0.54700000000000004</v>
      </c>
      <c r="CA156">
        <f t="shared" si="21"/>
        <v>0</v>
      </c>
      <c r="CC156">
        <f>$BB$28+$D$10*((EXP(($BB$26-Q156)/$D$10)+EXP(-($BB$26-Q156)/$D$10))/2-1)</f>
        <v>237.96</v>
      </c>
      <c r="CD1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BORD'!$B$13:$B$2000,0),9)))*Q156/$M$18)</f>
        <v>237.96</v>
      </c>
      <c r="CF156" t="str">
        <f>'[1]TABLEAU DE BORD'!B154</f>
        <v/>
      </c>
      <c r="CG156" t="e">
        <f>'[1]TABLEAU DE BORD'!E154-'[1]TABLEAU DE BORD'!C154</f>
        <v>#VALUE!</v>
      </c>
      <c r="CI156" t="str">
        <f>'[1]TABLEAU DE BORD'!H154</f>
        <v/>
      </c>
      <c r="CJ156" t="e">
        <f>'[1]TABLEAU DE BORD'!K154-'[1]TABLEAU DE BORD'!I154</f>
        <v>#VALUE!</v>
      </c>
    </row>
    <row r="157" spans="69:88" x14ac:dyDescent="0.25">
      <c r="BQ15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BORD'!$B$13:$B$2000,0),11))*Q157/INDEX('[1]TABLEAU DE BORD'!$B$13:$R$2000,MATCH('Formalisme RTE'!$H$2,'[1]TABLEAU DE BORD'!$B$13:$B$2000,0),12)</f>
        <v>2.7040062867933941</v>
      </c>
      <c r="BR157" s="56">
        <f t="shared" si="22"/>
        <v>0</v>
      </c>
      <c r="BU157">
        <f t="shared" si="20"/>
        <v>0.5758883471257642</v>
      </c>
      <c r="BW157">
        <f>IF($BW$6="","",IF(ISERROR(INDEX([1]Base!$A$2:$C$207,MATCH($BW$6,[1]Base!$A$2:$A$207,0),2))=TRUE,"CABLE INCONNU",(INDEX([1]Base!$A$2:$C$207,MATCH($BW$6,[1]Base!$A$2:$A$207,0),3))))</f>
        <v>15.75</v>
      </c>
      <c r="BY157">
        <f>IF($BW$6="","",IF(ISERROR(INDEX([1]Base!$A$2:$C$207,MATCH($BW$6,[1]Base!$A$2:$A$207,0),2))=TRUE,"CABLE INCONNU",(INDEX([1]Base!$A$2:$C$207,MATCH($BW$6,[1]Base!$A$2:$A$207,0),2))))</f>
        <v>0.54700000000000004</v>
      </c>
      <c r="CA157">
        <f t="shared" si="21"/>
        <v>0</v>
      </c>
      <c r="CC157">
        <f>$BB$28+$D$10*((EXP(($BB$26-Q157)/$D$10)+EXP(-($BB$26-Q157)/$D$10))/2-1)</f>
        <v>237.96</v>
      </c>
      <c r="CD1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BORD'!$B$13:$B$2000,0),9)))*Q157/$M$18)</f>
        <v>237.96</v>
      </c>
      <c r="CF157" t="str">
        <f>'[1]TABLEAU DE BORD'!B155</f>
        <v/>
      </c>
      <c r="CG157" t="e">
        <f>'[1]TABLEAU DE BORD'!E155-'[1]TABLEAU DE BORD'!C155</f>
        <v>#VALUE!</v>
      </c>
      <c r="CI157" t="str">
        <f>'[1]TABLEAU DE BORD'!H155</f>
        <v/>
      </c>
      <c r="CJ157" t="e">
        <f>'[1]TABLEAU DE BORD'!K155-'[1]TABLEAU DE BORD'!I155</f>
        <v>#VALUE!</v>
      </c>
    </row>
    <row r="158" spans="69:88" x14ac:dyDescent="0.25">
      <c r="BQ15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BORD'!$B$13:$B$2000,0),11))*Q158/INDEX('[1]TABLEAU DE BORD'!$B$13:$R$2000,MATCH('Formalisme RTE'!$H$2,'[1]TABLEAU DE BORD'!$B$13:$B$2000,0),12)</f>
        <v>2.7040062867933941</v>
      </c>
      <c r="BR158" s="56">
        <f t="shared" si="22"/>
        <v>0</v>
      </c>
      <c r="BU158">
        <f t="shared" si="20"/>
        <v>0.5758883471257642</v>
      </c>
      <c r="BW158">
        <f>IF($BW$6="","",IF(ISERROR(INDEX([1]Base!$A$2:$C$207,MATCH($BW$6,[1]Base!$A$2:$A$207,0),2))=TRUE,"CABLE INCONNU",(INDEX([1]Base!$A$2:$C$207,MATCH($BW$6,[1]Base!$A$2:$A$207,0),3))))</f>
        <v>15.75</v>
      </c>
      <c r="BY158">
        <f>IF($BW$6="","",IF(ISERROR(INDEX([1]Base!$A$2:$C$207,MATCH($BW$6,[1]Base!$A$2:$A$207,0),2))=TRUE,"CABLE INCONNU",(INDEX([1]Base!$A$2:$C$207,MATCH($BW$6,[1]Base!$A$2:$A$207,0),2))))</f>
        <v>0.54700000000000004</v>
      </c>
      <c r="CA158">
        <f t="shared" si="21"/>
        <v>0</v>
      </c>
      <c r="CC158">
        <f>$BB$28+$D$10*((EXP(($BB$26-Q158)/$D$10)+EXP(-($BB$26-Q158)/$D$10))/2-1)</f>
        <v>237.96</v>
      </c>
      <c r="CD1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BORD'!$B$13:$B$2000,0),9)))*Q158/$M$18)</f>
        <v>237.96</v>
      </c>
      <c r="CF158" t="str">
        <f>'[1]TABLEAU DE BORD'!B156</f>
        <v/>
      </c>
      <c r="CG158" t="e">
        <f>'[1]TABLEAU DE BORD'!E156-'[1]TABLEAU DE BORD'!C156</f>
        <v>#VALUE!</v>
      </c>
      <c r="CI158" t="str">
        <f>'[1]TABLEAU DE BORD'!H156</f>
        <v/>
      </c>
      <c r="CJ158" t="e">
        <f>'[1]TABLEAU DE BORD'!K156-'[1]TABLEAU DE BORD'!I156</f>
        <v>#VALUE!</v>
      </c>
    </row>
    <row r="159" spans="69:88" x14ac:dyDescent="0.25">
      <c r="BQ15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BORD'!$B$13:$B$2000,0),11))*Q159/INDEX('[1]TABLEAU DE BORD'!$B$13:$R$2000,MATCH('Formalisme RTE'!$H$2,'[1]TABLEAU DE BORD'!$B$13:$B$2000,0),12)</f>
        <v>2.7040062867933941</v>
      </c>
      <c r="BR159" s="56">
        <f t="shared" si="22"/>
        <v>0</v>
      </c>
      <c r="BU159">
        <f t="shared" si="20"/>
        <v>0.5758883471257642</v>
      </c>
      <c r="BW159">
        <f>IF($BW$6="","",IF(ISERROR(INDEX([1]Base!$A$2:$C$207,MATCH($BW$6,[1]Base!$A$2:$A$207,0),2))=TRUE,"CABLE INCONNU",(INDEX([1]Base!$A$2:$C$207,MATCH($BW$6,[1]Base!$A$2:$A$207,0),3))))</f>
        <v>15.75</v>
      </c>
      <c r="BY159">
        <f>IF($BW$6="","",IF(ISERROR(INDEX([1]Base!$A$2:$C$207,MATCH($BW$6,[1]Base!$A$2:$A$207,0),2))=TRUE,"CABLE INCONNU",(INDEX([1]Base!$A$2:$C$207,MATCH($BW$6,[1]Base!$A$2:$A$207,0),2))))</f>
        <v>0.54700000000000004</v>
      </c>
      <c r="CA159">
        <f t="shared" si="21"/>
        <v>0</v>
      </c>
      <c r="CC159">
        <f>$BB$28+$D$10*((EXP(($BB$26-Q159)/$D$10)+EXP(-($BB$26-Q159)/$D$10))/2-1)</f>
        <v>237.96</v>
      </c>
      <c r="CD1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BORD'!$B$13:$B$2000,0),9)))*Q159/$M$18)</f>
        <v>237.96</v>
      </c>
      <c r="CF159" t="str">
        <f>'[1]TABLEAU DE BORD'!B157</f>
        <v/>
      </c>
      <c r="CG159" t="e">
        <f>'[1]TABLEAU DE BORD'!E157-'[1]TABLEAU DE BORD'!C157</f>
        <v>#VALUE!</v>
      </c>
      <c r="CI159" t="str">
        <f>'[1]TABLEAU DE BORD'!H157</f>
        <v/>
      </c>
      <c r="CJ159" t="e">
        <f>'[1]TABLEAU DE BORD'!K157-'[1]TABLEAU DE BORD'!I157</f>
        <v>#VALUE!</v>
      </c>
    </row>
    <row r="160" spans="69:88" x14ac:dyDescent="0.25">
      <c r="BQ16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BORD'!$B$13:$B$2000,0),11))*Q160/INDEX('[1]TABLEAU DE BORD'!$B$13:$R$2000,MATCH('Formalisme RTE'!$H$2,'[1]TABLEAU DE BORD'!$B$13:$B$2000,0),12)</f>
        <v>2.7040062867933941</v>
      </c>
      <c r="BR160" s="56">
        <f t="shared" si="22"/>
        <v>0</v>
      </c>
      <c r="BU160">
        <f t="shared" si="20"/>
        <v>0.5758883471257642</v>
      </c>
      <c r="BW160">
        <f>IF($BW$6="","",IF(ISERROR(INDEX([1]Base!$A$2:$C$207,MATCH($BW$6,[1]Base!$A$2:$A$207,0),2))=TRUE,"CABLE INCONNU",(INDEX([1]Base!$A$2:$C$207,MATCH($BW$6,[1]Base!$A$2:$A$207,0),3))))</f>
        <v>15.75</v>
      </c>
      <c r="BY160">
        <f>IF($BW$6="","",IF(ISERROR(INDEX([1]Base!$A$2:$C$207,MATCH($BW$6,[1]Base!$A$2:$A$207,0),2))=TRUE,"CABLE INCONNU",(INDEX([1]Base!$A$2:$C$207,MATCH($BW$6,[1]Base!$A$2:$A$207,0),2))))</f>
        <v>0.54700000000000004</v>
      </c>
      <c r="CA160">
        <f t="shared" si="21"/>
        <v>0</v>
      </c>
      <c r="CC160">
        <f>$BB$28+$D$10*((EXP(($BB$26-Q160)/$D$10)+EXP(-($BB$26-Q160)/$D$10))/2-1)</f>
        <v>237.96</v>
      </c>
      <c r="CD1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BORD'!$B$13:$B$2000,0),9)))*Q160/$M$18)</f>
        <v>237.96</v>
      </c>
      <c r="CF160" t="str">
        <f>'[1]TABLEAU DE BORD'!B158</f>
        <v/>
      </c>
      <c r="CG160" t="e">
        <f>'[1]TABLEAU DE BORD'!E158-'[1]TABLEAU DE BORD'!C158</f>
        <v>#VALUE!</v>
      </c>
      <c r="CI160" t="str">
        <f>'[1]TABLEAU DE BORD'!H158</f>
        <v/>
      </c>
      <c r="CJ160" t="e">
        <f>'[1]TABLEAU DE BORD'!K158-'[1]TABLEAU DE BORD'!I158</f>
        <v>#VALUE!</v>
      </c>
    </row>
    <row r="161" spans="69:88" x14ac:dyDescent="0.25">
      <c r="BQ16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BORD'!$B$13:$B$2000,0),11))*Q161/INDEX('[1]TABLEAU DE BORD'!$B$13:$R$2000,MATCH('Formalisme RTE'!$H$2,'[1]TABLEAU DE BORD'!$B$13:$B$2000,0),12)</f>
        <v>2.7040062867933941</v>
      </c>
      <c r="BR161" s="56">
        <f t="shared" si="22"/>
        <v>0</v>
      </c>
      <c r="BU161">
        <f t="shared" si="20"/>
        <v>0.5758883471257642</v>
      </c>
      <c r="BW161">
        <f>IF($BW$6="","",IF(ISERROR(INDEX([1]Base!$A$2:$C$207,MATCH($BW$6,[1]Base!$A$2:$A$207,0),2))=TRUE,"CABLE INCONNU",(INDEX([1]Base!$A$2:$C$207,MATCH($BW$6,[1]Base!$A$2:$A$207,0),3))))</f>
        <v>15.75</v>
      </c>
      <c r="BY161">
        <f>IF($BW$6="","",IF(ISERROR(INDEX([1]Base!$A$2:$C$207,MATCH($BW$6,[1]Base!$A$2:$A$207,0),2))=TRUE,"CABLE INCONNU",(INDEX([1]Base!$A$2:$C$207,MATCH($BW$6,[1]Base!$A$2:$A$207,0),2))))</f>
        <v>0.54700000000000004</v>
      </c>
      <c r="CA161">
        <f t="shared" si="21"/>
        <v>0</v>
      </c>
      <c r="CC161">
        <f>$BB$28+$D$10*((EXP(($BB$26-Q161)/$D$10)+EXP(-($BB$26-Q161)/$D$10))/2-1)</f>
        <v>237.96</v>
      </c>
      <c r="CD1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BORD'!$B$13:$B$2000,0),9)))*Q161/$M$18)</f>
        <v>237.96</v>
      </c>
      <c r="CF161" t="str">
        <f>'[1]TABLEAU DE BORD'!B159</f>
        <v/>
      </c>
      <c r="CG161" t="e">
        <f>'[1]TABLEAU DE BORD'!E159-'[1]TABLEAU DE BORD'!C159</f>
        <v>#VALUE!</v>
      </c>
      <c r="CI161" t="str">
        <f>'[1]TABLEAU DE BORD'!H159</f>
        <v/>
      </c>
      <c r="CJ161" t="e">
        <f>'[1]TABLEAU DE BORD'!K159-'[1]TABLEAU DE BORD'!I159</f>
        <v>#VALUE!</v>
      </c>
    </row>
    <row r="162" spans="69:88" x14ac:dyDescent="0.25">
      <c r="BQ16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BORD'!$B$13:$B$2000,0),11))*Q162/INDEX('[1]TABLEAU DE BORD'!$B$13:$R$2000,MATCH('Formalisme RTE'!$H$2,'[1]TABLEAU DE BORD'!$B$13:$B$2000,0),12)</f>
        <v>2.7040062867933941</v>
      </c>
      <c r="BR162" s="56">
        <f t="shared" si="22"/>
        <v>0</v>
      </c>
      <c r="BU162">
        <f t="shared" si="20"/>
        <v>0.5758883471257642</v>
      </c>
      <c r="BW162">
        <f>IF($BW$6="","",IF(ISERROR(INDEX([1]Base!$A$2:$C$207,MATCH($BW$6,[1]Base!$A$2:$A$207,0),2))=TRUE,"CABLE INCONNU",(INDEX([1]Base!$A$2:$C$207,MATCH($BW$6,[1]Base!$A$2:$A$207,0),3))))</f>
        <v>15.75</v>
      </c>
      <c r="BY162">
        <f>IF($BW$6="","",IF(ISERROR(INDEX([1]Base!$A$2:$C$207,MATCH($BW$6,[1]Base!$A$2:$A$207,0),2))=TRUE,"CABLE INCONNU",(INDEX([1]Base!$A$2:$C$207,MATCH($BW$6,[1]Base!$A$2:$A$207,0),2))))</f>
        <v>0.54700000000000004</v>
      </c>
      <c r="CA162">
        <f t="shared" si="21"/>
        <v>0</v>
      </c>
      <c r="CC162">
        <f>$BB$28+$D$10*((EXP(($BB$26-Q162)/$D$10)+EXP(-($BB$26-Q162)/$D$10))/2-1)</f>
        <v>237.96</v>
      </c>
      <c r="CD1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BORD'!$B$13:$B$2000,0),9)))*Q162/$M$18)</f>
        <v>237.96</v>
      </c>
      <c r="CF162" t="str">
        <f>'[1]TABLEAU DE BORD'!B160</f>
        <v/>
      </c>
      <c r="CG162" t="e">
        <f>'[1]TABLEAU DE BORD'!E160-'[1]TABLEAU DE BORD'!C160</f>
        <v>#VALUE!</v>
      </c>
      <c r="CI162" t="str">
        <f>'[1]TABLEAU DE BORD'!H160</f>
        <v/>
      </c>
      <c r="CJ162" t="e">
        <f>'[1]TABLEAU DE BORD'!K160-'[1]TABLEAU DE BORD'!I160</f>
        <v>#VALUE!</v>
      </c>
    </row>
    <row r="163" spans="69:88" x14ac:dyDescent="0.25">
      <c r="BQ16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BORD'!$B$13:$B$2000,0),11))*Q163/INDEX('[1]TABLEAU DE BORD'!$B$13:$R$2000,MATCH('Formalisme RTE'!$H$2,'[1]TABLEAU DE BORD'!$B$13:$B$2000,0),12)</f>
        <v>2.7040062867933941</v>
      </c>
      <c r="BR163" s="56">
        <f t="shared" si="22"/>
        <v>0</v>
      </c>
      <c r="BU163">
        <f t="shared" si="20"/>
        <v>0.5758883471257642</v>
      </c>
      <c r="BW163">
        <f>IF($BW$6="","",IF(ISERROR(INDEX([1]Base!$A$2:$C$207,MATCH($BW$6,[1]Base!$A$2:$A$207,0),2))=TRUE,"CABLE INCONNU",(INDEX([1]Base!$A$2:$C$207,MATCH($BW$6,[1]Base!$A$2:$A$207,0),3))))</f>
        <v>15.75</v>
      </c>
      <c r="BY163">
        <f>IF($BW$6="","",IF(ISERROR(INDEX([1]Base!$A$2:$C$207,MATCH($BW$6,[1]Base!$A$2:$A$207,0),2))=TRUE,"CABLE INCONNU",(INDEX([1]Base!$A$2:$C$207,MATCH($BW$6,[1]Base!$A$2:$A$207,0),2))))</f>
        <v>0.54700000000000004</v>
      </c>
      <c r="CA163">
        <f t="shared" si="21"/>
        <v>0</v>
      </c>
      <c r="CC163">
        <f>$BB$28+$D$10*((EXP(($BB$26-Q163)/$D$10)+EXP(-($BB$26-Q163)/$D$10))/2-1)</f>
        <v>237.96</v>
      </c>
      <c r="CD1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BORD'!$B$13:$B$2000,0),9)))*Q163/$M$18)</f>
        <v>237.96</v>
      </c>
      <c r="CF163" t="str">
        <f>'[1]TABLEAU DE BORD'!B161</f>
        <v/>
      </c>
      <c r="CG163" t="e">
        <f>'[1]TABLEAU DE BORD'!E161-'[1]TABLEAU DE BORD'!C161</f>
        <v>#VALUE!</v>
      </c>
      <c r="CI163" t="str">
        <f>'[1]TABLEAU DE BORD'!H161</f>
        <v/>
      </c>
      <c r="CJ163" t="e">
        <f>'[1]TABLEAU DE BORD'!K161-'[1]TABLEAU DE BORD'!I161</f>
        <v>#VALUE!</v>
      </c>
    </row>
    <row r="164" spans="69:88" x14ac:dyDescent="0.25">
      <c r="BQ16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BORD'!$B$13:$B$2000,0),11))*Q164/INDEX('[1]TABLEAU DE BORD'!$B$13:$R$2000,MATCH('Formalisme RTE'!$H$2,'[1]TABLEAU DE BORD'!$B$13:$B$2000,0),12)</f>
        <v>2.7040062867933941</v>
      </c>
      <c r="BR164" s="56">
        <f t="shared" si="22"/>
        <v>0</v>
      </c>
      <c r="BU164">
        <f t="shared" si="20"/>
        <v>0.5758883471257642</v>
      </c>
      <c r="BW164">
        <f>IF($BW$6="","",IF(ISERROR(INDEX([1]Base!$A$2:$C$207,MATCH($BW$6,[1]Base!$A$2:$A$207,0),2))=TRUE,"CABLE INCONNU",(INDEX([1]Base!$A$2:$C$207,MATCH($BW$6,[1]Base!$A$2:$A$207,0),3))))</f>
        <v>15.75</v>
      </c>
      <c r="BY164">
        <f>IF($BW$6="","",IF(ISERROR(INDEX([1]Base!$A$2:$C$207,MATCH($BW$6,[1]Base!$A$2:$A$207,0),2))=TRUE,"CABLE INCONNU",(INDEX([1]Base!$A$2:$C$207,MATCH($BW$6,[1]Base!$A$2:$A$207,0),2))))</f>
        <v>0.54700000000000004</v>
      </c>
      <c r="CA164">
        <f t="shared" si="21"/>
        <v>0</v>
      </c>
      <c r="CC164">
        <f>$BB$28+$D$10*((EXP(($BB$26-Q164)/$D$10)+EXP(-($BB$26-Q164)/$D$10))/2-1)</f>
        <v>237.96</v>
      </c>
      <c r="CD1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BORD'!$B$13:$B$2000,0),9)))*Q164/$M$18)</f>
        <v>237.96</v>
      </c>
      <c r="CF164" t="str">
        <f>'[1]TABLEAU DE BORD'!B162</f>
        <v/>
      </c>
      <c r="CG164" t="e">
        <f>'[1]TABLEAU DE BORD'!E162-'[1]TABLEAU DE BORD'!C162</f>
        <v>#VALUE!</v>
      </c>
      <c r="CI164" t="str">
        <f>'[1]TABLEAU DE BORD'!H162</f>
        <v/>
      </c>
      <c r="CJ164" t="e">
        <f>'[1]TABLEAU DE BORD'!K162-'[1]TABLEAU DE BORD'!I162</f>
        <v>#VALUE!</v>
      </c>
    </row>
    <row r="165" spans="69:88" x14ac:dyDescent="0.25">
      <c r="BQ16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BORD'!$B$13:$B$2000,0),11))*Q165/INDEX('[1]TABLEAU DE BORD'!$B$13:$R$2000,MATCH('Formalisme RTE'!$H$2,'[1]TABLEAU DE BORD'!$B$13:$B$2000,0),12)</f>
        <v>2.7040062867933941</v>
      </c>
      <c r="BR165" s="56">
        <f t="shared" si="22"/>
        <v>0</v>
      </c>
      <c r="BU165">
        <f t="shared" si="20"/>
        <v>0.5758883471257642</v>
      </c>
      <c r="BW165">
        <f>IF($BW$6="","",IF(ISERROR(INDEX([1]Base!$A$2:$C$207,MATCH($BW$6,[1]Base!$A$2:$A$207,0),2))=TRUE,"CABLE INCONNU",(INDEX([1]Base!$A$2:$C$207,MATCH($BW$6,[1]Base!$A$2:$A$207,0),3))))</f>
        <v>15.75</v>
      </c>
      <c r="BY165">
        <f>IF($BW$6="","",IF(ISERROR(INDEX([1]Base!$A$2:$C$207,MATCH($BW$6,[1]Base!$A$2:$A$207,0),2))=TRUE,"CABLE INCONNU",(INDEX([1]Base!$A$2:$C$207,MATCH($BW$6,[1]Base!$A$2:$A$207,0),2))))</f>
        <v>0.54700000000000004</v>
      </c>
      <c r="CA165">
        <f t="shared" si="21"/>
        <v>0</v>
      </c>
      <c r="CC165">
        <f>$BB$28+$D$10*((EXP(($BB$26-Q165)/$D$10)+EXP(-($BB$26-Q165)/$D$10))/2-1)</f>
        <v>237.96</v>
      </c>
      <c r="CD1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BORD'!$B$13:$B$2000,0),9)))*Q165/$M$18)</f>
        <v>237.96</v>
      </c>
      <c r="CF165" t="str">
        <f>'[1]TABLEAU DE BORD'!B163</f>
        <v/>
      </c>
      <c r="CG165" t="e">
        <f>'[1]TABLEAU DE BORD'!E163-'[1]TABLEAU DE BORD'!C163</f>
        <v>#VALUE!</v>
      </c>
      <c r="CI165" t="str">
        <f>'[1]TABLEAU DE BORD'!H163</f>
        <v/>
      </c>
      <c r="CJ165" t="e">
        <f>'[1]TABLEAU DE BORD'!K163-'[1]TABLEAU DE BORD'!I163</f>
        <v>#VALUE!</v>
      </c>
    </row>
    <row r="166" spans="69:88" x14ac:dyDescent="0.25">
      <c r="BQ16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BORD'!$B$13:$B$2000,0),11))*Q166/INDEX('[1]TABLEAU DE BORD'!$B$13:$R$2000,MATCH('Formalisme RTE'!$H$2,'[1]TABLEAU DE BORD'!$B$13:$B$2000,0),12)</f>
        <v>2.7040062867933941</v>
      </c>
      <c r="BR166" s="56">
        <f t="shared" si="22"/>
        <v>0</v>
      </c>
      <c r="BU166">
        <f t="shared" si="20"/>
        <v>0.5758883471257642</v>
      </c>
      <c r="BW166">
        <f>IF($BW$6="","",IF(ISERROR(INDEX([1]Base!$A$2:$C$207,MATCH($BW$6,[1]Base!$A$2:$A$207,0),2))=TRUE,"CABLE INCONNU",(INDEX([1]Base!$A$2:$C$207,MATCH($BW$6,[1]Base!$A$2:$A$207,0),3))))</f>
        <v>15.75</v>
      </c>
      <c r="BY166">
        <f>IF($BW$6="","",IF(ISERROR(INDEX([1]Base!$A$2:$C$207,MATCH($BW$6,[1]Base!$A$2:$A$207,0),2))=TRUE,"CABLE INCONNU",(INDEX([1]Base!$A$2:$C$207,MATCH($BW$6,[1]Base!$A$2:$A$207,0),2))))</f>
        <v>0.54700000000000004</v>
      </c>
      <c r="CA166">
        <f t="shared" si="21"/>
        <v>0</v>
      </c>
      <c r="CC166">
        <f>$BB$28+$D$10*((EXP(($BB$26-Q166)/$D$10)+EXP(-($BB$26-Q166)/$D$10))/2-1)</f>
        <v>237.96</v>
      </c>
      <c r="CD1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BORD'!$B$13:$B$2000,0),9)))*Q166/$M$18)</f>
        <v>237.96</v>
      </c>
      <c r="CF166" t="str">
        <f>'[1]TABLEAU DE BORD'!B164</f>
        <v/>
      </c>
      <c r="CG166" t="e">
        <f>'[1]TABLEAU DE BORD'!E164-'[1]TABLEAU DE BORD'!C164</f>
        <v>#VALUE!</v>
      </c>
      <c r="CI166" t="str">
        <f>'[1]TABLEAU DE BORD'!H164</f>
        <v/>
      </c>
      <c r="CJ166" t="e">
        <f>'[1]TABLEAU DE BORD'!K164-'[1]TABLEAU DE BORD'!I164</f>
        <v>#VALUE!</v>
      </c>
    </row>
    <row r="167" spans="69:88" x14ac:dyDescent="0.25">
      <c r="BQ16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BORD'!$B$13:$B$2000,0),11))*Q167/INDEX('[1]TABLEAU DE BORD'!$B$13:$R$2000,MATCH('Formalisme RTE'!$H$2,'[1]TABLEAU DE BORD'!$B$13:$B$2000,0),12)</f>
        <v>2.7040062867933941</v>
      </c>
      <c r="BR167" s="56">
        <f t="shared" si="22"/>
        <v>0</v>
      </c>
      <c r="BU167">
        <f t="shared" si="20"/>
        <v>0.5758883471257642</v>
      </c>
      <c r="BW167">
        <f>IF($BW$6="","",IF(ISERROR(INDEX([1]Base!$A$2:$C$207,MATCH($BW$6,[1]Base!$A$2:$A$207,0),2))=TRUE,"CABLE INCONNU",(INDEX([1]Base!$A$2:$C$207,MATCH($BW$6,[1]Base!$A$2:$A$207,0),3))))</f>
        <v>15.75</v>
      </c>
      <c r="BY167">
        <f>IF($BW$6="","",IF(ISERROR(INDEX([1]Base!$A$2:$C$207,MATCH($BW$6,[1]Base!$A$2:$A$207,0),2))=TRUE,"CABLE INCONNU",(INDEX([1]Base!$A$2:$C$207,MATCH($BW$6,[1]Base!$A$2:$A$207,0),2))))</f>
        <v>0.54700000000000004</v>
      </c>
      <c r="CA167">
        <f t="shared" si="21"/>
        <v>0</v>
      </c>
      <c r="CC167">
        <f>$BB$28+$D$10*((EXP(($BB$26-Q167)/$D$10)+EXP(-($BB$26-Q167)/$D$10))/2-1)</f>
        <v>237.96</v>
      </c>
      <c r="CD1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BORD'!$B$13:$B$2000,0),9)))*Q167/$M$18)</f>
        <v>237.96</v>
      </c>
      <c r="CF167" t="str">
        <f>'[1]TABLEAU DE BORD'!B165</f>
        <v/>
      </c>
      <c r="CG167" t="e">
        <f>'[1]TABLEAU DE BORD'!E165-'[1]TABLEAU DE BORD'!C165</f>
        <v>#VALUE!</v>
      </c>
      <c r="CI167" t="str">
        <f>'[1]TABLEAU DE BORD'!H165</f>
        <v/>
      </c>
      <c r="CJ167" t="e">
        <f>'[1]TABLEAU DE BORD'!K165-'[1]TABLEAU DE BORD'!I165</f>
        <v>#VALUE!</v>
      </c>
    </row>
    <row r="168" spans="69:88" x14ac:dyDescent="0.25">
      <c r="BQ16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BORD'!$B$13:$B$2000,0),11))*Q168/INDEX('[1]TABLEAU DE BORD'!$B$13:$R$2000,MATCH('Formalisme RTE'!$H$2,'[1]TABLEAU DE BORD'!$B$13:$B$2000,0),12)</f>
        <v>2.7040062867933941</v>
      </c>
      <c r="BR168" s="56">
        <f t="shared" si="22"/>
        <v>0</v>
      </c>
      <c r="BU168">
        <f t="shared" si="20"/>
        <v>0.5758883471257642</v>
      </c>
      <c r="BW168">
        <f>IF($BW$6="","",IF(ISERROR(INDEX([1]Base!$A$2:$C$207,MATCH($BW$6,[1]Base!$A$2:$A$207,0),2))=TRUE,"CABLE INCONNU",(INDEX([1]Base!$A$2:$C$207,MATCH($BW$6,[1]Base!$A$2:$A$207,0),3))))</f>
        <v>15.75</v>
      </c>
      <c r="BY168">
        <f>IF($BW$6="","",IF(ISERROR(INDEX([1]Base!$A$2:$C$207,MATCH($BW$6,[1]Base!$A$2:$A$207,0),2))=TRUE,"CABLE INCONNU",(INDEX([1]Base!$A$2:$C$207,MATCH($BW$6,[1]Base!$A$2:$A$207,0),2))))</f>
        <v>0.54700000000000004</v>
      </c>
      <c r="CA168">
        <f t="shared" si="21"/>
        <v>0</v>
      </c>
      <c r="CC168">
        <f>$BB$28+$D$10*((EXP(($BB$26-Q168)/$D$10)+EXP(-($BB$26-Q168)/$D$10))/2-1)</f>
        <v>237.96</v>
      </c>
      <c r="CD1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BORD'!$B$13:$B$2000,0),9)))*Q168/$M$18)</f>
        <v>237.96</v>
      </c>
      <c r="CF168" t="str">
        <f>'[1]TABLEAU DE BORD'!B166</f>
        <v/>
      </c>
      <c r="CG168" t="e">
        <f>'[1]TABLEAU DE BORD'!E166-'[1]TABLEAU DE BORD'!C166</f>
        <v>#VALUE!</v>
      </c>
      <c r="CI168" t="str">
        <f>'[1]TABLEAU DE BORD'!H166</f>
        <v/>
      </c>
      <c r="CJ168" t="e">
        <f>'[1]TABLEAU DE BORD'!K166-'[1]TABLEAU DE BORD'!I166</f>
        <v>#VALUE!</v>
      </c>
    </row>
    <row r="169" spans="69:88" x14ac:dyDescent="0.25">
      <c r="BQ16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BORD'!$B$13:$B$2000,0),11))*Q169/INDEX('[1]TABLEAU DE BORD'!$B$13:$R$2000,MATCH('Formalisme RTE'!$H$2,'[1]TABLEAU DE BORD'!$B$13:$B$2000,0),12)</f>
        <v>2.7040062867933941</v>
      </c>
      <c r="BR169" s="56">
        <f t="shared" si="22"/>
        <v>0</v>
      </c>
      <c r="BU169">
        <f t="shared" si="20"/>
        <v>0.5758883471257642</v>
      </c>
      <c r="BW169">
        <f>IF($BW$6="","",IF(ISERROR(INDEX([1]Base!$A$2:$C$207,MATCH($BW$6,[1]Base!$A$2:$A$207,0),2))=TRUE,"CABLE INCONNU",(INDEX([1]Base!$A$2:$C$207,MATCH($BW$6,[1]Base!$A$2:$A$207,0),3))))</f>
        <v>15.75</v>
      </c>
      <c r="BY169">
        <f>IF($BW$6="","",IF(ISERROR(INDEX([1]Base!$A$2:$C$207,MATCH($BW$6,[1]Base!$A$2:$A$207,0),2))=TRUE,"CABLE INCONNU",(INDEX([1]Base!$A$2:$C$207,MATCH($BW$6,[1]Base!$A$2:$A$207,0),2))))</f>
        <v>0.54700000000000004</v>
      </c>
      <c r="CA169">
        <f t="shared" si="21"/>
        <v>0</v>
      </c>
      <c r="CC169">
        <f>$BB$28+$D$10*((EXP(($BB$26-Q169)/$D$10)+EXP(-($BB$26-Q169)/$D$10))/2-1)</f>
        <v>237.96</v>
      </c>
      <c r="CD1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BORD'!$B$13:$B$2000,0),9)))*Q169/$M$18)</f>
        <v>237.96</v>
      </c>
      <c r="CF169" t="str">
        <f>'[1]TABLEAU DE BORD'!B167</f>
        <v/>
      </c>
      <c r="CG169" t="e">
        <f>'[1]TABLEAU DE BORD'!E167-'[1]TABLEAU DE BORD'!C167</f>
        <v>#VALUE!</v>
      </c>
      <c r="CI169" t="str">
        <f>'[1]TABLEAU DE BORD'!H167</f>
        <v/>
      </c>
      <c r="CJ169" t="e">
        <f>'[1]TABLEAU DE BORD'!K167-'[1]TABLEAU DE BORD'!I167</f>
        <v>#VALUE!</v>
      </c>
    </row>
    <row r="170" spans="69:88" x14ac:dyDescent="0.25">
      <c r="BQ17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BORD'!$B$13:$B$2000,0),11))*Q170/INDEX('[1]TABLEAU DE BORD'!$B$13:$R$2000,MATCH('Formalisme RTE'!$H$2,'[1]TABLEAU DE BORD'!$B$13:$B$2000,0),12)</f>
        <v>2.7040062867933941</v>
      </c>
      <c r="BR170" s="56">
        <f t="shared" si="22"/>
        <v>0</v>
      </c>
      <c r="BU170">
        <f t="shared" si="20"/>
        <v>0.5758883471257642</v>
      </c>
      <c r="BW170">
        <f>IF($BW$6="","",IF(ISERROR(INDEX([1]Base!$A$2:$C$207,MATCH($BW$6,[1]Base!$A$2:$A$207,0),2))=TRUE,"CABLE INCONNU",(INDEX([1]Base!$A$2:$C$207,MATCH($BW$6,[1]Base!$A$2:$A$207,0),3))))</f>
        <v>15.75</v>
      </c>
      <c r="BY170">
        <f>IF($BW$6="","",IF(ISERROR(INDEX([1]Base!$A$2:$C$207,MATCH($BW$6,[1]Base!$A$2:$A$207,0),2))=TRUE,"CABLE INCONNU",(INDEX([1]Base!$A$2:$C$207,MATCH($BW$6,[1]Base!$A$2:$A$207,0),2))))</f>
        <v>0.54700000000000004</v>
      </c>
      <c r="CA170">
        <f t="shared" si="21"/>
        <v>0</v>
      </c>
      <c r="CC170">
        <f>$BB$28+$D$10*((EXP(($BB$26-Q170)/$D$10)+EXP(-($BB$26-Q170)/$D$10))/2-1)</f>
        <v>237.96</v>
      </c>
      <c r="CD1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BORD'!$B$13:$B$2000,0),9)))*Q170/$M$18)</f>
        <v>237.96</v>
      </c>
      <c r="CF170" t="str">
        <f>'[1]TABLEAU DE BORD'!B168</f>
        <v/>
      </c>
      <c r="CG170" t="e">
        <f>'[1]TABLEAU DE BORD'!E168-'[1]TABLEAU DE BORD'!C168</f>
        <v>#VALUE!</v>
      </c>
      <c r="CI170" t="str">
        <f>'[1]TABLEAU DE BORD'!H168</f>
        <v/>
      </c>
      <c r="CJ170" t="e">
        <f>'[1]TABLEAU DE BORD'!K168-'[1]TABLEAU DE BORD'!I168</f>
        <v>#VALUE!</v>
      </c>
    </row>
    <row r="171" spans="69:88" x14ac:dyDescent="0.25">
      <c r="BQ17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BORD'!$B$13:$B$2000,0),11))*Q171/INDEX('[1]TABLEAU DE BORD'!$B$13:$R$2000,MATCH('Formalisme RTE'!$H$2,'[1]TABLEAU DE BORD'!$B$13:$B$2000,0),12)</f>
        <v>2.7040062867933941</v>
      </c>
      <c r="BR171" s="56">
        <f t="shared" si="22"/>
        <v>0</v>
      </c>
      <c r="BU171">
        <f t="shared" si="20"/>
        <v>0.5758883471257642</v>
      </c>
      <c r="BW171">
        <f>IF($BW$6="","",IF(ISERROR(INDEX([1]Base!$A$2:$C$207,MATCH($BW$6,[1]Base!$A$2:$A$207,0),2))=TRUE,"CABLE INCONNU",(INDEX([1]Base!$A$2:$C$207,MATCH($BW$6,[1]Base!$A$2:$A$207,0),3))))</f>
        <v>15.75</v>
      </c>
      <c r="BY171">
        <f>IF($BW$6="","",IF(ISERROR(INDEX([1]Base!$A$2:$C$207,MATCH($BW$6,[1]Base!$A$2:$A$207,0),2))=TRUE,"CABLE INCONNU",(INDEX([1]Base!$A$2:$C$207,MATCH($BW$6,[1]Base!$A$2:$A$207,0),2))))</f>
        <v>0.54700000000000004</v>
      </c>
      <c r="CA171">
        <f t="shared" si="21"/>
        <v>0</v>
      </c>
      <c r="CC171">
        <f>$BB$28+$D$10*((EXP(($BB$26-Q171)/$D$10)+EXP(-($BB$26-Q171)/$D$10))/2-1)</f>
        <v>237.96</v>
      </c>
      <c r="CD1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BORD'!$B$13:$B$2000,0),9)))*Q171/$M$18)</f>
        <v>237.96</v>
      </c>
      <c r="CF171" t="str">
        <f>'[1]TABLEAU DE BORD'!B169</f>
        <v/>
      </c>
      <c r="CG171" t="e">
        <f>'[1]TABLEAU DE BORD'!E169-'[1]TABLEAU DE BORD'!C169</f>
        <v>#VALUE!</v>
      </c>
      <c r="CI171" t="str">
        <f>'[1]TABLEAU DE BORD'!H169</f>
        <v/>
      </c>
      <c r="CJ171" t="e">
        <f>'[1]TABLEAU DE BORD'!K169-'[1]TABLEAU DE BORD'!I169</f>
        <v>#VALUE!</v>
      </c>
    </row>
    <row r="172" spans="69:88" x14ac:dyDescent="0.25">
      <c r="BQ17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BORD'!$B$13:$B$2000,0),11))*Q172/INDEX('[1]TABLEAU DE BORD'!$B$13:$R$2000,MATCH('Formalisme RTE'!$H$2,'[1]TABLEAU DE BORD'!$B$13:$B$2000,0),12)</f>
        <v>2.7040062867933941</v>
      </c>
      <c r="BR172" s="56">
        <f t="shared" si="22"/>
        <v>0</v>
      </c>
      <c r="BU172">
        <f t="shared" si="20"/>
        <v>0.5758883471257642</v>
      </c>
      <c r="BW172">
        <f>IF($BW$6="","",IF(ISERROR(INDEX([1]Base!$A$2:$C$207,MATCH($BW$6,[1]Base!$A$2:$A$207,0),2))=TRUE,"CABLE INCONNU",(INDEX([1]Base!$A$2:$C$207,MATCH($BW$6,[1]Base!$A$2:$A$207,0),3))))</f>
        <v>15.75</v>
      </c>
      <c r="BY172">
        <f>IF($BW$6="","",IF(ISERROR(INDEX([1]Base!$A$2:$C$207,MATCH($BW$6,[1]Base!$A$2:$A$207,0),2))=TRUE,"CABLE INCONNU",(INDEX([1]Base!$A$2:$C$207,MATCH($BW$6,[1]Base!$A$2:$A$207,0),2))))</f>
        <v>0.54700000000000004</v>
      </c>
      <c r="CA172">
        <f t="shared" si="21"/>
        <v>0</v>
      </c>
      <c r="CC172">
        <f>$BB$28+$D$10*((EXP(($BB$26-Q172)/$D$10)+EXP(-($BB$26-Q172)/$D$10))/2-1)</f>
        <v>237.96</v>
      </c>
      <c r="CD1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BORD'!$B$13:$B$2000,0),9)))*Q172/$M$18)</f>
        <v>237.96</v>
      </c>
      <c r="CF172" t="str">
        <f>'[1]TABLEAU DE BORD'!B170</f>
        <v/>
      </c>
      <c r="CG172" t="e">
        <f>'[1]TABLEAU DE BORD'!E170-'[1]TABLEAU DE BORD'!C170</f>
        <v>#VALUE!</v>
      </c>
      <c r="CI172" t="str">
        <f>'[1]TABLEAU DE BORD'!H170</f>
        <v/>
      </c>
      <c r="CJ172" t="e">
        <f>'[1]TABLEAU DE BORD'!K170-'[1]TABLEAU DE BORD'!I170</f>
        <v>#VALUE!</v>
      </c>
    </row>
    <row r="173" spans="69:88" x14ac:dyDescent="0.25">
      <c r="BQ17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BORD'!$B$13:$B$2000,0),11))*Q173/INDEX('[1]TABLEAU DE BORD'!$B$13:$R$2000,MATCH('Formalisme RTE'!$H$2,'[1]TABLEAU DE BORD'!$B$13:$B$2000,0),12)</f>
        <v>2.7040062867933941</v>
      </c>
      <c r="BR173" s="56">
        <f t="shared" si="22"/>
        <v>0</v>
      </c>
      <c r="BU173">
        <f t="shared" si="20"/>
        <v>0.5758883471257642</v>
      </c>
      <c r="BW173">
        <f>IF($BW$6="","",IF(ISERROR(INDEX([1]Base!$A$2:$C$207,MATCH($BW$6,[1]Base!$A$2:$A$207,0),2))=TRUE,"CABLE INCONNU",(INDEX([1]Base!$A$2:$C$207,MATCH($BW$6,[1]Base!$A$2:$A$207,0),3))))</f>
        <v>15.75</v>
      </c>
      <c r="BY173">
        <f>IF($BW$6="","",IF(ISERROR(INDEX([1]Base!$A$2:$C$207,MATCH($BW$6,[1]Base!$A$2:$A$207,0),2))=TRUE,"CABLE INCONNU",(INDEX([1]Base!$A$2:$C$207,MATCH($BW$6,[1]Base!$A$2:$A$207,0),2))))</f>
        <v>0.54700000000000004</v>
      </c>
      <c r="CA173">
        <f t="shared" si="21"/>
        <v>0</v>
      </c>
      <c r="CC173">
        <f>$BB$28+$D$10*((EXP(($BB$26-Q173)/$D$10)+EXP(-($BB$26-Q173)/$D$10))/2-1)</f>
        <v>237.96</v>
      </c>
      <c r="CD1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BORD'!$B$13:$B$2000,0),9)))*Q173/$M$18)</f>
        <v>237.96</v>
      </c>
      <c r="CF173" t="str">
        <f>'[1]TABLEAU DE BORD'!B171</f>
        <v/>
      </c>
      <c r="CG173" t="e">
        <f>'[1]TABLEAU DE BORD'!E171-'[1]TABLEAU DE BORD'!C171</f>
        <v>#VALUE!</v>
      </c>
      <c r="CI173" t="str">
        <f>'[1]TABLEAU DE BORD'!H171</f>
        <v/>
      </c>
      <c r="CJ173" t="e">
        <f>'[1]TABLEAU DE BORD'!K171-'[1]TABLEAU DE BORD'!I171</f>
        <v>#VALUE!</v>
      </c>
    </row>
    <row r="174" spans="69:88" x14ac:dyDescent="0.25">
      <c r="BQ17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BORD'!$B$13:$B$2000,0),11))*Q174/INDEX('[1]TABLEAU DE BORD'!$B$13:$R$2000,MATCH('Formalisme RTE'!$H$2,'[1]TABLEAU DE BORD'!$B$13:$B$2000,0),12)</f>
        <v>2.7040062867933941</v>
      </c>
      <c r="BR174" s="56">
        <f t="shared" si="22"/>
        <v>0</v>
      </c>
      <c r="BU174">
        <f t="shared" si="20"/>
        <v>0.5758883471257642</v>
      </c>
      <c r="BW174">
        <f>IF($BW$6="","",IF(ISERROR(INDEX([1]Base!$A$2:$C$207,MATCH($BW$6,[1]Base!$A$2:$A$207,0),2))=TRUE,"CABLE INCONNU",(INDEX([1]Base!$A$2:$C$207,MATCH($BW$6,[1]Base!$A$2:$A$207,0),3))))</f>
        <v>15.75</v>
      </c>
      <c r="BY174">
        <f>IF($BW$6="","",IF(ISERROR(INDEX([1]Base!$A$2:$C$207,MATCH($BW$6,[1]Base!$A$2:$A$207,0),2))=TRUE,"CABLE INCONNU",(INDEX([1]Base!$A$2:$C$207,MATCH($BW$6,[1]Base!$A$2:$A$207,0),2))))</f>
        <v>0.54700000000000004</v>
      </c>
      <c r="CA174">
        <f t="shared" si="21"/>
        <v>0</v>
      </c>
      <c r="CC174">
        <f>$BB$28+$D$10*((EXP(($BB$26-Q174)/$D$10)+EXP(-($BB$26-Q174)/$D$10))/2-1)</f>
        <v>237.96</v>
      </c>
      <c r="CD1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BORD'!$B$13:$B$2000,0),9)))*Q174/$M$18)</f>
        <v>237.96</v>
      </c>
      <c r="CF174" t="str">
        <f>'[1]TABLEAU DE BORD'!B172</f>
        <v/>
      </c>
      <c r="CG174" t="e">
        <f>'[1]TABLEAU DE BORD'!E172-'[1]TABLEAU DE BORD'!C172</f>
        <v>#VALUE!</v>
      </c>
      <c r="CI174" t="str">
        <f>'[1]TABLEAU DE BORD'!H172</f>
        <v/>
      </c>
      <c r="CJ174" t="e">
        <f>'[1]TABLEAU DE BORD'!K172-'[1]TABLEAU DE BORD'!I172</f>
        <v>#VALUE!</v>
      </c>
    </row>
    <row r="175" spans="69:88" x14ac:dyDescent="0.25">
      <c r="BQ17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BORD'!$B$13:$B$2000,0),11))*Q175/INDEX('[1]TABLEAU DE BORD'!$B$13:$R$2000,MATCH('Formalisme RTE'!$H$2,'[1]TABLEAU DE BORD'!$B$13:$B$2000,0),12)</f>
        <v>2.7040062867933941</v>
      </c>
      <c r="BR175" s="56">
        <f t="shared" si="22"/>
        <v>0</v>
      </c>
      <c r="BU175">
        <f t="shared" si="20"/>
        <v>0.5758883471257642</v>
      </c>
      <c r="BW175">
        <f>IF($BW$6="","",IF(ISERROR(INDEX([1]Base!$A$2:$C$207,MATCH($BW$6,[1]Base!$A$2:$A$207,0),2))=TRUE,"CABLE INCONNU",(INDEX([1]Base!$A$2:$C$207,MATCH($BW$6,[1]Base!$A$2:$A$207,0),3))))</f>
        <v>15.75</v>
      </c>
      <c r="BY175">
        <f>IF($BW$6="","",IF(ISERROR(INDEX([1]Base!$A$2:$C$207,MATCH($BW$6,[1]Base!$A$2:$A$207,0),2))=TRUE,"CABLE INCONNU",(INDEX([1]Base!$A$2:$C$207,MATCH($BW$6,[1]Base!$A$2:$A$207,0),2))))</f>
        <v>0.54700000000000004</v>
      </c>
      <c r="CA175">
        <f t="shared" si="21"/>
        <v>0</v>
      </c>
      <c r="CC175">
        <f>$BB$28+$D$10*((EXP(($BB$26-Q175)/$D$10)+EXP(-($BB$26-Q175)/$D$10))/2-1)</f>
        <v>237.96</v>
      </c>
      <c r="CD1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BORD'!$B$13:$B$2000,0),9)))*Q175/$M$18)</f>
        <v>237.96</v>
      </c>
      <c r="CF175" t="str">
        <f>'[1]TABLEAU DE BORD'!B173</f>
        <v/>
      </c>
      <c r="CG175" t="e">
        <f>'[1]TABLEAU DE BORD'!E173-'[1]TABLEAU DE BORD'!C173</f>
        <v>#VALUE!</v>
      </c>
      <c r="CI175" t="str">
        <f>'[1]TABLEAU DE BORD'!H173</f>
        <v/>
      </c>
      <c r="CJ175" t="e">
        <f>'[1]TABLEAU DE BORD'!K173-'[1]TABLEAU DE BORD'!I173</f>
        <v>#VALUE!</v>
      </c>
    </row>
    <row r="176" spans="69:88" x14ac:dyDescent="0.25">
      <c r="BQ17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BORD'!$B$13:$B$2000,0),11))*Q176/INDEX('[1]TABLEAU DE BORD'!$B$13:$R$2000,MATCH('Formalisme RTE'!$H$2,'[1]TABLEAU DE BORD'!$B$13:$B$2000,0),12)</f>
        <v>2.7040062867933941</v>
      </c>
      <c r="BR176" s="56">
        <f t="shared" si="22"/>
        <v>0</v>
      </c>
      <c r="BU176">
        <f t="shared" si="20"/>
        <v>0.5758883471257642</v>
      </c>
      <c r="BW176">
        <f>IF($BW$6="","",IF(ISERROR(INDEX([1]Base!$A$2:$C$207,MATCH($BW$6,[1]Base!$A$2:$A$207,0),2))=TRUE,"CABLE INCONNU",(INDEX([1]Base!$A$2:$C$207,MATCH($BW$6,[1]Base!$A$2:$A$207,0),3))))</f>
        <v>15.75</v>
      </c>
      <c r="BY176">
        <f>IF($BW$6="","",IF(ISERROR(INDEX([1]Base!$A$2:$C$207,MATCH($BW$6,[1]Base!$A$2:$A$207,0),2))=TRUE,"CABLE INCONNU",(INDEX([1]Base!$A$2:$C$207,MATCH($BW$6,[1]Base!$A$2:$A$207,0),2))))</f>
        <v>0.54700000000000004</v>
      </c>
      <c r="CA176">
        <f t="shared" si="21"/>
        <v>0</v>
      </c>
      <c r="CC176">
        <f>$BB$28+$D$10*((EXP(($BB$26-Q176)/$D$10)+EXP(-($BB$26-Q176)/$D$10))/2-1)</f>
        <v>237.96</v>
      </c>
      <c r="CD1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BORD'!$B$13:$B$2000,0),9)))*Q176/$M$18)</f>
        <v>237.96</v>
      </c>
      <c r="CF176" t="str">
        <f>'[1]TABLEAU DE BORD'!B174</f>
        <v/>
      </c>
      <c r="CG176" t="e">
        <f>'[1]TABLEAU DE BORD'!E174-'[1]TABLEAU DE BORD'!C174</f>
        <v>#VALUE!</v>
      </c>
      <c r="CI176" t="str">
        <f>'[1]TABLEAU DE BORD'!H174</f>
        <v/>
      </c>
      <c r="CJ176" t="e">
        <f>'[1]TABLEAU DE BORD'!K174-'[1]TABLEAU DE BORD'!I174</f>
        <v>#VALUE!</v>
      </c>
    </row>
    <row r="177" spans="69:88" x14ac:dyDescent="0.25">
      <c r="BQ17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BORD'!$B$13:$B$2000,0),11))*Q177/INDEX('[1]TABLEAU DE BORD'!$B$13:$R$2000,MATCH('Formalisme RTE'!$H$2,'[1]TABLEAU DE BORD'!$B$13:$B$2000,0),12)</f>
        <v>2.7040062867933941</v>
      </c>
      <c r="BR177" s="56">
        <f t="shared" si="22"/>
        <v>0</v>
      </c>
      <c r="BU177">
        <f t="shared" si="20"/>
        <v>0.5758883471257642</v>
      </c>
      <c r="BW177">
        <f>IF($BW$6="","",IF(ISERROR(INDEX([1]Base!$A$2:$C$207,MATCH($BW$6,[1]Base!$A$2:$A$207,0),2))=TRUE,"CABLE INCONNU",(INDEX([1]Base!$A$2:$C$207,MATCH($BW$6,[1]Base!$A$2:$A$207,0),3))))</f>
        <v>15.75</v>
      </c>
      <c r="BY177">
        <f>IF($BW$6="","",IF(ISERROR(INDEX([1]Base!$A$2:$C$207,MATCH($BW$6,[1]Base!$A$2:$A$207,0),2))=TRUE,"CABLE INCONNU",(INDEX([1]Base!$A$2:$C$207,MATCH($BW$6,[1]Base!$A$2:$A$207,0),2))))</f>
        <v>0.54700000000000004</v>
      </c>
      <c r="CA177">
        <f t="shared" si="21"/>
        <v>0</v>
      </c>
      <c r="CC177">
        <f>$BB$28+$D$10*((EXP(($BB$26-Q177)/$D$10)+EXP(-($BB$26-Q177)/$D$10))/2-1)</f>
        <v>237.96</v>
      </c>
      <c r="CD1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BORD'!$B$13:$B$2000,0),9)))*Q177/$M$18)</f>
        <v>237.96</v>
      </c>
      <c r="CF177" t="str">
        <f>'[1]TABLEAU DE BORD'!B175</f>
        <v/>
      </c>
      <c r="CG177" t="e">
        <f>'[1]TABLEAU DE BORD'!E175-'[1]TABLEAU DE BORD'!C175</f>
        <v>#VALUE!</v>
      </c>
      <c r="CI177" t="str">
        <f>'[1]TABLEAU DE BORD'!H175</f>
        <v/>
      </c>
      <c r="CJ177" t="e">
        <f>'[1]TABLEAU DE BORD'!K175-'[1]TABLEAU DE BORD'!I175</f>
        <v>#VALUE!</v>
      </c>
    </row>
    <row r="178" spans="69:88" x14ac:dyDescent="0.25">
      <c r="BQ17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BORD'!$B$13:$B$2000,0),11))*Q178/INDEX('[1]TABLEAU DE BORD'!$B$13:$R$2000,MATCH('Formalisme RTE'!$H$2,'[1]TABLEAU DE BORD'!$B$13:$B$2000,0),12)</f>
        <v>2.7040062867933941</v>
      </c>
      <c r="BR178" s="56">
        <f t="shared" si="22"/>
        <v>0</v>
      </c>
      <c r="BU178">
        <f t="shared" si="20"/>
        <v>0.5758883471257642</v>
      </c>
      <c r="BW178">
        <f>IF($BW$6="","",IF(ISERROR(INDEX([1]Base!$A$2:$C$207,MATCH($BW$6,[1]Base!$A$2:$A$207,0),2))=TRUE,"CABLE INCONNU",(INDEX([1]Base!$A$2:$C$207,MATCH($BW$6,[1]Base!$A$2:$A$207,0),3))))</f>
        <v>15.75</v>
      </c>
      <c r="BY178">
        <f>IF($BW$6="","",IF(ISERROR(INDEX([1]Base!$A$2:$C$207,MATCH($BW$6,[1]Base!$A$2:$A$207,0),2))=TRUE,"CABLE INCONNU",(INDEX([1]Base!$A$2:$C$207,MATCH($BW$6,[1]Base!$A$2:$A$207,0),2))))</f>
        <v>0.54700000000000004</v>
      </c>
      <c r="CA178">
        <f t="shared" si="21"/>
        <v>0</v>
      </c>
      <c r="CC178">
        <f>$BB$28+$D$10*((EXP(($BB$26-Q178)/$D$10)+EXP(-($BB$26-Q178)/$D$10))/2-1)</f>
        <v>237.96</v>
      </c>
      <c r="CD1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BORD'!$B$13:$B$2000,0),9)))*Q178/$M$18)</f>
        <v>237.96</v>
      </c>
      <c r="CF178" t="str">
        <f>'[1]TABLEAU DE BORD'!B176</f>
        <v/>
      </c>
      <c r="CG178" t="e">
        <f>'[1]TABLEAU DE BORD'!E176-'[1]TABLEAU DE BORD'!C176</f>
        <v>#VALUE!</v>
      </c>
      <c r="CI178" t="str">
        <f>'[1]TABLEAU DE BORD'!H176</f>
        <v/>
      </c>
      <c r="CJ178" t="e">
        <f>'[1]TABLEAU DE BORD'!K176-'[1]TABLEAU DE BORD'!I176</f>
        <v>#VALUE!</v>
      </c>
    </row>
    <row r="179" spans="69:88" x14ac:dyDescent="0.25">
      <c r="BQ17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BORD'!$B$13:$B$2000,0),11))*Q179/INDEX('[1]TABLEAU DE BORD'!$B$13:$R$2000,MATCH('Formalisme RTE'!$H$2,'[1]TABLEAU DE BORD'!$B$13:$B$2000,0),12)</f>
        <v>2.7040062867933941</v>
      </c>
      <c r="BR179" s="56">
        <f t="shared" si="22"/>
        <v>0</v>
      </c>
      <c r="BU179">
        <f t="shared" si="20"/>
        <v>0.5758883471257642</v>
      </c>
      <c r="BW179">
        <f>IF($BW$6="","",IF(ISERROR(INDEX([1]Base!$A$2:$C$207,MATCH($BW$6,[1]Base!$A$2:$A$207,0),2))=TRUE,"CABLE INCONNU",(INDEX([1]Base!$A$2:$C$207,MATCH($BW$6,[1]Base!$A$2:$A$207,0),3))))</f>
        <v>15.75</v>
      </c>
      <c r="BY179">
        <f>IF($BW$6="","",IF(ISERROR(INDEX([1]Base!$A$2:$C$207,MATCH($BW$6,[1]Base!$A$2:$A$207,0),2))=TRUE,"CABLE INCONNU",(INDEX([1]Base!$A$2:$C$207,MATCH($BW$6,[1]Base!$A$2:$A$207,0),2))))</f>
        <v>0.54700000000000004</v>
      </c>
      <c r="CA179">
        <f t="shared" si="21"/>
        <v>0</v>
      </c>
      <c r="CC179">
        <f>$BB$28+$D$10*((EXP(($BB$26-Q179)/$D$10)+EXP(-($BB$26-Q179)/$D$10))/2-1)</f>
        <v>237.96</v>
      </c>
      <c r="CD1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BORD'!$B$13:$B$2000,0),9)))*Q179/$M$18)</f>
        <v>237.96</v>
      </c>
      <c r="CF179" t="str">
        <f>'[1]TABLEAU DE BORD'!B177</f>
        <v/>
      </c>
      <c r="CG179" t="e">
        <f>'[1]TABLEAU DE BORD'!E177-'[1]TABLEAU DE BORD'!C177</f>
        <v>#VALUE!</v>
      </c>
      <c r="CI179" t="str">
        <f>'[1]TABLEAU DE BORD'!H177</f>
        <v/>
      </c>
      <c r="CJ179" t="e">
        <f>'[1]TABLEAU DE BORD'!K177-'[1]TABLEAU DE BORD'!I177</f>
        <v>#VALUE!</v>
      </c>
    </row>
    <row r="180" spans="69:88" x14ac:dyDescent="0.25">
      <c r="BQ18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BORD'!$B$13:$B$2000,0),11))*Q180/INDEX('[1]TABLEAU DE BORD'!$B$13:$R$2000,MATCH('Formalisme RTE'!$H$2,'[1]TABLEAU DE BORD'!$B$13:$B$2000,0),12)</f>
        <v>2.7040062867933941</v>
      </c>
      <c r="BR180" s="56">
        <f t="shared" si="22"/>
        <v>0</v>
      </c>
      <c r="BU180">
        <f t="shared" si="20"/>
        <v>0.5758883471257642</v>
      </c>
      <c r="BW180">
        <f>IF($BW$6="","",IF(ISERROR(INDEX([1]Base!$A$2:$C$207,MATCH($BW$6,[1]Base!$A$2:$A$207,0),2))=TRUE,"CABLE INCONNU",(INDEX([1]Base!$A$2:$C$207,MATCH($BW$6,[1]Base!$A$2:$A$207,0),3))))</f>
        <v>15.75</v>
      </c>
      <c r="BY180">
        <f>IF($BW$6="","",IF(ISERROR(INDEX([1]Base!$A$2:$C$207,MATCH($BW$6,[1]Base!$A$2:$A$207,0),2))=TRUE,"CABLE INCONNU",(INDEX([1]Base!$A$2:$C$207,MATCH($BW$6,[1]Base!$A$2:$A$207,0),2))))</f>
        <v>0.54700000000000004</v>
      </c>
      <c r="CA180">
        <f t="shared" si="21"/>
        <v>0</v>
      </c>
      <c r="CC180">
        <f>$BB$28+$D$10*((EXP(($BB$26-Q180)/$D$10)+EXP(-($BB$26-Q180)/$D$10))/2-1)</f>
        <v>237.96</v>
      </c>
      <c r="CD1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BORD'!$B$13:$B$2000,0),9)))*Q180/$M$18)</f>
        <v>237.96</v>
      </c>
      <c r="CF180" t="str">
        <f>'[1]TABLEAU DE BORD'!B178</f>
        <v/>
      </c>
      <c r="CG180" t="e">
        <f>'[1]TABLEAU DE BORD'!E178-'[1]TABLEAU DE BORD'!C178</f>
        <v>#VALUE!</v>
      </c>
      <c r="CI180" t="str">
        <f>'[1]TABLEAU DE BORD'!H178</f>
        <v/>
      </c>
      <c r="CJ180" t="e">
        <f>'[1]TABLEAU DE BORD'!K178-'[1]TABLEAU DE BORD'!I178</f>
        <v>#VALUE!</v>
      </c>
    </row>
    <row r="181" spans="69:88" x14ac:dyDescent="0.25">
      <c r="BQ18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BORD'!$B$13:$B$2000,0),11))*Q181/INDEX('[1]TABLEAU DE BORD'!$B$13:$R$2000,MATCH('Formalisme RTE'!$H$2,'[1]TABLEAU DE BORD'!$B$13:$B$2000,0),12)</f>
        <v>2.7040062867933941</v>
      </c>
      <c r="BR181" s="56">
        <f t="shared" si="22"/>
        <v>0</v>
      </c>
      <c r="BU181">
        <f t="shared" si="20"/>
        <v>0.5758883471257642</v>
      </c>
      <c r="BW181">
        <f>IF($BW$6="","",IF(ISERROR(INDEX([1]Base!$A$2:$C$207,MATCH($BW$6,[1]Base!$A$2:$A$207,0),2))=TRUE,"CABLE INCONNU",(INDEX([1]Base!$A$2:$C$207,MATCH($BW$6,[1]Base!$A$2:$A$207,0),3))))</f>
        <v>15.75</v>
      </c>
      <c r="BY181">
        <f>IF($BW$6="","",IF(ISERROR(INDEX([1]Base!$A$2:$C$207,MATCH($BW$6,[1]Base!$A$2:$A$207,0),2))=TRUE,"CABLE INCONNU",(INDEX([1]Base!$A$2:$C$207,MATCH($BW$6,[1]Base!$A$2:$A$207,0),2))))</f>
        <v>0.54700000000000004</v>
      </c>
      <c r="CA181">
        <f t="shared" si="21"/>
        <v>0</v>
      </c>
      <c r="CC181">
        <f>$BB$28+$D$10*((EXP(($BB$26-Q181)/$D$10)+EXP(-($BB$26-Q181)/$D$10))/2-1)</f>
        <v>237.96</v>
      </c>
      <c r="CD1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BORD'!$B$13:$B$2000,0),9)))*Q181/$M$18)</f>
        <v>237.96</v>
      </c>
      <c r="CF181" t="str">
        <f>'[1]TABLEAU DE BORD'!B179</f>
        <v/>
      </c>
      <c r="CG181" t="e">
        <f>'[1]TABLEAU DE BORD'!E179-'[1]TABLEAU DE BORD'!C179</f>
        <v>#VALUE!</v>
      </c>
      <c r="CI181" t="str">
        <f>'[1]TABLEAU DE BORD'!H179</f>
        <v/>
      </c>
      <c r="CJ181" t="e">
        <f>'[1]TABLEAU DE BORD'!K179-'[1]TABLEAU DE BORD'!I179</f>
        <v>#VALUE!</v>
      </c>
    </row>
    <row r="182" spans="69:88" x14ac:dyDescent="0.25">
      <c r="BQ18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BORD'!$B$13:$B$2000,0),11))*Q182/INDEX('[1]TABLEAU DE BORD'!$B$13:$R$2000,MATCH('Formalisme RTE'!$H$2,'[1]TABLEAU DE BORD'!$B$13:$B$2000,0),12)</f>
        <v>2.7040062867933941</v>
      </c>
      <c r="BR182" s="56">
        <f t="shared" si="22"/>
        <v>0</v>
      </c>
      <c r="BU182">
        <f t="shared" si="20"/>
        <v>0.5758883471257642</v>
      </c>
      <c r="BW182">
        <f>IF($BW$6="","",IF(ISERROR(INDEX([1]Base!$A$2:$C$207,MATCH($BW$6,[1]Base!$A$2:$A$207,0),2))=TRUE,"CABLE INCONNU",(INDEX([1]Base!$A$2:$C$207,MATCH($BW$6,[1]Base!$A$2:$A$207,0),3))))</f>
        <v>15.75</v>
      </c>
      <c r="BY182">
        <f>IF($BW$6="","",IF(ISERROR(INDEX([1]Base!$A$2:$C$207,MATCH($BW$6,[1]Base!$A$2:$A$207,0),2))=TRUE,"CABLE INCONNU",(INDEX([1]Base!$A$2:$C$207,MATCH($BW$6,[1]Base!$A$2:$A$207,0),2))))</f>
        <v>0.54700000000000004</v>
      </c>
      <c r="CA182">
        <f t="shared" si="21"/>
        <v>0</v>
      </c>
      <c r="CC182">
        <f>$BB$28+$D$10*((EXP(($BB$26-Q182)/$D$10)+EXP(-($BB$26-Q182)/$D$10))/2-1)</f>
        <v>237.96</v>
      </c>
      <c r="CD1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BORD'!$B$13:$B$2000,0),9)))*Q182/$M$18)</f>
        <v>237.96</v>
      </c>
      <c r="CF182" t="str">
        <f>'[1]TABLEAU DE BORD'!B180</f>
        <v/>
      </c>
      <c r="CG182" t="e">
        <f>'[1]TABLEAU DE BORD'!E180-'[1]TABLEAU DE BORD'!C180</f>
        <v>#VALUE!</v>
      </c>
      <c r="CI182" t="str">
        <f>'[1]TABLEAU DE BORD'!H180</f>
        <v/>
      </c>
      <c r="CJ182" t="e">
        <f>'[1]TABLEAU DE BORD'!K180-'[1]TABLEAU DE BORD'!I180</f>
        <v>#VALUE!</v>
      </c>
    </row>
    <row r="183" spans="69:88" x14ac:dyDescent="0.25">
      <c r="BQ18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BORD'!$B$13:$B$2000,0),11))*Q183/INDEX('[1]TABLEAU DE BORD'!$B$13:$R$2000,MATCH('Formalisme RTE'!$H$2,'[1]TABLEAU DE BORD'!$B$13:$B$2000,0),12)</f>
        <v>2.7040062867933941</v>
      </c>
      <c r="BR183" s="56">
        <f t="shared" si="22"/>
        <v>0</v>
      </c>
      <c r="BU183">
        <f t="shared" si="20"/>
        <v>0.5758883471257642</v>
      </c>
      <c r="BW183">
        <f>IF($BW$6="","",IF(ISERROR(INDEX([1]Base!$A$2:$C$207,MATCH($BW$6,[1]Base!$A$2:$A$207,0),2))=TRUE,"CABLE INCONNU",(INDEX([1]Base!$A$2:$C$207,MATCH($BW$6,[1]Base!$A$2:$A$207,0),3))))</f>
        <v>15.75</v>
      </c>
      <c r="BY183">
        <f>IF($BW$6="","",IF(ISERROR(INDEX([1]Base!$A$2:$C$207,MATCH($BW$6,[1]Base!$A$2:$A$207,0),2))=TRUE,"CABLE INCONNU",(INDEX([1]Base!$A$2:$C$207,MATCH($BW$6,[1]Base!$A$2:$A$207,0),2))))</f>
        <v>0.54700000000000004</v>
      </c>
      <c r="CA183">
        <f t="shared" si="21"/>
        <v>0</v>
      </c>
      <c r="CC183">
        <f>$BB$28+$D$10*((EXP(($BB$26-Q183)/$D$10)+EXP(-($BB$26-Q183)/$D$10))/2-1)</f>
        <v>237.96</v>
      </c>
      <c r="CD1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BORD'!$B$13:$B$2000,0),9)))*Q183/$M$18)</f>
        <v>237.96</v>
      </c>
      <c r="CF183" t="str">
        <f>'[1]TABLEAU DE BORD'!B181</f>
        <v/>
      </c>
      <c r="CG183" t="e">
        <f>'[1]TABLEAU DE BORD'!E181-'[1]TABLEAU DE BORD'!C181</f>
        <v>#VALUE!</v>
      </c>
      <c r="CI183" t="str">
        <f>'[1]TABLEAU DE BORD'!H181</f>
        <v/>
      </c>
      <c r="CJ183" t="e">
        <f>'[1]TABLEAU DE BORD'!K181-'[1]TABLEAU DE BORD'!I181</f>
        <v>#VALUE!</v>
      </c>
    </row>
    <row r="184" spans="69:88" x14ac:dyDescent="0.25">
      <c r="BQ18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BORD'!$B$13:$B$2000,0),11))*Q184/INDEX('[1]TABLEAU DE BORD'!$B$13:$R$2000,MATCH('Formalisme RTE'!$H$2,'[1]TABLEAU DE BORD'!$B$13:$B$2000,0),12)</f>
        <v>2.7040062867933941</v>
      </c>
      <c r="BR184" s="56">
        <f t="shared" si="22"/>
        <v>0</v>
      </c>
      <c r="BU184">
        <f t="shared" si="20"/>
        <v>0.5758883471257642</v>
      </c>
      <c r="BW184">
        <f>IF($BW$6="","",IF(ISERROR(INDEX([1]Base!$A$2:$C$207,MATCH($BW$6,[1]Base!$A$2:$A$207,0),2))=TRUE,"CABLE INCONNU",(INDEX([1]Base!$A$2:$C$207,MATCH($BW$6,[1]Base!$A$2:$A$207,0),3))))</f>
        <v>15.75</v>
      </c>
      <c r="BY184">
        <f>IF($BW$6="","",IF(ISERROR(INDEX([1]Base!$A$2:$C$207,MATCH($BW$6,[1]Base!$A$2:$A$207,0),2))=TRUE,"CABLE INCONNU",(INDEX([1]Base!$A$2:$C$207,MATCH($BW$6,[1]Base!$A$2:$A$207,0),2))))</f>
        <v>0.54700000000000004</v>
      </c>
      <c r="CA184">
        <f t="shared" si="21"/>
        <v>0</v>
      </c>
      <c r="CC184">
        <f>$BB$28+$D$10*((EXP(($BB$26-Q184)/$D$10)+EXP(-($BB$26-Q184)/$D$10))/2-1)</f>
        <v>237.96</v>
      </c>
      <c r="CD1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BORD'!$B$13:$B$2000,0),9)))*Q184/$M$18)</f>
        <v>237.96</v>
      </c>
      <c r="CF184" t="str">
        <f>'[1]TABLEAU DE BORD'!B182</f>
        <v/>
      </c>
      <c r="CG184" t="e">
        <f>'[1]TABLEAU DE BORD'!E182-'[1]TABLEAU DE BORD'!C182</f>
        <v>#VALUE!</v>
      </c>
      <c r="CI184" t="str">
        <f>'[1]TABLEAU DE BORD'!H182</f>
        <v/>
      </c>
      <c r="CJ184" t="e">
        <f>'[1]TABLEAU DE BORD'!K182-'[1]TABLEAU DE BORD'!I182</f>
        <v>#VALUE!</v>
      </c>
    </row>
    <row r="185" spans="69:88" x14ac:dyDescent="0.25">
      <c r="BQ18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BORD'!$B$13:$B$2000,0),11))*Q185/INDEX('[1]TABLEAU DE BORD'!$B$13:$R$2000,MATCH('Formalisme RTE'!$H$2,'[1]TABLEAU DE BORD'!$B$13:$B$2000,0),12)</f>
        <v>2.7040062867933941</v>
      </c>
      <c r="BR185" s="56">
        <f t="shared" si="22"/>
        <v>0</v>
      </c>
      <c r="BU185">
        <f t="shared" si="20"/>
        <v>0.5758883471257642</v>
      </c>
      <c r="BW185">
        <f>IF($BW$6="","",IF(ISERROR(INDEX([1]Base!$A$2:$C$207,MATCH($BW$6,[1]Base!$A$2:$A$207,0),2))=TRUE,"CABLE INCONNU",(INDEX([1]Base!$A$2:$C$207,MATCH($BW$6,[1]Base!$A$2:$A$207,0),3))))</f>
        <v>15.75</v>
      </c>
      <c r="BY185">
        <f>IF($BW$6="","",IF(ISERROR(INDEX([1]Base!$A$2:$C$207,MATCH($BW$6,[1]Base!$A$2:$A$207,0),2))=TRUE,"CABLE INCONNU",(INDEX([1]Base!$A$2:$C$207,MATCH($BW$6,[1]Base!$A$2:$A$207,0),2))))</f>
        <v>0.54700000000000004</v>
      </c>
      <c r="CA185">
        <f t="shared" si="21"/>
        <v>0</v>
      </c>
      <c r="CC185">
        <f>$BB$28+$D$10*((EXP(($BB$26-Q185)/$D$10)+EXP(-($BB$26-Q185)/$D$10))/2-1)</f>
        <v>237.96</v>
      </c>
      <c r="CD1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BORD'!$B$13:$B$2000,0),9)))*Q185/$M$18)</f>
        <v>237.96</v>
      </c>
      <c r="CF185" t="str">
        <f>'[1]TABLEAU DE BORD'!B183</f>
        <v/>
      </c>
      <c r="CG185" t="e">
        <f>'[1]TABLEAU DE BORD'!E183-'[1]TABLEAU DE BORD'!C183</f>
        <v>#VALUE!</v>
      </c>
      <c r="CI185" t="str">
        <f>'[1]TABLEAU DE BORD'!H183</f>
        <v/>
      </c>
      <c r="CJ185" t="e">
        <f>'[1]TABLEAU DE BORD'!K183-'[1]TABLEAU DE BORD'!I183</f>
        <v>#VALUE!</v>
      </c>
    </row>
    <row r="186" spans="69:88" x14ac:dyDescent="0.25">
      <c r="BQ18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BORD'!$B$13:$B$2000,0),11))*Q186/INDEX('[1]TABLEAU DE BORD'!$B$13:$R$2000,MATCH('Formalisme RTE'!$H$2,'[1]TABLEAU DE BORD'!$B$13:$B$2000,0),12)</f>
        <v>2.7040062867933941</v>
      </c>
      <c r="BR186" s="56">
        <f t="shared" si="22"/>
        <v>0</v>
      </c>
      <c r="BU186">
        <f t="shared" si="20"/>
        <v>0.5758883471257642</v>
      </c>
      <c r="BW186">
        <f>IF($BW$6="","",IF(ISERROR(INDEX([1]Base!$A$2:$C$207,MATCH($BW$6,[1]Base!$A$2:$A$207,0),2))=TRUE,"CABLE INCONNU",(INDEX([1]Base!$A$2:$C$207,MATCH($BW$6,[1]Base!$A$2:$A$207,0),3))))</f>
        <v>15.75</v>
      </c>
      <c r="BY186">
        <f>IF($BW$6="","",IF(ISERROR(INDEX([1]Base!$A$2:$C$207,MATCH($BW$6,[1]Base!$A$2:$A$207,0),2))=TRUE,"CABLE INCONNU",(INDEX([1]Base!$A$2:$C$207,MATCH($BW$6,[1]Base!$A$2:$A$207,0),2))))</f>
        <v>0.54700000000000004</v>
      </c>
      <c r="CA186">
        <f t="shared" si="21"/>
        <v>0</v>
      </c>
      <c r="CC186">
        <f>$BB$28+$D$10*((EXP(($BB$26-Q186)/$D$10)+EXP(-($BB$26-Q186)/$D$10))/2-1)</f>
        <v>237.96</v>
      </c>
      <c r="CD1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BORD'!$B$13:$B$2000,0),9)))*Q186/$M$18)</f>
        <v>237.96</v>
      </c>
      <c r="CF186" t="str">
        <f>'[1]TABLEAU DE BORD'!B184</f>
        <v/>
      </c>
      <c r="CG186" t="e">
        <f>'[1]TABLEAU DE BORD'!E184-'[1]TABLEAU DE BORD'!C184</f>
        <v>#VALUE!</v>
      </c>
      <c r="CI186" t="str">
        <f>'[1]TABLEAU DE BORD'!H184</f>
        <v/>
      </c>
      <c r="CJ186" t="e">
        <f>'[1]TABLEAU DE BORD'!K184-'[1]TABLEAU DE BORD'!I184</f>
        <v>#VALUE!</v>
      </c>
    </row>
    <row r="187" spans="69:88" x14ac:dyDescent="0.25">
      <c r="BQ18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BORD'!$B$13:$B$2000,0),11))*Q187/INDEX('[1]TABLEAU DE BORD'!$B$13:$R$2000,MATCH('Formalisme RTE'!$H$2,'[1]TABLEAU DE BORD'!$B$13:$B$2000,0),12)</f>
        <v>2.7040062867933941</v>
      </c>
      <c r="BR187" s="56">
        <f t="shared" si="22"/>
        <v>0</v>
      </c>
      <c r="BU187">
        <f t="shared" si="20"/>
        <v>0.5758883471257642</v>
      </c>
      <c r="BW187">
        <f>IF($BW$6="","",IF(ISERROR(INDEX([1]Base!$A$2:$C$207,MATCH($BW$6,[1]Base!$A$2:$A$207,0),2))=TRUE,"CABLE INCONNU",(INDEX([1]Base!$A$2:$C$207,MATCH($BW$6,[1]Base!$A$2:$A$207,0),3))))</f>
        <v>15.75</v>
      </c>
      <c r="BY187">
        <f>IF($BW$6="","",IF(ISERROR(INDEX([1]Base!$A$2:$C$207,MATCH($BW$6,[1]Base!$A$2:$A$207,0),2))=TRUE,"CABLE INCONNU",(INDEX([1]Base!$A$2:$C$207,MATCH($BW$6,[1]Base!$A$2:$A$207,0),2))))</f>
        <v>0.54700000000000004</v>
      </c>
      <c r="CA187">
        <f t="shared" si="21"/>
        <v>0</v>
      </c>
      <c r="CC187">
        <f>$BB$28+$D$10*((EXP(($BB$26-Q187)/$D$10)+EXP(-($BB$26-Q187)/$D$10))/2-1)</f>
        <v>237.96</v>
      </c>
      <c r="CD1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BORD'!$B$13:$B$2000,0),9)))*Q187/$M$18)</f>
        <v>237.96</v>
      </c>
      <c r="CF187" t="str">
        <f>'[1]TABLEAU DE BORD'!B185</f>
        <v/>
      </c>
      <c r="CG187" t="e">
        <f>'[1]TABLEAU DE BORD'!E185-'[1]TABLEAU DE BORD'!C185</f>
        <v>#VALUE!</v>
      </c>
      <c r="CI187" t="str">
        <f>'[1]TABLEAU DE BORD'!H185</f>
        <v/>
      </c>
      <c r="CJ187" t="e">
        <f>'[1]TABLEAU DE BORD'!K185-'[1]TABLEAU DE BORD'!I185</f>
        <v>#VALUE!</v>
      </c>
    </row>
    <row r="188" spans="69:88" x14ac:dyDescent="0.25">
      <c r="BQ18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BORD'!$B$13:$B$2000,0),11))*Q188/INDEX('[1]TABLEAU DE BORD'!$B$13:$R$2000,MATCH('Formalisme RTE'!$H$2,'[1]TABLEAU DE BORD'!$B$13:$B$2000,0),12)</f>
        <v>2.7040062867933941</v>
      </c>
      <c r="BR188" s="56">
        <f t="shared" si="22"/>
        <v>0</v>
      </c>
      <c r="BU188">
        <f t="shared" si="20"/>
        <v>0.5758883471257642</v>
      </c>
      <c r="BW188">
        <f>IF($BW$6="","",IF(ISERROR(INDEX([1]Base!$A$2:$C$207,MATCH($BW$6,[1]Base!$A$2:$A$207,0),2))=TRUE,"CABLE INCONNU",(INDEX([1]Base!$A$2:$C$207,MATCH($BW$6,[1]Base!$A$2:$A$207,0),3))))</f>
        <v>15.75</v>
      </c>
      <c r="BY188">
        <f>IF($BW$6="","",IF(ISERROR(INDEX([1]Base!$A$2:$C$207,MATCH($BW$6,[1]Base!$A$2:$A$207,0),2))=TRUE,"CABLE INCONNU",(INDEX([1]Base!$A$2:$C$207,MATCH($BW$6,[1]Base!$A$2:$A$207,0),2))))</f>
        <v>0.54700000000000004</v>
      </c>
      <c r="CA188">
        <f t="shared" si="21"/>
        <v>0</v>
      </c>
      <c r="CC188">
        <f>$BB$28+$D$10*((EXP(($BB$26-Q188)/$D$10)+EXP(-($BB$26-Q188)/$D$10))/2-1)</f>
        <v>237.96</v>
      </c>
      <c r="CD1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BORD'!$B$13:$B$2000,0),9)))*Q188/$M$18)</f>
        <v>237.96</v>
      </c>
      <c r="CF188" t="str">
        <f>'[1]TABLEAU DE BORD'!B186</f>
        <v/>
      </c>
      <c r="CG188" t="e">
        <f>'[1]TABLEAU DE BORD'!E186-'[1]TABLEAU DE BORD'!C186</f>
        <v>#VALUE!</v>
      </c>
      <c r="CI188" t="str">
        <f>'[1]TABLEAU DE BORD'!H186</f>
        <v/>
      </c>
      <c r="CJ188" t="e">
        <f>'[1]TABLEAU DE BORD'!K186-'[1]TABLEAU DE BORD'!I186</f>
        <v>#VALUE!</v>
      </c>
    </row>
    <row r="189" spans="69:88" x14ac:dyDescent="0.25">
      <c r="BQ18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BORD'!$B$13:$B$2000,0),11))*Q189/INDEX('[1]TABLEAU DE BORD'!$B$13:$R$2000,MATCH('Formalisme RTE'!$H$2,'[1]TABLEAU DE BORD'!$B$13:$B$2000,0),12)</f>
        <v>2.7040062867933941</v>
      </c>
      <c r="BR189" s="56">
        <f t="shared" si="22"/>
        <v>0</v>
      </c>
      <c r="BU189">
        <f t="shared" si="20"/>
        <v>0.5758883471257642</v>
      </c>
      <c r="BW189">
        <f>IF($BW$6="","",IF(ISERROR(INDEX([1]Base!$A$2:$C$207,MATCH($BW$6,[1]Base!$A$2:$A$207,0),2))=TRUE,"CABLE INCONNU",(INDEX([1]Base!$A$2:$C$207,MATCH($BW$6,[1]Base!$A$2:$A$207,0),3))))</f>
        <v>15.75</v>
      </c>
      <c r="BY189">
        <f>IF($BW$6="","",IF(ISERROR(INDEX([1]Base!$A$2:$C$207,MATCH($BW$6,[1]Base!$A$2:$A$207,0),2))=TRUE,"CABLE INCONNU",(INDEX([1]Base!$A$2:$C$207,MATCH($BW$6,[1]Base!$A$2:$A$207,0),2))))</f>
        <v>0.54700000000000004</v>
      </c>
      <c r="CA189">
        <f t="shared" si="21"/>
        <v>0</v>
      </c>
      <c r="CC189">
        <f>$BB$28+$D$10*((EXP(($BB$26-Q189)/$D$10)+EXP(-($BB$26-Q189)/$D$10))/2-1)</f>
        <v>237.96</v>
      </c>
      <c r="CD1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BORD'!$B$13:$B$2000,0),9)))*Q189/$M$18)</f>
        <v>237.96</v>
      </c>
      <c r="CF189" t="str">
        <f>'[1]TABLEAU DE BORD'!B187</f>
        <v/>
      </c>
      <c r="CG189" t="e">
        <f>'[1]TABLEAU DE BORD'!E187-'[1]TABLEAU DE BORD'!C187</f>
        <v>#VALUE!</v>
      </c>
      <c r="CI189" t="str">
        <f>'[1]TABLEAU DE BORD'!H187</f>
        <v/>
      </c>
      <c r="CJ189" t="e">
        <f>'[1]TABLEAU DE BORD'!K187-'[1]TABLEAU DE BORD'!I187</f>
        <v>#VALUE!</v>
      </c>
    </row>
    <row r="190" spans="69:88" x14ac:dyDescent="0.25">
      <c r="BQ19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BORD'!$B$13:$B$2000,0),11))*Q190/INDEX('[1]TABLEAU DE BORD'!$B$13:$R$2000,MATCH('Formalisme RTE'!$H$2,'[1]TABLEAU DE BORD'!$B$13:$B$2000,0),12)</f>
        <v>2.7040062867933941</v>
      </c>
      <c r="BR190" s="56">
        <f t="shared" si="22"/>
        <v>0</v>
      </c>
      <c r="BU190">
        <f t="shared" si="20"/>
        <v>0.5758883471257642</v>
      </c>
      <c r="BW190">
        <f>IF($BW$6="","",IF(ISERROR(INDEX([1]Base!$A$2:$C$207,MATCH($BW$6,[1]Base!$A$2:$A$207,0),2))=TRUE,"CABLE INCONNU",(INDEX([1]Base!$A$2:$C$207,MATCH($BW$6,[1]Base!$A$2:$A$207,0),3))))</f>
        <v>15.75</v>
      </c>
      <c r="BY190">
        <f>IF($BW$6="","",IF(ISERROR(INDEX([1]Base!$A$2:$C$207,MATCH($BW$6,[1]Base!$A$2:$A$207,0),2))=TRUE,"CABLE INCONNU",(INDEX([1]Base!$A$2:$C$207,MATCH($BW$6,[1]Base!$A$2:$A$207,0),2))))</f>
        <v>0.54700000000000004</v>
      </c>
      <c r="CA190">
        <f t="shared" si="21"/>
        <v>0</v>
      </c>
      <c r="CC190">
        <f>$BB$28+$D$10*((EXP(($BB$26-Q190)/$D$10)+EXP(-($BB$26-Q190)/$D$10))/2-1)</f>
        <v>237.96</v>
      </c>
      <c r="CD1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BORD'!$B$13:$B$2000,0),9)))*Q190/$M$18)</f>
        <v>237.96</v>
      </c>
      <c r="CF190" t="str">
        <f>'[1]TABLEAU DE BORD'!B188</f>
        <v/>
      </c>
      <c r="CG190" t="e">
        <f>'[1]TABLEAU DE BORD'!E188-'[1]TABLEAU DE BORD'!C188</f>
        <v>#VALUE!</v>
      </c>
      <c r="CI190" t="str">
        <f>'[1]TABLEAU DE BORD'!H188</f>
        <v/>
      </c>
      <c r="CJ190" t="e">
        <f>'[1]TABLEAU DE BORD'!K188-'[1]TABLEAU DE BORD'!I188</f>
        <v>#VALUE!</v>
      </c>
    </row>
    <row r="191" spans="69:88" x14ac:dyDescent="0.25">
      <c r="BQ19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BORD'!$B$13:$B$2000,0),11))*Q191/INDEX('[1]TABLEAU DE BORD'!$B$13:$R$2000,MATCH('Formalisme RTE'!$H$2,'[1]TABLEAU DE BORD'!$B$13:$B$2000,0),12)</f>
        <v>2.7040062867933941</v>
      </c>
      <c r="BR191" s="56">
        <f t="shared" si="22"/>
        <v>0</v>
      </c>
      <c r="BU191">
        <f t="shared" si="20"/>
        <v>0.5758883471257642</v>
      </c>
      <c r="BW191">
        <f>IF($BW$6="","",IF(ISERROR(INDEX([1]Base!$A$2:$C$207,MATCH($BW$6,[1]Base!$A$2:$A$207,0),2))=TRUE,"CABLE INCONNU",(INDEX([1]Base!$A$2:$C$207,MATCH($BW$6,[1]Base!$A$2:$A$207,0),3))))</f>
        <v>15.75</v>
      </c>
      <c r="BY191">
        <f>IF($BW$6="","",IF(ISERROR(INDEX([1]Base!$A$2:$C$207,MATCH($BW$6,[1]Base!$A$2:$A$207,0),2))=TRUE,"CABLE INCONNU",(INDEX([1]Base!$A$2:$C$207,MATCH($BW$6,[1]Base!$A$2:$A$207,0),2))))</f>
        <v>0.54700000000000004</v>
      </c>
      <c r="CA191">
        <f t="shared" si="21"/>
        <v>0</v>
      </c>
      <c r="CC191">
        <f>$BB$28+$D$10*((EXP(($BB$26-Q191)/$D$10)+EXP(-($BB$26-Q191)/$D$10))/2-1)</f>
        <v>237.96</v>
      </c>
      <c r="CD1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BORD'!$B$13:$B$2000,0),9)))*Q191/$M$18)</f>
        <v>237.96</v>
      </c>
      <c r="CF191" t="str">
        <f>'[1]TABLEAU DE BORD'!B189</f>
        <v/>
      </c>
      <c r="CG191" t="e">
        <f>'[1]TABLEAU DE BORD'!E189-'[1]TABLEAU DE BORD'!C189</f>
        <v>#VALUE!</v>
      </c>
      <c r="CI191" t="str">
        <f>'[1]TABLEAU DE BORD'!H189</f>
        <v/>
      </c>
      <c r="CJ191" t="e">
        <f>'[1]TABLEAU DE BORD'!K189-'[1]TABLEAU DE BORD'!I189</f>
        <v>#VALUE!</v>
      </c>
    </row>
    <row r="192" spans="69:88" x14ac:dyDescent="0.25">
      <c r="BQ19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BORD'!$B$13:$B$2000,0),11))*Q192/INDEX('[1]TABLEAU DE BORD'!$B$13:$R$2000,MATCH('Formalisme RTE'!$H$2,'[1]TABLEAU DE BORD'!$B$13:$B$2000,0),12)</f>
        <v>2.7040062867933941</v>
      </c>
      <c r="BR192" s="56">
        <f t="shared" si="22"/>
        <v>0</v>
      </c>
      <c r="BU192">
        <f t="shared" si="20"/>
        <v>0.5758883471257642</v>
      </c>
      <c r="BW192">
        <f>IF($BW$6="","",IF(ISERROR(INDEX([1]Base!$A$2:$C$207,MATCH($BW$6,[1]Base!$A$2:$A$207,0),2))=TRUE,"CABLE INCONNU",(INDEX([1]Base!$A$2:$C$207,MATCH($BW$6,[1]Base!$A$2:$A$207,0),3))))</f>
        <v>15.75</v>
      </c>
      <c r="BY192">
        <f>IF($BW$6="","",IF(ISERROR(INDEX([1]Base!$A$2:$C$207,MATCH($BW$6,[1]Base!$A$2:$A$207,0),2))=TRUE,"CABLE INCONNU",(INDEX([1]Base!$A$2:$C$207,MATCH($BW$6,[1]Base!$A$2:$A$207,0),2))))</f>
        <v>0.54700000000000004</v>
      </c>
      <c r="CA192">
        <f t="shared" si="21"/>
        <v>0</v>
      </c>
      <c r="CC192">
        <f>$BB$28+$D$10*((EXP(($BB$26-Q192)/$D$10)+EXP(-($BB$26-Q192)/$D$10))/2-1)</f>
        <v>237.96</v>
      </c>
      <c r="CD1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BORD'!$B$13:$B$2000,0),9)))*Q192/$M$18)</f>
        <v>237.96</v>
      </c>
      <c r="CF192" t="str">
        <f>'[1]TABLEAU DE BORD'!B190</f>
        <v/>
      </c>
      <c r="CG192" t="e">
        <f>'[1]TABLEAU DE BORD'!E190-'[1]TABLEAU DE BORD'!C190</f>
        <v>#VALUE!</v>
      </c>
      <c r="CI192" t="str">
        <f>'[1]TABLEAU DE BORD'!H190</f>
        <v/>
      </c>
      <c r="CJ192" t="e">
        <f>'[1]TABLEAU DE BORD'!K190-'[1]TABLEAU DE BORD'!I190</f>
        <v>#VALUE!</v>
      </c>
    </row>
    <row r="193" spans="69:88" x14ac:dyDescent="0.25">
      <c r="BQ19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BORD'!$B$13:$B$2000,0),11))*Q193/INDEX('[1]TABLEAU DE BORD'!$B$13:$R$2000,MATCH('Formalisme RTE'!$H$2,'[1]TABLEAU DE BORD'!$B$13:$B$2000,0),12)</f>
        <v>2.7040062867933941</v>
      </c>
      <c r="BR193" s="56">
        <f t="shared" si="22"/>
        <v>0</v>
      </c>
      <c r="BU193">
        <f t="shared" si="20"/>
        <v>0.5758883471257642</v>
      </c>
      <c r="BW193">
        <f>IF($BW$6="","",IF(ISERROR(INDEX([1]Base!$A$2:$C$207,MATCH($BW$6,[1]Base!$A$2:$A$207,0),2))=TRUE,"CABLE INCONNU",(INDEX([1]Base!$A$2:$C$207,MATCH($BW$6,[1]Base!$A$2:$A$207,0),3))))</f>
        <v>15.75</v>
      </c>
      <c r="BY193">
        <f>IF($BW$6="","",IF(ISERROR(INDEX([1]Base!$A$2:$C$207,MATCH($BW$6,[1]Base!$A$2:$A$207,0),2))=TRUE,"CABLE INCONNU",(INDEX([1]Base!$A$2:$C$207,MATCH($BW$6,[1]Base!$A$2:$A$207,0),2))))</f>
        <v>0.54700000000000004</v>
      </c>
      <c r="CA193">
        <f t="shared" si="21"/>
        <v>0</v>
      </c>
      <c r="CC193">
        <f>$BB$28+$D$10*((EXP(($BB$26-Q193)/$D$10)+EXP(-($BB$26-Q193)/$D$10))/2-1)</f>
        <v>237.96</v>
      </c>
      <c r="CD1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BORD'!$B$13:$B$2000,0),9)))*Q193/$M$18)</f>
        <v>237.96</v>
      </c>
      <c r="CF193" t="str">
        <f>'[1]TABLEAU DE BORD'!B191</f>
        <v/>
      </c>
      <c r="CG193" t="e">
        <f>'[1]TABLEAU DE BORD'!E191-'[1]TABLEAU DE BORD'!C191</f>
        <v>#VALUE!</v>
      </c>
      <c r="CI193" t="str">
        <f>'[1]TABLEAU DE BORD'!H191</f>
        <v/>
      </c>
      <c r="CJ193" t="e">
        <f>'[1]TABLEAU DE BORD'!K191-'[1]TABLEAU DE BORD'!I191</f>
        <v>#VALUE!</v>
      </c>
    </row>
    <row r="194" spans="69:88" x14ac:dyDescent="0.25">
      <c r="BQ19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BORD'!$B$13:$B$2000,0),11))*Q194/INDEX('[1]TABLEAU DE BORD'!$B$13:$R$2000,MATCH('Formalisme RTE'!$H$2,'[1]TABLEAU DE BORD'!$B$13:$B$2000,0),12)</f>
        <v>2.7040062867933941</v>
      </c>
      <c r="BR194" s="56">
        <f t="shared" si="22"/>
        <v>0</v>
      </c>
      <c r="BU194">
        <f t="shared" si="20"/>
        <v>0.5758883471257642</v>
      </c>
      <c r="BW194">
        <f>IF($BW$6="","",IF(ISERROR(INDEX([1]Base!$A$2:$C$207,MATCH($BW$6,[1]Base!$A$2:$A$207,0),2))=TRUE,"CABLE INCONNU",(INDEX([1]Base!$A$2:$C$207,MATCH($BW$6,[1]Base!$A$2:$A$207,0),3))))</f>
        <v>15.75</v>
      </c>
      <c r="BY194">
        <f>IF($BW$6="","",IF(ISERROR(INDEX([1]Base!$A$2:$C$207,MATCH($BW$6,[1]Base!$A$2:$A$207,0),2))=TRUE,"CABLE INCONNU",(INDEX([1]Base!$A$2:$C$207,MATCH($BW$6,[1]Base!$A$2:$A$207,0),2))))</f>
        <v>0.54700000000000004</v>
      </c>
      <c r="CA194">
        <f t="shared" si="21"/>
        <v>0</v>
      </c>
      <c r="CC194">
        <f>$BB$28+$D$10*((EXP(($BB$26-Q194)/$D$10)+EXP(-($BB$26-Q194)/$D$10))/2-1)</f>
        <v>237.96</v>
      </c>
      <c r="CD1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BORD'!$B$13:$B$2000,0),9)))*Q194/$M$18)</f>
        <v>237.96</v>
      </c>
      <c r="CF194" t="str">
        <f>'[1]TABLEAU DE BORD'!B192</f>
        <v/>
      </c>
      <c r="CG194" t="e">
        <f>'[1]TABLEAU DE BORD'!E192-'[1]TABLEAU DE BORD'!C192</f>
        <v>#VALUE!</v>
      </c>
      <c r="CI194" t="str">
        <f>'[1]TABLEAU DE BORD'!H192</f>
        <v/>
      </c>
      <c r="CJ194" t="e">
        <f>'[1]TABLEAU DE BORD'!K192-'[1]TABLEAU DE BORD'!I192</f>
        <v>#VALUE!</v>
      </c>
    </row>
    <row r="195" spans="69:88" x14ac:dyDescent="0.25">
      <c r="BQ19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BORD'!$B$13:$B$2000,0),11))*Q195/INDEX('[1]TABLEAU DE BORD'!$B$13:$R$2000,MATCH('Formalisme RTE'!$H$2,'[1]TABLEAU DE BORD'!$B$13:$B$2000,0),12)</f>
        <v>2.7040062867933941</v>
      </c>
      <c r="BR195" s="56">
        <f t="shared" si="22"/>
        <v>0</v>
      </c>
      <c r="BU195">
        <f t="shared" si="20"/>
        <v>0.5758883471257642</v>
      </c>
      <c r="BW195">
        <f>IF($BW$6="","",IF(ISERROR(INDEX([1]Base!$A$2:$C$207,MATCH($BW$6,[1]Base!$A$2:$A$207,0),2))=TRUE,"CABLE INCONNU",(INDEX([1]Base!$A$2:$C$207,MATCH($BW$6,[1]Base!$A$2:$A$207,0),3))))</f>
        <v>15.75</v>
      </c>
      <c r="BY195">
        <f>IF($BW$6="","",IF(ISERROR(INDEX([1]Base!$A$2:$C$207,MATCH($BW$6,[1]Base!$A$2:$A$207,0),2))=TRUE,"CABLE INCONNU",(INDEX([1]Base!$A$2:$C$207,MATCH($BW$6,[1]Base!$A$2:$A$207,0),2))))</f>
        <v>0.54700000000000004</v>
      </c>
      <c r="CA195">
        <f t="shared" si="21"/>
        <v>0</v>
      </c>
      <c r="CC195">
        <f>$BB$28+$D$10*((EXP(($BB$26-Q195)/$D$10)+EXP(-($BB$26-Q195)/$D$10))/2-1)</f>
        <v>237.96</v>
      </c>
      <c r="CD1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BORD'!$B$13:$B$2000,0),9)))*Q195/$M$18)</f>
        <v>237.96</v>
      </c>
      <c r="CF195" t="str">
        <f>'[1]TABLEAU DE BORD'!B193</f>
        <v/>
      </c>
      <c r="CG195" t="e">
        <f>'[1]TABLEAU DE BORD'!E193-'[1]TABLEAU DE BORD'!C193</f>
        <v>#VALUE!</v>
      </c>
      <c r="CI195" t="str">
        <f>'[1]TABLEAU DE BORD'!H193</f>
        <v/>
      </c>
      <c r="CJ195" t="e">
        <f>'[1]TABLEAU DE BORD'!K193-'[1]TABLEAU DE BORD'!I193</f>
        <v>#VALUE!</v>
      </c>
    </row>
    <row r="196" spans="69:88" x14ac:dyDescent="0.25">
      <c r="BQ19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BORD'!$B$13:$B$2000,0),11))*Q196/INDEX('[1]TABLEAU DE BORD'!$B$13:$R$2000,MATCH('Formalisme RTE'!$H$2,'[1]TABLEAU DE BORD'!$B$13:$B$2000,0),12)</f>
        <v>2.7040062867933941</v>
      </c>
      <c r="BR196" s="56">
        <f t="shared" si="22"/>
        <v>0</v>
      </c>
      <c r="BU196">
        <f t="shared" si="20"/>
        <v>0.5758883471257642</v>
      </c>
      <c r="BW196">
        <f>IF($BW$6="","",IF(ISERROR(INDEX([1]Base!$A$2:$C$207,MATCH($BW$6,[1]Base!$A$2:$A$207,0),2))=TRUE,"CABLE INCONNU",(INDEX([1]Base!$A$2:$C$207,MATCH($BW$6,[1]Base!$A$2:$A$207,0),3))))</f>
        <v>15.75</v>
      </c>
      <c r="BY196">
        <f>IF($BW$6="","",IF(ISERROR(INDEX([1]Base!$A$2:$C$207,MATCH($BW$6,[1]Base!$A$2:$A$207,0),2))=TRUE,"CABLE INCONNU",(INDEX([1]Base!$A$2:$C$207,MATCH($BW$6,[1]Base!$A$2:$A$207,0),2))))</f>
        <v>0.54700000000000004</v>
      </c>
      <c r="CA196">
        <f t="shared" si="21"/>
        <v>0</v>
      </c>
      <c r="CC196">
        <f>$BB$28+$D$10*((EXP(($BB$26-Q196)/$D$10)+EXP(-($BB$26-Q196)/$D$10))/2-1)</f>
        <v>237.96</v>
      </c>
      <c r="CD1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BORD'!$B$13:$B$2000,0),9)))*Q196/$M$18)</f>
        <v>237.96</v>
      </c>
      <c r="CF196" t="str">
        <f>'[1]TABLEAU DE BORD'!B194</f>
        <v/>
      </c>
      <c r="CG196" t="e">
        <f>'[1]TABLEAU DE BORD'!E194-'[1]TABLEAU DE BORD'!C194</f>
        <v>#VALUE!</v>
      </c>
      <c r="CI196" t="str">
        <f>'[1]TABLEAU DE BORD'!H194</f>
        <v/>
      </c>
      <c r="CJ196" t="e">
        <f>'[1]TABLEAU DE BORD'!K194-'[1]TABLEAU DE BORD'!I194</f>
        <v>#VALUE!</v>
      </c>
    </row>
    <row r="197" spans="69:88" x14ac:dyDescent="0.25">
      <c r="BQ19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BORD'!$B$13:$B$2000,0),11))*Q197/INDEX('[1]TABLEAU DE BORD'!$B$13:$R$2000,MATCH('Formalisme RTE'!$H$2,'[1]TABLEAU DE BORD'!$B$13:$B$2000,0),12)</f>
        <v>2.7040062867933941</v>
      </c>
      <c r="BR197" s="56">
        <f t="shared" si="22"/>
        <v>0</v>
      </c>
      <c r="BU197">
        <f t="shared" si="20"/>
        <v>0.5758883471257642</v>
      </c>
      <c r="BW197">
        <f>IF($BW$6="","",IF(ISERROR(INDEX([1]Base!$A$2:$C$207,MATCH($BW$6,[1]Base!$A$2:$A$207,0),2))=TRUE,"CABLE INCONNU",(INDEX([1]Base!$A$2:$C$207,MATCH($BW$6,[1]Base!$A$2:$A$207,0),3))))</f>
        <v>15.75</v>
      </c>
      <c r="BY197">
        <f>IF($BW$6="","",IF(ISERROR(INDEX([1]Base!$A$2:$C$207,MATCH($BW$6,[1]Base!$A$2:$A$207,0),2))=TRUE,"CABLE INCONNU",(INDEX([1]Base!$A$2:$C$207,MATCH($BW$6,[1]Base!$A$2:$A$207,0),2))))</f>
        <v>0.54700000000000004</v>
      </c>
      <c r="CA197">
        <f t="shared" si="21"/>
        <v>0</v>
      </c>
      <c r="CC197">
        <f>$BB$28+$D$10*((EXP(($BB$26-Q197)/$D$10)+EXP(-($BB$26-Q197)/$D$10))/2-1)</f>
        <v>237.96</v>
      </c>
      <c r="CD1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BORD'!$B$13:$B$2000,0),9)))*Q197/$M$18)</f>
        <v>237.96</v>
      </c>
      <c r="CF197" t="str">
        <f>'[1]TABLEAU DE BORD'!B195</f>
        <v/>
      </c>
      <c r="CG197" t="e">
        <f>'[1]TABLEAU DE BORD'!E195-'[1]TABLEAU DE BORD'!C195</f>
        <v>#VALUE!</v>
      </c>
      <c r="CI197" t="str">
        <f>'[1]TABLEAU DE BORD'!H195</f>
        <v/>
      </c>
      <c r="CJ197" t="e">
        <f>'[1]TABLEAU DE BORD'!K195-'[1]TABLEAU DE BORD'!I195</f>
        <v>#VALUE!</v>
      </c>
    </row>
    <row r="198" spans="69:88" x14ac:dyDescent="0.25">
      <c r="BQ19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BORD'!$B$13:$B$2000,0),11))*Q198/INDEX('[1]TABLEAU DE BORD'!$B$13:$R$2000,MATCH('Formalisme RTE'!$H$2,'[1]TABLEAU DE BORD'!$B$13:$B$2000,0),12)</f>
        <v>2.7040062867933941</v>
      </c>
      <c r="BR198" s="56">
        <f t="shared" si="22"/>
        <v>0</v>
      </c>
      <c r="BU198">
        <f t="shared" si="20"/>
        <v>0.5758883471257642</v>
      </c>
      <c r="BW198">
        <f>IF($BW$6="","",IF(ISERROR(INDEX([1]Base!$A$2:$C$207,MATCH($BW$6,[1]Base!$A$2:$A$207,0),2))=TRUE,"CABLE INCONNU",(INDEX([1]Base!$A$2:$C$207,MATCH($BW$6,[1]Base!$A$2:$A$207,0),3))))</f>
        <v>15.75</v>
      </c>
      <c r="BY198">
        <f>IF($BW$6="","",IF(ISERROR(INDEX([1]Base!$A$2:$C$207,MATCH($BW$6,[1]Base!$A$2:$A$207,0),2))=TRUE,"CABLE INCONNU",(INDEX([1]Base!$A$2:$C$207,MATCH($BW$6,[1]Base!$A$2:$A$207,0),2))))</f>
        <v>0.54700000000000004</v>
      </c>
      <c r="CA198">
        <f t="shared" si="21"/>
        <v>0</v>
      </c>
      <c r="CC198">
        <f>$BB$28+$D$10*((EXP(($BB$26-Q198)/$D$10)+EXP(-($BB$26-Q198)/$D$10))/2-1)</f>
        <v>237.96</v>
      </c>
      <c r="CD1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BORD'!$B$13:$B$2000,0),9)))*Q198/$M$18)</f>
        <v>237.96</v>
      </c>
      <c r="CF198" t="str">
        <f>'[1]TABLEAU DE BORD'!B196</f>
        <v/>
      </c>
      <c r="CG198" t="e">
        <f>'[1]TABLEAU DE BORD'!E196-'[1]TABLEAU DE BORD'!C196</f>
        <v>#VALUE!</v>
      </c>
      <c r="CI198" t="str">
        <f>'[1]TABLEAU DE BORD'!H196</f>
        <v/>
      </c>
      <c r="CJ198" t="e">
        <f>'[1]TABLEAU DE BORD'!K196-'[1]TABLEAU DE BORD'!I196</f>
        <v>#VALUE!</v>
      </c>
    </row>
    <row r="199" spans="69:88" x14ac:dyDescent="0.25">
      <c r="BQ19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BORD'!$B$13:$B$2000,0),11))*Q199/INDEX('[1]TABLEAU DE BORD'!$B$13:$R$2000,MATCH('Formalisme RTE'!$H$2,'[1]TABLEAU DE BORD'!$B$13:$B$2000,0),12)</f>
        <v>2.7040062867933941</v>
      </c>
      <c r="BR199" s="56">
        <f t="shared" si="22"/>
        <v>0</v>
      </c>
      <c r="BU199">
        <f t="shared" si="20"/>
        <v>0.5758883471257642</v>
      </c>
      <c r="BW199">
        <f>IF($BW$6="","",IF(ISERROR(INDEX([1]Base!$A$2:$C$207,MATCH($BW$6,[1]Base!$A$2:$A$207,0),2))=TRUE,"CABLE INCONNU",(INDEX([1]Base!$A$2:$C$207,MATCH($BW$6,[1]Base!$A$2:$A$207,0),3))))</f>
        <v>15.75</v>
      </c>
      <c r="BY199">
        <f>IF($BW$6="","",IF(ISERROR(INDEX([1]Base!$A$2:$C$207,MATCH($BW$6,[1]Base!$A$2:$A$207,0),2))=TRUE,"CABLE INCONNU",(INDEX([1]Base!$A$2:$C$207,MATCH($BW$6,[1]Base!$A$2:$A$207,0),2))))</f>
        <v>0.54700000000000004</v>
      </c>
      <c r="CA199">
        <f t="shared" si="21"/>
        <v>0</v>
      </c>
      <c r="CC199">
        <f>$BB$28+$D$10*((EXP(($BB$26-Q199)/$D$10)+EXP(-($BB$26-Q199)/$D$10))/2-1)</f>
        <v>237.96</v>
      </c>
      <c r="CD1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BORD'!$B$13:$B$2000,0),9)))*Q199/$M$18)</f>
        <v>237.96</v>
      </c>
      <c r="CF199" t="str">
        <f>'[1]TABLEAU DE BORD'!B197</f>
        <v/>
      </c>
      <c r="CG199" t="e">
        <f>'[1]TABLEAU DE BORD'!E197-'[1]TABLEAU DE BORD'!C197</f>
        <v>#VALUE!</v>
      </c>
      <c r="CI199" t="str">
        <f>'[1]TABLEAU DE BORD'!H197</f>
        <v/>
      </c>
      <c r="CJ199" t="e">
        <f>'[1]TABLEAU DE BORD'!K197-'[1]TABLEAU DE BORD'!I197</f>
        <v>#VALUE!</v>
      </c>
    </row>
    <row r="200" spans="69:88" x14ac:dyDescent="0.25">
      <c r="BQ20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BORD'!$B$13:$B$2000,0),11))*Q200/INDEX('[1]TABLEAU DE BORD'!$B$13:$R$2000,MATCH('Formalisme RTE'!$H$2,'[1]TABLEAU DE BORD'!$B$13:$B$2000,0),12)</f>
        <v>2.7040062867933941</v>
      </c>
      <c r="BR200" s="56">
        <f t="shared" si="22"/>
        <v>0</v>
      </c>
      <c r="BU200">
        <f t="shared" si="20"/>
        <v>0.5758883471257642</v>
      </c>
      <c r="BW200">
        <f>IF($BW$6="","",IF(ISERROR(INDEX([1]Base!$A$2:$C$207,MATCH($BW$6,[1]Base!$A$2:$A$207,0),2))=TRUE,"CABLE INCONNU",(INDEX([1]Base!$A$2:$C$207,MATCH($BW$6,[1]Base!$A$2:$A$207,0),3))))</f>
        <v>15.75</v>
      </c>
      <c r="BY200">
        <f>IF($BW$6="","",IF(ISERROR(INDEX([1]Base!$A$2:$C$207,MATCH($BW$6,[1]Base!$A$2:$A$207,0),2))=TRUE,"CABLE INCONNU",(INDEX([1]Base!$A$2:$C$207,MATCH($BW$6,[1]Base!$A$2:$A$207,0),2))))</f>
        <v>0.54700000000000004</v>
      </c>
      <c r="CA200">
        <f t="shared" si="21"/>
        <v>0</v>
      </c>
      <c r="CC200">
        <f>$BB$28+$D$10*((EXP(($BB$26-Q200)/$D$10)+EXP(-($BB$26-Q200)/$D$10))/2-1)</f>
        <v>237.96</v>
      </c>
      <c r="CD2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BORD'!$B$13:$B$2000,0),9)))*Q200/$M$18)</f>
        <v>237.96</v>
      </c>
      <c r="CF200" t="str">
        <f>'[1]TABLEAU DE BORD'!B198</f>
        <v/>
      </c>
      <c r="CG200" t="e">
        <f>'[1]TABLEAU DE BORD'!E198-'[1]TABLEAU DE BORD'!C198</f>
        <v>#VALUE!</v>
      </c>
      <c r="CI200" t="str">
        <f>'[1]TABLEAU DE BORD'!H198</f>
        <v/>
      </c>
      <c r="CJ200" t="e">
        <f>'[1]TABLEAU DE BORD'!K198-'[1]TABLEAU DE BORD'!I198</f>
        <v>#VALUE!</v>
      </c>
    </row>
    <row r="201" spans="69:88" x14ac:dyDescent="0.25">
      <c r="BQ20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BORD'!$B$13:$B$2000,0),11))*Q201/INDEX('[1]TABLEAU DE BORD'!$B$13:$R$2000,MATCH('Formalisme RTE'!$H$2,'[1]TABLEAU DE BORD'!$B$13:$B$2000,0),12)</f>
        <v>2.7040062867933941</v>
      </c>
      <c r="BR201" s="56">
        <f t="shared" si="22"/>
        <v>0</v>
      </c>
      <c r="BU201">
        <f t="shared" si="20"/>
        <v>0.5758883471257642</v>
      </c>
      <c r="BW201">
        <f>IF($BW$6="","",IF(ISERROR(INDEX([1]Base!$A$2:$C$207,MATCH($BW$6,[1]Base!$A$2:$A$207,0),2))=TRUE,"CABLE INCONNU",(INDEX([1]Base!$A$2:$C$207,MATCH($BW$6,[1]Base!$A$2:$A$207,0),3))))</f>
        <v>15.75</v>
      </c>
      <c r="BY201">
        <f>IF($BW$6="","",IF(ISERROR(INDEX([1]Base!$A$2:$C$207,MATCH($BW$6,[1]Base!$A$2:$A$207,0),2))=TRUE,"CABLE INCONNU",(INDEX([1]Base!$A$2:$C$207,MATCH($BW$6,[1]Base!$A$2:$A$207,0),2))))</f>
        <v>0.54700000000000004</v>
      </c>
      <c r="CA201">
        <f t="shared" si="21"/>
        <v>0</v>
      </c>
      <c r="CC201">
        <f>$BB$28+$D$10*((EXP(($BB$26-Q201)/$D$10)+EXP(-($BB$26-Q201)/$D$10))/2-1)</f>
        <v>237.96</v>
      </c>
      <c r="CD2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BORD'!$B$13:$B$2000,0),9)))*Q201/$M$18)</f>
        <v>237.96</v>
      </c>
      <c r="CF201" t="str">
        <f>'[1]TABLEAU DE BORD'!B199</f>
        <v/>
      </c>
      <c r="CG201" t="e">
        <f>'[1]TABLEAU DE BORD'!E199-'[1]TABLEAU DE BORD'!C199</f>
        <v>#VALUE!</v>
      </c>
      <c r="CI201" t="str">
        <f>'[1]TABLEAU DE BORD'!H199</f>
        <v/>
      </c>
      <c r="CJ201" t="e">
        <f>'[1]TABLEAU DE BORD'!K199-'[1]TABLEAU DE BORD'!I199</f>
        <v>#VALUE!</v>
      </c>
    </row>
    <row r="202" spans="69:88" x14ac:dyDescent="0.25">
      <c r="BQ20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BORD'!$B$13:$B$2000,0),11))*Q202/INDEX('[1]TABLEAU DE BORD'!$B$13:$R$2000,MATCH('Formalisme RTE'!$H$2,'[1]TABLEAU DE BORD'!$B$13:$B$2000,0),12)</f>
        <v>2.7040062867933941</v>
      </c>
      <c r="BR202" s="56">
        <f t="shared" si="22"/>
        <v>0</v>
      </c>
      <c r="BU202">
        <f t="shared" si="20"/>
        <v>0.5758883471257642</v>
      </c>
      <c r="BW202">
        <f>IF($BW$6="","",IF(ISERROR(INDEX([1]Base!$A$2:$C$207,MATCH($BW$6,[1]Base!$A$2:$A$207,0),2))=TRUE,"CABLE INCONNU",(INDEX([1]Base!$A$2:$C$207,MATCH($BW$6,[1]Base!$A$2:$A$207,0),3))))</f>
        <v>15.75</v>
      </c>
      <c r="BY202">
        <f>IF($BW$6="","",IF(ISERROR(INDEX([1]Base!$A$2:$C$207,MATCH($BW$6,[1]Base!$A$2:$A$207,0),2))=TRUE,"CABLE INCONNU",(INDEX([1]Base!$A$2:$C$207,MATCH($BW$6,[1]Base!$A$2:$A$207,0),2))))</f>
        <v>0.54700000000000004</v>
      </c>
      <c r="CA202">
        <f t="shared" si="21"/>
        <v>0</v>
      </c>
      <c r="CC202">
        <f>$BB$28+$D$10*((EXP(($BB$26-Q202)/$D$10)+EXP(-($BB$26-Q202)/$D$10))/2-1)</f>
        <v>237.96</v>
      </c>
      <c r="CD2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BORD'!$B$13:$B$2000,0),9)))*Q202/$M$18)</f>
        <v>237.96</v>
      </c>
      <c r="CF202" t="str">
        <f>'[1]TABLEAU DE BORD'!B200</f>
        <v/>
      </c>
      <c r="CG202" t="e">
        <f>'[1]TABLEAU DE BORD'!E200-'[1]TABLEAU DE BORD'!C200</f>
        <v>#VALUE!</v>
      </c>
      <c r="CI202" t="str">
        <f>'[1]TABLEAU DE BORD'!H200</f>
        <v/>
      </c>
      <c r="CJ202" t="e">
        <f>'[1]TABLEAU DE BORD'!K200-'[1]TABLEAU DE BORD'!I200</f>
        <v>#VALUE!</v>
      </c>
    </row>
    <row r="203" spans="69:88" x14ac:dyDescent="0.25">
      <c r="BQ20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BORD'!$B$13:$B$2000,0),11))*Q203/INDEX('[1]TABLEAU DE BORD'!$B$13:$R$2000,MATCH('Formalisme RTE'!$H$2,'[1]TABLEAU DE BORD'!$B$13:$B$2000,0),12)</f>
        <v>2.7040062867933941</v>
      </c>
      <c r="BR203" s="56">
        <f t="shared" si="22"/>
        <v>0</v>
      </c>
      <c r="BU203">
        <f t="shared" si="20"/>
        <v>0.5758883471257642</v>
      </c>
      <c r="BW203">
        <f>IF($BW$6="","",IF(ISERROR(INDEX([1]Base!$A$2:$C$207,MATCH($BW$6,[1]Base!$A$2:$A$207,0),2))=TRUE,"CABLE INCONNU",(INDEX([1]Base!$A$2:$C$207,MATCH($BW$6,[1]Base!$A$2:$A$207,0),3))))</f>
        <v>15.75</v>
      </c>
      <c r="BY203">
        <f>IF($BW$6="","",IF(ISERROR(INDEX([1]Base!$A$2:$C$207,MATCH($BW$6,[1]Base!$A$2:$A$207,0),2))=TRUE,"CABLE INCONNU",(INDEX([1]Base!$A$2:$C$207,MATCH($BW$6,[1]Base!$A$2:$A$207,0),2))))</f>
        <v>0.54700000000000004</v>
      </c>
      <c r="CA203">
        <f t="shared" si="21"/>
        <v>0</v>
      </c>
      <c r="CC203">
        <f>$BB$28+$D$10*((EXP(($BB$26-Q203)/$D$10)+EXP(-($BB$26-Q203)/$D$10))/2-1)</f>
        <v>237.96</v>
      </c>
      <c r="CD2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BORD'!$B$13:$B$2000,0),9)))*Q203/$M$18)</f>
        <v>237.96</v>
      </c>
      <c r="CF203" t="str">
        <f>'[1]TABLEAU DE BORD'!B201</f>
        <v/>
      </c>
      <c r="CG203" t="e">
        <f>'[1]TABLEAU DE BORD'!E201-'[1]TABLEAU DE BORD'!C201</f>
        <v>#VALUE!</v>
      </c>
      <c r="CI203" t="str">
        <f>'[1]TABLEAU DE BORD'!H201</f>
        <v/>
      </c>
      <c r="CJ203" t="e">
        <f>'[1]TABLEAU DE BORD'!K201-'[1]TABLEAU DE BORD'!I201</f>
        <v>#VALUE!</v>
      </c>
    </row>
    <row r="204" spans="69:88" x14ac:dyDescent="0.25">
      <c r="BQ20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BORD'!$B$13:$B$2000,0),11))*Q204/INDEX('[1]TABLEAU DE BORD'!$B$13:$R$2000,MATCH('Formalisme RTE'!$H$2,'[1]TABLEAU DE BORD'!$B$13:$B$2000,0),12)</f>
        <v>2.7040062867933941</v>
      </c>
      <c r="BR204" s="56">
        <f t="shared" si="22"/>
        <v>0</v>
      </c>
      <c r="BU204">
        <f t="shared" si="20"/>
        <v>0.5758883471257642</v>
      </c>
      <c r="BW204">
        <f>IF($BW$6="","",IF(ISERROR(INDEX([1]Base!$A$2:$C$207,MATCH($BW$6,[1]Base!$A$2:$A$207,0),2))=TRUE,"CABLE INCONNU",(INDEX([1]Base!$A$2:$C$207,MATCH($BW$6,[1]Base!$A$2:$A$207,0),3))))</f>
        <v>15.75</v>
      </c>
      <c r="BY204">
        <f>IF($BW$6="","",IF(ISERROR(INDEX([1]Base!$A$2:$C$207,MATCH($BW$6,[1]Base!$A$2:$A$207,0),2))=TRUE,"CABLE INCONNU",(INDEX([1]Base!$A$2:$C$207,MATCH($BW$6,[1]Base!$A$2:$A$207,0),2))))</f>
        <v>0.54700000000000004</v>
      </c>
      <c r="CA204">
        <f t="shared" si="21"/>
        <v>0</v>
      </c>
      <c r="CC204">
        <f>$BB$28+$D$10*((EXP(($BB$26-Q204)/$D$10)+EXP(-($BB$26-Q204)/$D$10))/2-1)</f>
        <v>237.96</v>
      </c>
      <c r="CD2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BORD'!$B$13:$B$2000,0),9)))*Q204/$M$18)</f>
        <v>237.96</v>
      </c>
      <c r="CF204" t="str">
        <f>'[1]TABLEAU DE BORD'!B202</f>
        <v/>
      </c>
      <c r="CG204" t="e">
        <f>'[1]TABLEAU DE BORD'!E202-'[1]TABLEAU DE BORD'!C202</f>
        <v>#VALUE!</v>
      </c>
      <c r="CI204" t="str">
        <f>'[1]TABLEAU DE BORD'!H202</f>
        <v/>
      </c>
      <c r="CJ204" t="e">
        <f>'[1]TABLEAU DE BORD'!K202-'[1]TABLEAU DE BORD'!I202</f>
        <v>#VALUE!</v>
      </c>
    </row>
    <row r="205" spans="69:88" x14ac:dyDescent="0.25">
      <c r="BQ20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BORD'!$B$13:$B$2000,0),11))*Q205/INDEX('[1]TABLEAU DE BORD'!$B$13:$R$2000,MATCH('Formalisme RTE'!$H$2,'[1]TABLEAU DE BORD'!$B$13:$B$2000,0),12)</f>
        <v>2.7040062867933941</v>
      </c>
      <c r="BR205" s="56">
        <f t="shared" si="22"/>
        <v>0</v>
      </c>
      <c r="BU205">
        <f t="shared" si="20"/>
        <v>0.5758883471257642</v>
      </c>
      <c r="BW205">
        <f>IF($BW$6="","",IF(ISERROR(INDEX([1]Base!$A$2:$C$207,MATCH($BW$6,[1]Base!$A$2:$A$207,0),2))=TRUE,"CABLE INCONNU",(INDEX([1]Base!$A$2:$C$207,MATCH($BW$6,[1]Base!$A$2:$A$207,0),3))))</f>
        <v>15.75</v>
      </c>
      <c r="BY205">
        <f>IF($BW$6="","",IF(ISERROR(INDEX([1]Base!$A$2:$C$207,MATCH($BW$6,[1]Base!$A$2:$A$207,0),2))=TRUE,"CABLE INCONNU",(INDEX([1]Base!$A$2:$C$207,MATCH($BW$6,[1]Base!$A$2:$A$207,0),2))))</f>
        <v>0.54700000000000004</v>
      </c>
      <c r="CA205">
        <f t="shared" si="21"/>
        <v>0</v>
      </c>
      <c r="CC205">
        <f>$BB$28+$D$10*((EXP(($BB$26-Q205)/$D$10)+EXP(-($BB$26-Q205)/$D$10))/2-1)</f>
        <v>237.96</v>
      </c>
      <c r="CD2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BORD'!$B$13:$B$2000,0),9)))*Q205/$M$18)</f>
        <v>237.96</v>
      </c>
      <c r="CF205" t="str">
        <f>'[1]TABLEAU DE BORD'!B203</f>
        <v/>
      </c>
      <c r="CG205" t="e">
        <f>'[1]TABLEAU DE BORD'!E203-'[1]TABLEAU DE BORD'!C203</f>
        <v>#VALUE!</v>
      </c>
      <c r="CI205" t="str">
        <f>'[1]TABLEAU DE BORD'!H203</f>
        <v/>
      </c>
      <c r="CJ205" t="e">
        <f>'[1]TABLEAU DE BORD'!K203-'[1]TABLEAU DE BORD'!I203</f>
        <v>#VALUE!</v>
      </c>
    </row>
    <row r="206" spans="69:88" x14ac:dyDescent="0.25">
      <c r="BQ20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BORD'!$B$13:$B$2000,0),11))*Q206/INDEX('[1]TABLEAU DE BORD'!$B$13:$R$2000,MATCH('Formalisme RTE'!$H$2,'[1]TABLEAU DE BORD'!$B$13:$B$2000,0),12)</f>
        <v>2.7040062867933941</v>
      </c>
      <c r="BR206" s="56">
        <f t="shared" si="22"/>
        <v>0</v>
      </c>
      <c r="BU206">
        <f t="shared" si="20"/>
        <v>0.5758883471257642</v>
      </c>
      <c r="BW206">
        <f>IF($BW$6="","",IF(ISERROR(INDEX([1]Base!$A$2:$C$207,MATCH($BW$6,[1]Base!$A$2:$A$207,0),2))=TRUE,"CABLE INCONNU",(INDEX([1]Base!$A$2:$C$207,MATCH($BW$6,[1]Base!$A$2:$A$207,0),3))))</f>
        <v>15.75</v>
      </c>
      <c r="BY206">
        <f>IF($BW$6="","",IF(ISERROR(INDEX([1]Base!$A$2:$C$207,MATCH($BW$6,[1]Base!$A$2:$A$207,0),2))=TRUE,"CABLE INCONNU",(INDEX([1]Base!$A$2:$C$207,MATCH($BW$6,[1]Base!$A$2:$A$207,0),2))))</f>
        <v>0.54700000000000004</v>
      </c>
      <c r="CA206">
        <f t="shared" si="21"/>
        <v>0</v>
      </c>
      <c r="CC206">
        <f>$BB$28+$D$10*((EXP(($BB$26-Q206)/$D$10)+EXP(-($BB$26-Q206)/$D$10))/2-1)</f>
        <v>237.96</v>
      </c>
      <c r="CD2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BORD'!$B$13:$B$2000,0),9)))*Q206/$M$18)</f>
        <v>237.96</v>
      </c>
      <c r="CF206" t="str">
        <f>'[1]TABLEAU DE BORD'!B204</f>
        <v/>
      </c>
      <c r="CG206" t="e">
        <f>'[1]TABLEAU DE BORD'!E204-'[1]TABLEAU DE BORD'!C204</f>
        <v>#VALUE!</v>
      </c>
      <c r="CI206" t="str">
        <f>'[1]TABLEAU DE BORD'!H204</f>
        <v/>
      </c>
      <c r="CJ206" t="e">
        <f>'[1]TABLEAU DE BORD'!K204-'[1]TABLEAU DE BORD'!I204</f>
        <v>#VALUE!</v>
      </c>
    </row>
    <row r="207" spans="69:88" x14ac:dyDescent="0.25">
      <c r="BQ20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BORD'!$B$13:$B$2000,0),11))*Q207/INDEX('[1]TABLEAU DE BORD'!$B$13:$R$2000,MATCH('Formalisme RTE'!$H$2,'[1]TABLEAU DE BORD'!$B$13:$B$2000,0),12)</f>
        <v>2.7040062867933941</v>
      </c>
      <c r="BR207" s="56">
        <f t="shared" si="22"/>
        <v>0</v>
      </c>
      <c r="BU207">
        <f t="shared" si="20"/>
        <v>0.5758883471257642</v>
      </c>
      <c r="BW207">
        <f>IF($BW$6="","",IF(ISERROR(INDEX([1]Base!$A$2:$C$207,MATCH($BW$6,[1]Base!$A$2:$A$207,0),2))=TRUE,"CABLE INCONNU",(INDEX([1]Base!$A$2:$C$207,MATCH($BW$6,[1]Base!$A$2:$A$207,0),3))))</f>
        <v>15.75</v>
      </c>
      <c r="BY207">
        <f>IF($BW$6="","",IF(ISERROR(INDEX([1]Base!$A$2:$C$207,MATCH($BW$6,[1]Base!$A$2:$A$207,0),2))=TRUE,"CABLE INCONNU",(INDEX([1]Base!$A$2:$C$207,MATCH($BW$6,[1]Base!$A$2:$A$207,0),2))))</f>
        <v>0.54700000000000004</v>
      </c>
      <c r="CA207">
        <f t="shared" si="21"/>
        <v>0</v>
      </c>
      <c r="CC207">
        <f>$BB$28+$D$10*((EXP(($BB$26-Q207)/$D$10)+EXP(-($BB$26-Q207)/$D$10))/2-1)</f>
        <v>237.96</v>
      </c>
      <c r="CD2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BORD'!$B$13:$B$2000,0),9)))*Q207/$M$18)</f>
        <v>237.96</v>
      </c>
      <c r="CF207" t="str">
        <f>'[1]TABLEAU DE BORD'!B205</f>
        <v/>
      </c>
      <c r="CG207" t="e">
        <f>'[1]TABLEAU DE BORD'!E205-'[1]TABLEAU DE BORD'!C205</f>
        <v>#VALUE!</v>
      </c>
      <c r="CI207" t="str">
        <f>'[1]TABLEAU DE BORD'!H205</f>
        <v/>
      </c>
      <c r="CJ207" t="e">
        <f>'[1]TABLEAU DE BORD'!K205-'[1]TABLEAU DE BORD'!I205</f>
        <v>#VALUE!</v>
      </c>
    </row>
    <row r="208" spans="69:88" x14ac:dyDescent="0.25">
      <c r="BQ20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BORD'!$B$13:$B$2000,0),11))*Q208/INDEX('[1]TABLEAU DE BORD'!$B$13:$R$2000,MATCH('Formalisme RTE'!$H$2,'[1]TABLEAU DE BORD'!$B$13:$B$2000,0),12)</f>
        <v>2.7040062867933941</v>
      </c>
      <c r="BR208" s="56">
        <f t="shared" si="22"/>
        <v>0</v>
      </c>
      <c r="BU208">
        <f t="shared" ref="BU208:BU271" si="23">SQRT(1-(1/(SQRT((BY208*0.981)^2+(($B$30/10)*BW208*0.001)^2)/(BY208*0.981))^2))</f>
        <v>0.5758883471257642</v>
      </c>
      <c r="BW208">
        <f>IF($BW$6="","",IF(ISERROR(INDEX([1]Base!$A$2:$C$207,MATCH($BW$6,[1]Base!$A$2:$A$207,0),2))=TRUE,"CABLE INCONNU",(INDEX([1]Base!$A$2:$C$207,MATCH($BW$6,[1]Base!$A$2:$A$207,0),3))))</f>
        <v>15.75</v>
      </c>
      <c r="BY208">
        <f>IF($BW$6="","",IF(ISERROR(INDEX([1]Base!$A$2:$C$207,MATCH($BW$6,[1]Base!$A$2:$A$207,0),2))=TRUE,"CABLE INCONNU",(INDEX([1]Base!$A$2:$C$207,MATCH($BW$6,[1]Base!$A$2:$A$207,0),2))))</f>
        <v>0.54700000000000004</v>
      </c>
      <c r="CA208">
        <f t="shared" si="21"/>
        <v>0</v>
      </c>
      <c r="CC208">
        <f>$BB$28+$D$10*((EXP(($BB$26-Q208)/$D$10)+EXP(-($BB$26-Q208)/$D$10))/2-1)</f>
        <v>237.96</v>
      </c>
      <c r="CD2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BORD'!$B$13:$B$2000,0),9)))*Q208/$M$18)</f>
        <v>237.96</v>
      </c>
      <c r="CF208" t="str">
        <f>'[1]TABLEAU DE BORD'!B206</f>
        <v/>
      </c>
      <c r="CG208" t="e">
        <f>'[1]TABLEAU DE BORD'!E206-'[1]TABLEAU DE BORD'!C206</f>
        <v>#VALUE!</v>
      </c>
      <c r="CI208" t="str">
        <f>'[1]TABLEAU DE BORD'!H206</f>
        <v/>
      </c>
      <c r="CJ208" t="e">
        <f>'[1]TABLEAU DE BORD'!K206-'[1]TABLEAU DE BORD'!I206</f>
        <v>#VALUE!</v>
      </c>
    </row>
    <row r="209" spans="69:88" x14ac:dyDescent="0.25">
      <c r="BQ20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BORD'!$B$13:$B$2000,0),11))*Q209/INDEX('[1]TABLEAU DE BORD'!$B$13:$R$2000,MATCH('Formalisme RTE'!$H$2,'[1]TABLEAU DE BORD'!$B$13:$B$2000,0),12)</f>
        <v>2.7040062867933941</v>
      </c>
      <c r="BR209" s="56">
        <f t="shared" si="22"/>
        <v>0</v>
      </c>
      <c r="BU209">
        <f t="shared" si="23"/>
        <v>0.5758883471257642</v>
      </c>
      <c r="BW209">
        <f>IF($BW$6="","",IF(ISERROR(INDEX([1]Base!$A$2:$C$207,MATCH($BW$6,[1]Base!$A$2:$A$207,0),2))=TRUE,"CABLE INCONNU",(INDEX([1]Base!$A$2:$C$207,MATCH($BW$6,[1]Base!$A$2:$A$207,0),3))))</f>
        <v>15.75</v>
      </c>
      <c r="BY209">
        <f>IF($BW$6="","",IF(ISERROR(INDEX([1]Base!$A$2:$C$207,MATCH($BW$6,[1]Base!$A$2:$A$207,0),2))=TRUE,"CABLE INCONNU",(INDEX([1]Base!$A$2:$C$207,MATCH($BW$6,[1]Base!$A$2:$A$207,0),2))))</f>
        <v>0.54700000000000004</v>
      </c>
      <c r="CA209">
        <f t="shared" ref="CA209:CA272" si="24">CD209-CC209</f>
        <v>0</v>
      </c>
      <c r="CC209">
        <f>$BB$28+$D$10*((EXP(($BB$26-Q209)/$D$10)+EXP(-($BB$26-Q209)/$D$10))/2-1)</f>
        <v>237.96</v>
      </c>
      <c r="CD2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BORD'!$B$13:$B$2000,0),9)))*Q209/$M$18)</f>
        <v>237.96</v>
      </c>
      <c r="CF209" t="str">
        <f>'[1]TABLEAU DE BORD'!B207</f>
        <v/>
      </c>
      <c r="CG209" t="e">
        <f>'[1]TABLEAU DE BORD'!E207-'[1]TABLEAU DE BORD'!C207</f>
        <v>#VALUE!</v>
      </c>
      <c r="CI209" t="str">
        <f>'[1]TABLEAU DE BORD'!H207</f>
        <v/>
      </c>
      <c r="CJ209" t="e">
        <f>'[1]TABLEAU DE BORD'!K207-'[1]TABLEAU DE BORD'!I207</f>
        <v>#VALUE!</v>
      </c>
    </row>
    <row r="210" spans="69:88" x14ac:dyDescent="0.25">
      <c r="BQ21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BORD'!$B$13:$B$2000,0),11))*Q210/INDEX('[1]TABLEAU DE BORD'!$B$13:$R$2000,MATCH('Formalisme RTE'!$H$2,'[1]TABLEAU DE BORD'!$B$13:$B$2000,0),12)</f>
        <v>2.7040062867933941</v>
      </c>
      <c r="BR210" s="56">
        <f t="shared" ref="BR210:BR273" si="25">BU210*CA210</f>
        <v>0</v>
      </c>
      <c r="BU210">
        <f t="shared" si="23"/>
        <v>0.5758883471257642</v>
      </c>
      <c r="BW210">
        <f>IF($BW$6="","",IF(ISERROR(INDEX([1]Base!$A$2:$C$207,MATCH($BW$6,[1]Base!$A$2:$A$207,0),2))=TRUE,"CABLE INCONNU",(INDEX([1]Base!$A$2:$C$207,MATCH($BW$6,[1]Base!$A$2:$A$207,0),3))))</f>
        <v>15.75</v>
      </c>
      <c r="BY210">
        <f>IF($BW$6="","",IF(ISERROR(INDEX([1]Base!$A$2:$C$207,MATCH($BW$6,[1]Base!$A$2:$A$207,0),2))=TRUE,"CABLE INCONNU",(INDEX([1]Base!$A$2:$C$207,MATCH($BW$6,[1]Base!$A$2:$A$207,0),2))))</f>
        <v>0.54700000000000004</v>
      </c>
      <c r="CA210">
        <f t="shared" si="24"/>
        <v>0</v>
      </c>
      <c r="CC210">
        <f>$BB$28+$D$10*((EXP(($BB$26-Q210)/$D$10)+EXP(-($BB$26-Q210)/$D$10))/2-1)</f>
        <v>237.96</v>
      </c>
      <c r="CD2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BORD'!$B$13:$B$2000,0),9)))*Q210/$M$18)</f>
        <v>237.96</v>
      </c>
      <c r="CF210" t="str">
        <f>'[1]TABLEAU DE BORD'!B208</f>
        <v/>
      </c>
      <c r="CG210" t="e">
        <f>'[1]TABLEAU DE BORD'!E208-'[1]TABLEAU DE BORD'!C208</f>
        <v>#VALUE!</v>
      </c>
      <c r="CI210" t="str">
        <f>'[1]TABLEAU DE BORD'!H208</f>
        <v/>
      </c>
      <c r="CJ210" t="e">
        <f>'[1]TABLEAU DE BORD'!K208-'[1]TABLEAU DE BORD'!I208</f>
        <v>#VALUE!</v>
      </c>
    </row>
    <row r="211" spans="69:88" x14ac:dyDescent="0.25">
      <c r="BQ21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BORD'!$B$13:$B$2000,0),11))*Q211/INDEX('[1]TABLEAU DE BORD'!$B$13:$R$2000,MATCH('Formalisme RTE'!$H$2,'[1]TABLEAU DE BORD'!$B$13:$B$2000,0),12)</f>
        <v>2.7040062867933941</v>
      </c>
      <c r="BR211" s="56">
        <f t="shared" si="25"/>
        <v>0</v>
      </c>
      <c r="BU211">
        <f t="shared" si="23"/>
        <v>0.5758883471257642</v>
      </c>
      <c r="BW211">
        <f>IF($BW$6="","",IF(ISERROR(INDEX([1]Base!$A$2:$C$207,MATCH($BW$6,[1]Base!$A$2:$A$207,0),2))=TRUE,"CABLE INCONNU",(INDEX([1]Base!$A$2:$C$207,MATCH($BW$6,[1]Base!$A$2:$A$207,0),3))))</f>
        <v>15.75</v>
      </c>
      <c r="BY211">
        <f>IF($BW$6="","",IF(ISERROR(INDEX([1]Base!$A$2:$C$207,MATCH($BW$6,[1]Base!$A$2:$A$207,0),2))=TRUE,"CABLE INCONNU",(INDEX([1]Base!$A$2:$C$207,MATCH($BW$6,[1]Base!$A$2:$A$207,0),2))))</f>
        <v>0.54700000000000004</v>
      </c>
      <c r="CA211">
        <f t="shared" si="24"/>
        <v>0</v>
      </c>
      <c r="CC211">
        <f>$BB$28+$D$10*((EXP(($BB$26-Q211)/$D$10)+EXP(-($BB$26-Q211)/$D$10))/2-1)</f>
        <v>237.96</v>
      </c>
      <c r="CD2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BORD'!$B$13:$B$2000,0),9)))*Q211/$M$18)</f>
        <v>237.96</v>
      </c>
      <c r="CF211" t="str">
        <f>'[1]TABLEAU DE BORD'!B209</f>
        <v/>
      </c>
      <c r="CG211" t="e">
        <f>'[1]TABLEAU DE BORD'!E209-'[1]TABLEAU DE BORD'!C209</f>
        <v>#VALUE!</v>
      </c>
      <c r="CI211" t="str">
        <f>'[1]TABLEAU DE BORD'!H209</f>
        <v/>
      </c>
      <c r="CJ211" t="e">
        <f>'[1]TABLEAU DE BORD'!K209-'[1]TABLEAU DE BORD'!I209</f>
        <v>#VALUE!</v>
      </c>
    </row>
    <row r="212" spans="69:88" x14ac:dyDescent="0.25">
      <c r="BQ21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BORD'!$B$13:$B$2000,0),11))*Q212/INDEX('[1]TABLEAU DE BORD'!$B$13:$R$2000,MATCH('Formalisme RTE'!$H$2,'[1]TABLEAU DE BORD'!$B$13:$B$2000,0),12)</f>
        <v>2.7040062867933941</v>
      </c>
      <c r="BR212" s="56">
        <f t="shared" si="25"/>
        <v>0</v>
      </c>
      <c r="BU212">
        <f t="shared" si="23"/>
        <v>0.5758883471257642</v>
      </c>
      <c r="BW212">
        <f>IF($BW$6="","",IF(ISERROR(INDEX([1]Base!$A$2:$C$207,MATCH($BW$6,[1]Base!$A$2:$A$207,0),2))=TRUE,"CABLE INCONNU",(INDEX([1]Base!$A$2:$C$207,MATCH($BW$6,[1]Base!$A$2:$A$207,0),3))))</f>
        <v>15.75</v>
      </c>
      <c r="BY212">
        <f>IF($BW$6="","",IF(ISERROR(INDEX([1]Base!$A$2:$C$207,MATCH($BW$6,[1]Base!$A$2:$A$207,0),2))=TRUE,"CABLE INCONNU",(INDEX([1]Base!$A$2:$C$207,MATCH($BW$6,[1]Base!$A$2:$A$207,0),2))))</f>
        <v>0.54700000000000004</v>
      </c>
      <c r="CA212">
        <f t="shared" si="24"/>
        <v>0</v>
      </c>
      <c r="CC212">
        <f>$BB$28+$D$10*((EXP(($BB$26-Q212)/$D$10)+EXP(-($BB$26-Q212)/$D$10))/2-1)</f>
        <v>237.96</v>
      </c>
      <c r="CD2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BORD'!$B$13:$B$2000,0),9)))*Q212/$M$18)</f>
        <v>237.96</v>
      </c>
      <c r="CF212" t="str">
        <f>'[1]TABLEAU DE BORD'!B210</f>
        <v/>
      </c>
      <c r="CG212" t="e">
        <f>'[1]TABLEAU DE BORD'!E210-'[1]TABLEAU DE BORD'!C210</f>
        <v>#VALUE!</v>
      </c>
      <c r="CI212" t="str">
        <f>'[1]TABLEAU DE BORD'!H210</f>
        <v/>
      </c>
      <c r="CJ212" t="e">
        <f>'[1]TABLEAU DE BORD'!K210-'[1]TABLEAU DE BORD'!I210</f>
        <v>#VALUE!</v>
      </c>
    </row>
    <row r="213" spans="69:88" x14ac:dyDescent="0.25">
      <c r="BQ21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BORD'!$B$13:$B$2000,0),11))*Q213/INDEX('[1]TABLEAU DE BORD'!$B$13:$R$2000,MATCH('Formalisme RTE'!$H$2,'[1]TABLEAU DE BORD'!$B$13:$B$2000,0),12)</f>
        <v>2.7040062867933941</v>
      </c>
      <c r="BR213" s="56">
        <f t="shared" si="25"/>
        <v>0</v>
      </c>
      <c r="BU213">
        <f t="shared" si="23"/>
        <v>0.5758883471257642</v>
      </c>
      <c r="BW213">
        <f>IF($BW$6="","",IF(ISERROR(INDEX([1]Base!$A$2:$C$207,MATCH($BW$6,[1]Base!$A$2:$A$207,0),2))=TRUE,"CABLE INCONNU",(INDEX([1]Base!$A$2:$C$207,MATCH($BW$6,[1]Base!$A$2:$A$207,0),3))))</f>
        <v>15.75</v>
      </c>
      <c r="BY213">
        <f>IF($BW$6="","",IF(ISERROR(INDEX([1]Base!$A$2:$C$207,MATCH($BW$6,[1]Base!$A$2:$A$207,0),2))=TRUE,"CABLE INCONNU",(INDEX([1]Base!$A$2:$C$207,MATCH($BW$6,[1]Base!$A$2:$A$207,0),2))))</f>
        <v>0.54700000000000004</v>
      </c>
      <c r="CA213">
        <f t="shared" si="24"/>
        <v>0</v>
      </c>
      <c r="CC213">
        <f>$BB$28+$D$10*((EXP(($BB$26-Q213)/$D$10)+EXP(-($BB$26-Q213)/$D$10))/2-1)</f>
        <v>237.96</v>
      </c>
      <c r="CD2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BORD'!$B$13:$B$2000,0),9)))*Q213/$M$18)</f>
        <v>237.96</v>
      </c>
      <c r="CF213" t="str">
        <f>'[1]TABLEAU DE BORD'!B211</f>
        <v/>
      </c>
      <c r="CG213" t="e">
        <f>'[1]TABLEAU DE BORD'!E211-'[1]TABLEAU DE BORD'!C211</f>
        <v>#VALUE!</v>
      </c>
      <c r="CI213" t="str">
        <f>'[1]TABLEAU DE BORD'!H211</f>
        <v/>
      </c>
      <c r="CJ213" t="e">
        <f>'[1]TABLEAU DE BORD'!K211-'[1]TABLEAU DE BORD'!I211</f>
        <v>#VALUE!</v>
      </c>
    </row>
    <row r="214" spans="69:88" x14ac:dyDescent="0.25">
      <c r="BQ21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BORD'!$B$13:$B$2000,0),11))*Q214/INDEX('[1]TABLEAU DE BORD'!$B$13:$R$2000,MATCH('Formalisme RTE'!$H$2,'[1]TABLEAU DE BORD'!$B$13:$B$2000,0),12)</f>
        <v>2.7040062867933941</v>
      </c>
      <c r="BR214" s="56">
        <f t="shared" si="25"/>
        <v>0</v>
      </c>
      <c r="BU214">
        <f t="shared" si="23"/>
        <v>0.5758883471257642</v>
      </c>
      <c r="BW214">
        <f>IF($BW$6="","",IF(ISERROR(INDEX([1]Base!$A$2:$C$207,MATCH($BW$6,[1]Base!$A$2:$A$207,0),2))=TRUE,"CABLE INCONNU",(INDEX([1]Base!$A$2:$C$207,MATCH($BW$6,[1]Base!$A$2:$A$207,0),3))))</f>
        <v>15.75</v>
      </c>
      <c r="BY214">
        <f>IF($BW$6="","",IF(ISERROR(INDEX([1]Base!$A$2:$C$207,MATCH($BW$6,[1]Base!$A$2:$A$207,0),2))=TRUE,"CABLE INCONNU",(INDEX([1]Base!$A$2:$C$207,MATCH($BW$6,[1]Base!$A$2:$A$207,0),2))))</f>
        <v>0.54700000000000004</v>
      </c>
      <c r="CA214">
        <f t="shared" si="24"/>
        <v>0</v>
      </c>
      <c r="CC214">
        <f>$BB$28+$D$10*((EXP(($BB$26-Q214)/$D$10)+EXP(-($BB$26-Q214)/$D$10))/2-1)</f>
        <v>237.96</v>
      </c>
      <c r="CD2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BORD'!$B$13:$B$2000,0),9)))*Q214/$M$18)</f>
        <v>237.96</v>
      </c>
      <c r="CF214" t="str">
        <f>'[1]TABLEAU DE BORD'!B212</f>
        <v/>
      </c>
      <c r="CG214" t="e">
        <f>'[1]TABLEAU DE BORD'!E212-'[1]TABLEAU DE BORD'!C212</f>
        <v>#VALUE!</v>
      </c>
      <c r="CI214" t="str">
        <f>'[1]TABLEAU DE BORD'!H212</f>
        <v/>
      </c>
      <c r="CJ214" t="e">
        <f>'[1]TABLEAU DE BORD'!K212-'[1]TABLEAU DE BORD'!I212</f>
        <v>#VALUE!</v>
      </c>
    </row>
    <row r="215" spans="69:88" x14ac:dyDescent="0.25">
      <c r="BQ21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BORD'!$B$13:$B$2000,0),11))*Q215/INDEX('[1]TABLEAU DE BORD'!$B$13:$R$2000,MATCH('Formalisme RTE'!$H$2,'[1]TABLEAU DE BORD'!$B$13:$B$2000,0),12)</f>
        <v>2.7040062867933941</v>
      </c>
      <c r="BR215" s="56">
        <f t="shared" si="25"/>
        <v>0</v>
      </c>
      <c r="BU215">
        <f t="shared" si="23"/>
        <v>0.5758883471257642</v>
      </c>
      <c r="BW215">
        <f>IF($BW$6="","",IF(ISERROR(INDEX([1]Base!$A$2:$C$207,MATCH($BW$6,[1]Base!$A$2:$A$207,0),2))=TRUE,"CABLE INCONNU",(INDEX([1]Base!$A$2:$C$207,MATCH($BW$6,[1]Base!$A$2:$A$207,0),3))))</f>
        <v>15.75</v>
      </c>
      <c r="BY215">
        <f>IF($BW$6="","",IF(ISERROR(INDEX([1]Base!$A$2:$C$207,MATCH($BW$6,[1]Base!$A$2:$A$207,0),2))=TRUE,"CABLE INCONNU",(INDEX([1]Base!$A$2:$C$207,MATCH($BW$6,[1]Base!$A$2:$A$207,0),2))))</f>
        <v>0.54700000000000004</v>
      </c>
      <c r="CA215">
        <f t="shared" si="24"/>
        <v>0</v>
      </c>
      <c r="CC215">
        <f>$BB$28+$D$10*((EXP(($BB$26-Q215)/$D$10)+EXP(-($BB$26-Q215)/$D$10))/2-1)</f>
        <v>237.96</v>
      </c>
      <c r="CD2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BORD'!$B$13:$B$2000,0),9)))*Q215/$M$18)</f>
        <v>237.96</v>
      </c>
      <c r="CF215" t="str">
        <f>'[1]TABLEAU DE BORD'!B213</f>
        <v/>
      </c>
      <c r="CG215" t="e">
        <f>'[1]TABLEAU DE BORD'!E213-'[1]TABLEAU DE BORD'!C213</f>
        <v>#VALUE!</v>
      </c>
      <c r="CI215" t="str">
        <f>'[1]TABLEAU DE BORD'!H213</f>
        <v/>
      </c>
      <c r="CJ215" t="e">
        <f>'[1]TABLEAU DE BORD'!K213-'[1]TABLEAU DE BORD'!I213</f>
        <v>#VALUE!</v>
      </c>
    </row>
    <row r="216" spans="69:88" x14ac:dyDescent="0.25">
      <c r="BQ21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BORD'!$B$13:$B$2000,0),11))*Q216/INDEX('[1]TABLEAU DE BORD'!$B$13:$R$2000,MATCH('Formalisme RTE'!$H$2,'[1]TABLEAU DE BORD'!$B$13:$B$2000,0),12)</f>
        <v>2.7040062867933941</v>
      </c>
      <c r="BR216" s="56">
        <f t="shared" si="25"/>
        <v>0</v>
      </c>
      <c r="BU216">
        <f t="shared" si="23"/>
        <v>0.5758883471257642</v>
      </c>
      <c r="BW216">
        <f>IF($BW$6="","",IF(ISERROR(INDEX([1]Base!$A$2:$C$207,MATCH($BW$6,[1]Base!$A$2:$A$207,0),2))=TRUE,"CABLE INCONNU",(INDEX([1]Base!$A$2:$C$207,MATCH($BW$6,[1]Base!$A$2:$A$207,0),3))))</f>
        <v>15.75</v>
      </c>
      <c r="BY216">
        <f>IF($BW$6="","",IF(ISERROR(INDEX([1]Base!$A$2:$C$207,MATCH($BW$6,[1]Base!$A$2:$A$207,0),2))=TRUE,"CABLE INCONNU",(INDEX([1]Base!$A$2:$C$207,MATCH($BW$6,[1]Base!$A$2:$A$207,0),2))))</f>
        <v>0.54700000000000004</v>
      </c>
      <c r="CA216">
        <f t="shared" si="24"/>
        <v>0</v>
      </c>
      <c r="CC216">
        <f>$BB$28+$D$10*((EXP(($BB$26-Q216)/$D$10)+EXP(-($BB$26-Q216)/$D$10))/2-1)</f>
        <v>237.96</v>
      </c>
      <c r="CD2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BORD'!$B$13:$B$2000,0),9)))*Q216/$M$18)</f>
        <v>237.96</v>
      </c>
      <c r="CF216" t="str">
        <f>'[1]TABLEAU DE BORD'!B214</f>
        <v/>
      </c>
      <c r="CG216" t="e">
        <f>'[1]TABLEAU DE BORD'!E214-'[1]TABLEAU DE BORD'!C214</f>
        <v>#VALUE!</v>
      </c>
      <c r="CI216" t="str">
        <f>'[1]TABLEAU DE BORD'!H214</f>
        <v/>
      </c>
      <c r="CJ216" t="e">
        <f>'[1]TABLEAU DE BORD'!K214-'[1]TABLEAU DE BORD'!I214</f>
        <v>#VALUE!</v>
      </c>
    </row>
    <row r="217" spans="69:88" x14ac:dyDescent="0.25">
      <c r="BQ21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BORD'!$B$13:$B$2000,0),11))*Q217/INDEX('[1]TABLEAU DE BORD'!$B$13:$R$2000,MATCH('Formalisme RTE'!$H$2,'[1]TABLEAU DE BORD'!$B$13:$B$2000,0),12)</f>
        <v>2.7040062867933941</v>
      </c>
      <c r="BR217" s="56">
        <f t="shared" si="25"/>
        <v>0</v>
      </c>
      <c r="BU217">
        <f t="shared" si="23"/>
        <v>0.5758883471257642</v>
      </c>
      <c r="BW217">
        <f>IF($BW$6="","",IF(ISERROR(INDEX([1]Base!$A$2:$C$207,MATCH($BW$6,[1]Base!$A$2:$A$207,0),2))=TRUE,"CABLE INCONNU",(INDEX([1]Base!$A$2:$C$207,MATCH($BW$6,[1]Base!$A$2:$A$207,0),3))))</f>
        <v>15.75</v>
      </c>
      <c r="BY217">
        <f>IF($BW$6="","",IF(ISERROR(INDEX([1]Base!$A$2:$C$207,MATCH($BW$6,[1]Base!$A$2:$A$207,0),2))=TRUE,"CABLE INCONNU",(INDEX([1]Base!$A$2:$C$207,MATCH($BW$6,[1]Base!$A$2:$A$207,0),2))))</f>
        <v>0.54700000000000004</v>
      </c>
      <c r="CA217">
        <f t="shared" si="24"/>
        <v>0</v>
      </c>
      <c r="CC217">
        <f>$BB$28+$D$10*((EXP(($BB$26-Q217)/$D$10)+EXP(-($BB$26-Q217)/$D$10))/2-1)</f>
        <v>237.96</v>
      </c>
      <c r="CD2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BORD'!$B$13:$B$2000,0),9)))*Q217/$M$18)</f>
        <v>237.96</v>
      </c>
      <c r="CF217" t="str">
        <f>'[1]TABLEAU DE BORD'!B215</f>
        <v/>
      </c>
      <c r="CG217" t="e">
        <f>'[1]TABLEAU DE BORD'!E215-'[1]TABLEAU DE BORD'!C215</f>
        <v>#VALUE!</v>
      </c>
      <c r="CI217" t="str">
        <f>'[1]TABLEAU DE BORD'!H215</f>
        <v/>
      </c>
      <c r="CJ217" t="e">
        <f>'[1]TABLEAU DE BORD'!K215-'[1]TABLEAU DE BORD'!I215</f>
        <v>#VALUE!</v>
      </c>
    </row>
    <row r="218" spans="69:88" x14ac:dyDescent="0.25">
      <c r="BQ21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BORD'!$B$13:$B$2000,0),11))*Q218/INDEX('[1]TABLEAU DE BORD'!$B$13:$R$2000,MATCH('Formalisme RTE'!$H$2,'[1]TABLEAU DE BORD'!$B$13:$B$2000,0),12)</f>
        <v>2.7040062867933941</v>
      </c>
      <c r="BR218" s="56">
        <f t="shared" si="25"/>
        <v>0</v>
      </c>
      <c r="BU218">
        <f t="shared" si="23"/>
        <v>0.5758883471257642</v>
      </c>
      <c r="BW218">
        <f>IF($BW$6="","",IF(ISERROR(INDEX([1]Base!$A$2:$C$207,MATCH($BW$6,[1]Base!$A$2:$A$207,0),2))=TRUE,"CABLE INCONNU",(INDEX([1]Base!$A$2:$C$207,MATCH($BW$6,[1]Base!$A$2:$A$207,0),3))))</f>
        <v>15.75</v>
      </c>
      <c r="BY218">
        <f>IF($BW$6="","",IF(ISERROR(INDEX([1]Base!$A$2:$C$207,MATCH($BW$6,[1]Base!$A$2:$A$207,0),2))=TRUE,"CABLE INCONNU",(INDEX([1]Base!$A$2:$C$207,MATCH($BW$6,[1]Base!$A$2:$A$207,0),2))))</f>
        <v>0.54700000000000004</v>
      </c>
      <c r="CA218">
        <f t="shared" si="24"/>
        <v>0</v>
      </c>
      <c r="CC218">
        <f>$BB$28+$D$10*((EXP(($BB$26-Q218)/$D$10)+EXP(-($BB$26-Q218)/$D$10))/2-1)</f>
        <v>237.96</v>
      </c>
      <c r="CD2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BORD'!$B$13:$B$2000,0),9)))*Q218/$M$18)</f>
        <v>237.96</v>
      </c>
      <c r="CF218" t="str">
        <f>'[1]TABLEAU DE BORD'!B216</f>
        <v/>
      </c>
      <c r="CG218" t="e">
        <f>'[1]TABLEAU DE BORD'!E216-'[1]TABLEAU DE BORD'!C216</f>
        <v>#VALUE!</v>
      </c>
      <c r="CI218" t="str">
        <f>'[1]TABLEAU DE BORD'!H216</f>
        <v/>
      </c>
      <c r="CJ218" t="e">
        <f>'[1]TABLEAU DE BORD'!K216-'[1]TABLEAU DE BORD'!I216</f>
        <v>#VALUE!</v>
      </c>
    </row>
    <row r="219" spans="69:88" x14ac:dyDescent="0.25">
      <c r="BQ21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BORD'!$B$13:$B$2000,0),11))*Q219/INDEX('[1]TABLEAU DE BORD'!$B$13:$R$2000,MATCH('Formalisme RTE'!$H$2,'[1]TABLEAU DE BORD'!$B$13:$B$2000,0),12)</f>
        <v>2.7040062867933941</v>
      </c>
      <c r="BR219" s="56">
        <f t="shared" si="25"/>
        <v>0</v>
      </c>
      <c r="BU219">
        <f t="shared" si="23"/>
        <v>0.5758883471257642</v>
      </c>
      <c r="BW219">
        <f>IF($BW$6="","",IF(ISERROR(INDEX([1]Base!$A$2:$C$207,MATCH($BW$6,[1]Base!$A$2:$A$207,0),2))=TRUE,"CABLE INCONNU",(INDEX([1]Base!$A$2:$C$207,MATCH($BW$6,[1]Base!$A$2:$A$207,0),3))))</f>
        <v>15.75</v>
      </c>
      <c r="BY219">
        <f>IF($BW$6="","",IF(ISERROR(INDEX([1]Base!$A$2:$C$207,MATCH($BW$6,[1]Base!$A$2:$A$207,0),2))=TRUE,"CABLE INCONNU",(INDEX([1]Base!$A$2:$C$207,MATCH($BW$6,[1]Base!$A$2:$A$207,0),2))))</f>
        <v>0.54700000000000004</v>
      </c>
      <c r="CA219">
        <f t="shared" si="24"/>
        <v>0</v>
      </c>
      <c r="CC219">
        <f>$BB$28+$D$10*((EXP(($BB$26-Q219)/$D$10)+EXP(-($BB$26-Q219)/$D$10))/2-1)</f>
        <v>237.96</v>
      </c>
      <c r="CD2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BORD'!$B$13:$B$2000,0),9)))*Q219/$M$18)</f>
        <v>237.96</v>
      </c>
      <c r="CF219" t="str">
        <f>'[1]TABLEAU DE BORD'!B217</f>
        <v/>
      </c>
      <c r="CG219" t="e">
        <f>'[1]TABLEAU DE BORD'!E217-'[1]TABLEAU DE BORD'!C217</f>
        <v>#VALUE!</v>
      </c>
      <c r="CI219" t="str">
        <f>'[1]TABLEAU DE BORD'!H217</f>
        <v/>
      </c>
      <c r="CJ219" t="e">
        <f>'[1]TABLEAU DE BORD'!K217-'[1]TABLEAU DE BORD'!I217</f>
        <v>#VALUE!</v>
      </c>
    </row>
    <row r="220" spans="69:88" x14ac:dyDescent="0.25">
      <c r="BQ22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BORD'!$B$13:$B$2000,0),11))*Q220/INDEX('[1]TABLEAU DE BORD'!$B$13:$R$2000,MATCH('Formalisme RTE'!$H$2,'[1]TABLEAU DE BORD'!$B$13:$B$2000,0),12)</f>
        <v>2.7040062867933941</v>
      </c>
      <c r="BR220" s="56">
        <f t="shared" si="25"/>
        <v>0</v>
      </c>
      <c r="BU220">
        <f t="shared" si="23"/>
        <v>0.5758883471257642</v>
      </c>
      <c r="BW220">
        <f>IF($BW$6="","",IF(ISERROR(INDEX([1]Base!$A$2:$C$207,MATCH($BW$6,[1]Base!$A$2:$A$207,0),2))=TRUE,"CABLE INCONNU",(INDEX([1]Base!$A$2:$C$207,MATCH($BW$6,[1]Base!$A$2:$A$207,0),3))))</f>
        <v>15.75</v>
      </c>
      <c r="BY220">
        <f>IF($BW$6="","",IF(ISERROR(INDEX([1]Base!$A$2:$C$207,MATCH($BW$6,[1]Base!$A$2:$A$207,0),2))=TRUE,"CABLE INCONNU",(INDEX([1]Base!$A$2:$C$207,MATCH($BW$6,[1]Base!$A$2:$A$207,0),2))))</f>
        <v>0.54700000000000004</v>
      </c>
      <c r="CA220">
        <f t="shared" si="24"/>
        <v>0</v>
      </c>
      <c r="CC220">
        <f>$BB$28+$D$10*((EXP(($BB$26-Q220)/$D$10)+EXP(-($BB$26-Q220)/$D$10))/2-1)</f>
        <v>237.96</v>
      </c>
      <c r="CD2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BORD'!$B$13:$B$2000,0),9)))*Q220/$M$18)</f>
        <v>237.96</v>
      </c>
      <c r="CF220" t="str">
        <f>'[1]TABLEAU DE BORD'!B218</f>
        <v/>
      </c>
      <c r="CG220" t="e">
        <f>'[1]TABLEAU DE BORD'!E218-'[1]TABLEAU DE BORD'!C218</f>
        <v>#VALUE!</v>
      </c>
      <c r="CI220" t="str">
        <f>'[1]TABLEAU DE BORD'!H218</f>
        <v/>
      </c>
      <c r="CJ220" t="e">
        <f>'[1]TABLEAU DE BORD'!K218-'[1]TABLEAU DE BORD'!I218</f>
        <v>#VALUE!</v>
      </c>
    </row>
    <row r="221" spans="69:88" x14ac:dyDescent="0.25">
      <c r="BQ22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BORD'!$B$13:$B$2000,0),11))*Q221/INDEX('[1]TABLEAU DE BORD'!$B$13:$R$2000,MATCH('Formalisme RTE'!$H$2,'[1]TABLEAU DE BORD'!$B$13:$B$2000,0),12)</f>
        <v>2.7040062867933941</v>
      </c>
      <c r="BR221" s="56">
        <f t="shared" si="25"/>
        <v>0</v>
      </c>
      <c r="BU221">
        <f t="shared" si="23"/>
        <v>0.5758883471257642</v>
      </c>
      <c r="BW221">
        <f>IF($BW$6="","",IF(ISERROR(INDEX([1]Base!$A$2:$C$207,MATCH($BW$6,[1]Base!$A$2:$A$207,0),2))=TRUE,"CABLE INCONNU",(INDEX([1]Base!$A$2:$C$207,MATCH($BW$6,[1]Base!$A$2:$A$207,0),3))))</f>
        <v>15.75</v>
      </c>
      <c r="BY221">
        <f>IF($BW$6="","",IF(ISERROR(INDEX([1]Base!$A$2:$C$207,MATCH($BW$6,[1]Base!$A$2:$A$207,0),2))=TRUE,"CABLE INCONNU",(INDEX([1]Base!$A$2:$C$207,MATCH($BW$6,[1]Base!$A$2:$A$207,0),2))))</f>
        <v>0.54700000000000004</v>
      </c>
      <c r="CA221">
        <f t="shared" si="24"/>
        <v>0</v>
      </c>
      <c r="CC221">
        <f>$BB$28+$D$10*((EXP(($BB$26-Q221)/$D$10)+EXP(-($BB$26-Q221)/$D$10))/2-1)</f>
        <v>237.96</v>
      </c>
      <c r="CD2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BORD'!$B$13:$B$2000,0),9)))*Q221/$M$18)</f>
        <v>237.96</v>
      </c>
      <c r="CF221" t="str">
        <f>'[1]TABLEAU DE BORD'!B219</f>
        <v/>
      </c>
      <c r="CG221" t="e">
        <f>'[1]TABLEAU DE BORD'!E219-'[1]TABLEAU DE BORD'!C219</f>
        <v>#VALUE!</v>
      </c>
      <c r="CI221" t="str">
        <f>'[1]TABLEAU DE BORD'!H219</f>
        <v/>
      </c>
      <c r="CJ221" t="e">
        <f>'[1]TABLEAU DE BORD'!K219-'[1]TABLEAU DE BORD'!I219</f>
        <v>#VALUE!</v>
      </c>
    </row>
    <row r="222" spans="69:88" x14ac:dyDescent="0.25">
      <c r="BQ22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BORD'!$B$13:$B$2000,0),11))*Q222/INDEX('[1]TABLEAU DE BORD'!$B$13:$R$2000,MATCH('Formalisme RTE'!$H$2,'[1]TABLEAU DE BORD'!$B$13:$B$2000,0),12)</f>
        <v>2.7040062867933941</v>
      </c>
      <c r="BR222" s="56">
        <f t="shared" si="25"/>
        <v>0</v>
      </c>
      <c r="BU222">
        <f t="shared" si="23"/>
        <v>0.5758883471257642</v>
      </c>
      <c r="BW222">
        <f>IF($BW$6="","",IF(ISERROR(INDEX([1]Base!$A$2:$C$207,MATCH($BW$6,[1]Base!$A$2:$A$207,0),2))=TRUE,"CABLE INCONNU",(INDEX([1]Base!$A$2:$C$207,MATCH($BW$6,[1]Base!$A$2:$A$207,0),3))))</f>
        <v>15.75</v>
      </c>
      <c r="BY222">
        <f>IF($BW$6="","",IF(ISERROR(INDEX([1]Base!$A$2:$C$207,MATCH($BW$6,[1]Base!$A$2:$A$207,0),2))=TRUE,"CABLE INCONNU",(INDEX([1]Base!$A$2:$C$207,MATCH($BW$6,[1]Base!$A$2:$A$207,0),2))))</f>
        <v>0.54700000000000004</v>
      </c>
      <c r="CA222">
        <f t="shared" si="24"/>
        <v>0</v>
      </c>
      <c r="CC222">
        <f>$BB$28+$D$10*((EXP(($BB$26-Q222)/$D$10)+EXP(-($BB$26-Q222)/$D$10))/2-1)</f>
        <v>237.96</v>
      </c>
      <c r="CD2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BORD'!$B$13:$B$2000,0),9)))*Q222/$M$18)</f>
        <v>237.96</v>
      </c>
      <c r="CF222" t="str">
        <f>'[1]TABLEAU DE BORD'!B220</f>
        <v/>
      </c>
      <c r="CG222" t="e">
        <f>'[1]TABLEAU DE BORD'!E220-'[1]TABLEAU DE BORD'!C220</f>
        <v>#VALUE!</v>
      </c>
      <c r="CI222" t="str">
        <f>'[1]TABLEAU DE BORD'!H220</f>
        <v/>
      </c>
      <c r="CJ222" t="e">
        <f>'[1]TABLEAU DE BORD'!K220-'[1]TABLEAU DE BORD'!I220</f>
        <v>#VALUE!</v>
      </c>
    </row>
    <row r="223" spans="69:88" x14ac:dyDescent="0.25">
      <c r="BQ22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BORD'!$B$13:$B$2000,0),11))*Q223/INDEX('[1]TABLEAU DE BORD'!$B$13:$R$2000,MATCH('Formalisme RTE'!$H$2,'[1]TABLEAU DE BORD'!$B$13:$B$2000,0),12)</f>
        <v>2.7040062867933941</v>
      </c>
      <c r="BR223" s="56">
        <f t="shared" si="25"/>
        <v>0</v>
      </c>
      <c r="BU223">
        <f t="shared" si="23"/>
        <v>0.5758883471257642</v>
      </c>
      <c r="BW223">
        <f>IF($BW$6="","",IF(ISERROR(INDEX([1]Base!$A$2:$C$207,MATCH($BW$6,[1]Base!$A$2:$A$207,0),2))=TRUE,"CABLE INCONNU",(INDEX([1]Base!$A$2:$C$207,MATCH($BW$6,[1]Base!$A$2:$A$207,0),3))))</f>
        <v>15.75</v>
      </c>
      <c r="BY223">
        <f>IF($BW$6="","",IF(ISERROR(INDEX([1]Base!$A$2:$C$207,MATCH($BW$6,[1]Base!$A$2:$A$207,0),2))=TRUE,"CABLE INCONNU",(INDEX([1]Base!$A$2:$C$207,MATCH($BW$6,[1]Base!$A$2:$A$207,0),2))))</f>
        <v>0.54700000000000004</v>
      </c>
      <c r="CA223">
        <f t="shared" si="24"/>
        <v>0</v>
      </c>
      <c r="CC223">
        <f>$BB$28+$D$10*((EXP(($BB$26-Q223)/$D$10)+EXP(-($BB$26-Q223)/$D$10))/2-1)</f>
        <v>237.96</v>
      </c>
      <c r="CD2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BORD'!$B$13:$B$2000,0),9)))*Q223/$M$18)</f>
        <v>237.96</v>
      </c>
      <c r="CF223" t="str">
        <f>'[1]TABLEAU DE BORD'!B221</f>
        <v/>
      </c>
      <c r="CG223" t="e">
        <f>'[1]TABLEAU DE BORD'!E221-'[1]TABLEAU DE BORD'!C221</f>
        <v>#VALUE!</v>
      </c>
      <c r="CI223" t="str">
        <f>'[1]TABLEAU DE BORD'!H221</f>
        <v/>
      </c>
      <c r="CJ223" t="e">
        <f>'[1]TABLEAU DE BORD'!K221-'[1]TABLEAU DE BORD'!I221</f>
        <v>#VALUE!</v>
      </c>
    </row>
    <row r="224" spans="69:88" x14ac:dyDescent="0.25">
      <c r="BQ22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BORD'!$B$13:$B$2000,0),11))*Q224/INDEX('[1]TABLEAU DE BORD'!$B$13:$R$2000,MATCH('Formalisme RTE'!$H$2,'[1]TABLEAU DE BORD'!$B$13:$B$2000,0),12)</f>
        <v>2.7040062867933941</v>
      </c>
      <c r="BR224" s="56">
        <f t="shared" si="25"/>
        <v>0</v>
      </c>
      <c r="BU224">
        <f t="shared" si="23"/>
        <v>0.5758883471257642</v>
      </c>
      <c r="BW224">
        <f>IF($BW$6="","",IF(ISERROR(INDEX([1]Base!$A$2:$C$207,MATCH($BW$6,[1]Base!$A$2:$A$207,0),2))=TRUE,"CABLE INCONNU",(INDEX([1]Base!$A$2:$C$207,MATCH($BW$6,[1]Base!$A$2:$A$207,0),3))))</f>
        <v>15.75</v>
      </c>
      <c r="BY224">
        <f>IF($BW$6="","",IF(ISERROR(INDEX([1]Base!$A$2:$C$207,MATCH($BW$6,[1]Base!$A$2:$A$207,0),2))=TRUE,"CABLE INCONNU",(INDEX([1]Base!$A$2:$C$207,MATCH($BW$6,[1]Base!$A$2:$A$207,0),2))))</f>
        <v>0.54700000000000004</v>
      </c>
      <c r="CA224">
        <f t="shared" si="24"/>
        <v>0</v>
      </c>
      <c r="CC224">
        <f>$BB$28+$D$10*((EXP(($BB$26-Q224)/$D$10)+EXP(-($BB$26-Q224)/$D$10))/2-1)</f>
        <v>237.96</v>
      </c>
      <c r="CD2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BORD'!$B$13:$B$2000,0),9)))*Q224/$M$18)</f>
        <v>237.96</v>
      </c>
      <c r="CF224" t="str">
        <f>'[1]TABLEAU DE BORD'!B222</f>
        <v/>
      </c>
      <c r="CG224" t="e">
        <f>'[1]TABLEAU DE BORD'!E222-'[1]TABLEAU DE BORD'!C222</f>
        <v>#VALUE!</v>
      </c>
      <c r="CI224" t="str">
        <f>'[1]TABLEAU DE BORD'!H222</f>
        <v/>
      </c>
      <c r="CJ224" t="e">
        <f>'[1]TABLEAU DE BORD'!K222-'[1]TABLEAU DE BORD'!I222</f>
        <v>#VALUE!</v>
      </c>
    </row>
    <row r="225" spans="69:88" x14ac:dyDescent="0.25">
      <c r="BQ22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BORD'!$B$13:$B$2000,0),11))*Q225/INDEX('[1]TABLEAU DE BORD'!$B$13:$R$2000,MATCH('Formalisme RTE'!$H$2,'[1]TABLEAU DE BORD'!$B$13:$B$2000,0),12)</f>
        <v>2.7040062867933941</v>
      </c>
      <c r="BR225" s="56">
        <f t="shared" si="25"/>
        <v>0</v>
      </c>
      <c r="BU225">
        <f t="shared" si="23"/>
        <v>0.5758883471257642</v>
      </c>
      <c r="BW225">
        <f>IF($BW$6="","",IF(ISERROR(INDEX([1]Base!$A$2:$C$207,MATCH($BW$6,[1]Base!$A$2:$A$207,0),2))=TRUE,"CABLE INCONNU",(INDEX([1]Base!$A$2:$C$207,MATCH($BW$6,[1]Base!$A$2:$A$207,0),3))))</f>
        <v>15.75</v>
      </c>
      <c r="BY225">
        <f>IF($BW$6="","",IF(ISERROR(INDEX([1]Base!$A$2:$C$207,MATCH($BW$6,[1]Base!$A$2:$A$207,0),2))=TRUE,"CABLE INCONNU",(INDEX([1]Base!$A$2:$C$207,MATCH($BW$6,[1]Base!$A$2:$A$207,0),2))))</f>
        <v>0.54700000000000004</v>
      </c>
      <c r="CA225">
        <f t="shared" si="24"/>
        <v>0</v>
      </c>
      <c r="CC225">
        <f>$BB$28+$D$10*((EXP(($BB$26-Q225)/$D$10)+EXP(-($BB$26-Q225)/$D$10))/2-1)</f>
        <v>237.96</v>
      </c>
      <c r="CD2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BORD'!$B$13:$B$2000,0),9)))*Q225/$M$18)</f>
        <v>237.96</v>
      </c>
      <c r="CF225" t="str">
        <f>'[1]TABLEAU DE BORD'!B223</f>
        <v/>
      </c>
      <c r="CG225" t="e">
        <f>'[1]TABLEAU DE BORD'!E223-'[1]TABLEAU DE BORD'!C223</f>
        <v>#VALUE!</v>
      </c>
      <c r="CI225" t="str">
        <f>'[1]TABLEAU DE BORD'!H223</f>
        <v/>
      </c>
      <c r="CJ225" t="e">
        <f>'[1]TABLEAU DE BORD'!K223-'[1]TABLEAU DE BORD'!I223</f>
        <v>#VALUE!</v>
      </c>
    </row>
    <row r="226" spans="69:88" x14ac:dyDescent="0.25">
      <c r="BQ22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BORD'!$B$13:$B$2000,0),11))*Q226/INDEX('[1]TABLEAU DE BORD'!$B$13:$R$2000,MATCH('Formalisme RTE'!$H$2,'[1]TABLEAU DE BORD'!$B$13:$B$2000,0),12)</f>
        <v>2.7040062867933941</v>
      </c>
      <c r="BR226" s="56">
        <f t="shared" si="25"/>
        <v>0</v>
      </c>
      <c r="BU226">
        <f t="shared" si="23"/>
        <v>0.5758883471257642</v>
      </c>
      <c r="BW226">
        <f>IF($BW$6="","",IF(ISERROR(INDEX([1]Base!$A$2:$C$207,MATCH($BW$6,[1]Base!$A$2:$A$207,0),2))=TRUE,"CABLE INCONNU",(INDEX([1]Base!$A$2:$C$207,MATCH($BW$6,[1]Base!$A$2:$A$207,0),3))))</f>
        <v>15.75</v>
      </c>
      <c r="BY226">
        <f>IF($BW$6="","",IF(ISERROR(INDEX([1]Base!$A$2:$C$207,MATCH($BW$6,[1]Base!$A$2:$A$207,0),2))=TRUE,"CABLE INCONNU",(INDEX([1]Base!$A$2:$C$207,MATCH($BW$6,[1]Base!$A$2:$A$207,0),2))))</f>
        <v>0.54700000000000004</v>
      </c>
      <c r="CA226">
        <f t="shared" si="24"/>
        <v>0</v>
      </c>
      <c r="CC226">
        <f>$BB$28+$D$10*((EXP(($BB$26-Q226)/$D$10)+EXP(-($BB$26-Q226)/$D$10))/2-1)</f>
        <v>237.96</v>
      </c>
      <c r="CD2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BORD'!$B$13:$B$2000,0),9)))*Q226/$M$18)</f>
        <v>237.96</v>
      </c>
      <c r="CF226" t="str">
        <f>'[1]TABLEAU DE BORD'!B224</f>
        <v/>
      </c>
      <c r="CG226" t="e">
        <f>'[1]TABLEAU DE BORD'!E224-'[1]TABLEAU DE BORD'!C224</f>
        <v>#VALUE!</v>
      </c>
      <c r="CI226" t="str">
        <f>'[1]TABLEAU DE BORD'!H224</f>
        <v/>
      </c>
      <c r="CJ226" t="e">
        <f>'[1]TABLEAU DE BORD'!K224-'[1]TABLEAU DE BORD'!I224</f>
        <v>#VALUE!</v>
      </c>
    </row>
    <row r="227" spans="69:88" x14ac:dyDescent="0.25">
      <c r="BQ22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BORD'!$B$13:$B$2000,0),11))*Q227/INDEX('[1]TABLEAU DE BORD'!$B$13:$R$2000,MATCH('Formalisme RTE'!$H$2,'[1]TABLEAU DE BORD'!$B$13:$B$2000,0),12)</f>
        <v>2.7040062867933941</v>
      </c>
      <c r="BR227" s="56">
        <f t="shared" si="25"/>
        <v>0</v>
      </c>
      <c r="BU227">
        <f t="shared" si="23"/>
        <v>0.5758883471257642</v>
      </c>
      <c r="BW227">
        <f>IF($BW$6="","",IF(ISERROR(INDEX([1]Base!$A$2:$C$207,MATCH($BW$6,[1]Base!$A$2:$A$207,0),2))=TRUE,"CABLE INCONNU",(INDEX([1]Base!$A$2:$C$207,MATCH($BW$6,[1]Base!$A$2:$A$207,0),3))))</f>
        <v>15.75</v>
      </c>
      <c r="BY227">
        <f>IF($BW$6="","",IF(ISERROR(INDEX([1]Base!$A$2:$C$207,MATCH($BW$6,[1]Base!$A$2:$A$207,0),2))=TRUE,"CABLE INCONNU",(INDEX([1]Base!$A$2:$C$207,MATCH($BW$6,[1]Base!$A$2:$A$207,0),2))))</f>
        <v>0.54700000000000004</v>
      </c>
      <c r="CA227">
        <f t="shared" si="24"/>
        <v>0</v>
      </c>
      <c r="CC227">
        <f>$BB$28+$D$10*((EXP(($BB$26-Q227)/$D$10)+EXP(-($BB$26-Q227)/$D$10))/2-1)</f>
        <v>237.96</v>
      </c>
      <c r="CD2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BORD'!$B$13:$B$2000,0),9)))*Q227/$M$18)</f>
        <v>237.96</v>
      </c>
      <c r="CF227" t="str">
        <f>'[1]TABLEAU DE BORD'!B225</f>
        <v/>
      </c>
      <c r="CG227" t="e">
        <f>'[1]TABLEAU DE BORD'!E225-'[1]TABLEAU DE BORD'!C225</f>
        <v>#VALUE!</v>
      </c>
      <c r="CI227" t="str">
        <f>'[1]TABLEAU DE BORD'!H225</f>
        <v/>
      </c>
      <c r="CJ227" t="e">
        <f>'[1]TABLEAU DE BORD'!K225-'[1]TABLEAU DE BORD'!I225</f>
        <v>#VALUE!</v>
      </c>
    </row>
    <row r="228" spans="69:88" x14ac:dyDescent="0.25">
      <c r="BQ22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BORD'!$B$13:$B$2000,0),11))*Q228/INDEX('[1]TABLEAU DE BORD'!$B$13:$R$2000,MATCH('Formalisme RTE'!$H$2,'[1]TABLEAU DE BORD'!$B$13:$B$2000,0),12)</f>
        <v>2.7040062867933941</v>
      </c>
      <c r="BR228" s="56">
        <f t="shared" si="25"/>
        <v>0</v>
      </c>
      <c r="BU228">
        <f t="shared" si="23"/>
        <v>0.5758883471257642</v>
      </c>
      <c r="BW228">
        <f>IF($BW$6="","",IF(ISERROR(INDEX([1]Base!$A$2:$C$207,MATCH($BW$6,[1]Base!$A$2:$A$207,0),2))=TRUE,"CABLE INCONNU",(INDEX([1]Base!$A$2:$C$207,MATCH($BW$6,[1]Base!$A$2:$A$207,0),3))))</f>
        <v>15.75</v>
      </c>
      <c r="BY228">
        <f>IF($BW$6="","",IF(ISERROR(INDEX([1]Base!$A$2:$C$207,MATCH($BW$6,[1]Base!$A$2:$A$207,0),2))=TRUE,"CABLE INCONNU",(INDEX([1]Base!$A$2:$C$207,MATCH($BW$6,[1]Base!$A$2:$A$207,0),2))))</f>
        <v>0.54700000000000004</v>
      </c>
      <c r="CA228">
        <f t="shared" si="24"/>
        <v>0</v>
      </c>
      <c r="CC228">
        <f>$BB$28+$D$10*((EXP(($BB$26-Q228)/$D$10)+EXP(-($BB$26-Q228)/$D$10))/2-1)</f>
        <v>237.96</v>
      </c>
      <c r="CD2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BORD'!$B$13:$B$2000,0),9)))*Q228/$M$18)</f>
        <v>237.96</v>
      </c>
      <c r="CF228" t="str">
        <f>'[1]TABLEAU DE BORD'!B226</f>
        <v/>
      </c>
      <c r="CG228" t="e">
        <f>'[1]TABLEAU DE BORD'!E226-'[1]TABLEAU DE BORD'!C226</f>
        <v>#VALUE!</v>
      </c>
      <c r="CI228" t="str">
        <f>'[1]TABLEAU DE BORD'!H226</f>
        <v/>
      </c>
      <c r="CJ228" t="e">
        <f>'[1]TABLEAU DE BORD'!K226-'[1]TABLEAU DE BORD'!I226</f>
        <v>#VALUE!</v>
      </c>
    </row>
    <row r="229" spans="69:88" x14ac:dyDescent="0.25">
      <c r="BQ22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BORD'!$B$13:$B$2000,0),11))*Q229/INDEX('[1]TABLEAU DE BORD'!$B$13:$R$2000,MATCH('Formalisme RTE'!$H$2,'[1]TABLEAU DE BORD'!$B$13:$B$2000,0),12)</f>
        <v>2.7040062867933941</v>
      </c>
      <c r="BR229" s="56">
        <f t="shared" si="25"/>
        <v>0</v>
      </c>
      <c r="BU229">
        <f t="shared" si="23"/>
        <v>0.5758883471257642</v>
      </c>
      <c r="BW229">
        <f>IF($BW$6="","",IF(ISERROR(INDEX([1]Base!$A$2:$C$207,MATCH($BW$6,[1]Base!$A$2:$A$207,0),2))=TRUE,"CABLE INCONNU",(INDEX([1]Base!$A$2:$C$207,MATCH($BW$6,[1]Base!$A$2:$A$207,0),3))))</f>
        <v>15.75</v>
      </c>
      <c r="BY229">
        <f>IF($BW$6="","",IF(ISERROR(INDEX([1]Base!$A$2:$C$207,MATCH($BW$6,[1]Base!$A$2:$A$207,0),2))=TRUE,"CABLE INCONNU",(INDEX([1]Base!$A$2:$C$207,MATCH($BW$6,[1]Base!$A$2:$A$207,0),2))))</f>
        <v>0.54700000000000004</v>
      </c>
      <c r="CA229">
        <f t="shared" si="24"/>
        <v>0</v>
      </c>
      <c r="CC229">
        <f>$BB$28+$D$10*((EXP(($BB$26-Q229)/$D$10)+EXP(-($BB$26-Q229)/$D$10))/2-1)</f>
        <v>237.96</v>
      </c>
      <c r="CD2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BORD'!$B$13:$B$2000,0),9)))*Q229/$M$18)</f>
        <v>237.96</v>
      </c>
      <c r="CF229" t="str">
        <f>'[1]TABLEAU DE BORD'!B227</f>
        <v/>
      </c>
      <c r="CG229" t="e">
        <f>'[1]TABLEAU DE BORD'!E227-'[1]TABLEAU DE BORD'!C227</f>
        <v>#VALUE!</v>
      </c>
      <c r="CI229" t="str">
        <f>'[1]TABLEAU DE BORD'!H227</f>
        <v/>
      </c>
      <c r="CJ229" t="e">
        <f>'[1]TABLEAU DE BORD'!K227-'[1]TABLEAU DE BORD'!I227</f>
        <v>#VALUE!</v>
      </c>
    </row>
    <row r="230" spans="69:88" x14ac:dyDescent="0.25">
      <c r="BQ23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BORD'!$B$13:$B$2000,0),11))*Q230/INDEX('[1]TABLEAU DE BORD'!$B$13:$R$2000,MATCH('Formalisme RTE'!$H$2,'[1]TABLEAU DE BORD'!$B$13:$B$2000,0),12)</f>
        <v>2.7040062867933941</v>
      </c>
      <c r="BR230" s="56">
        <f t="shared" si="25"/>
        <v>0</v>
      </c>
      <c r="BU230">
        <f t="shared" si="23"/>
        <v>0.5758883471257642</v>
      </c>
      <c r="BW230">
        <f>IF($BW$6="","",IF(ISERROR(INDEX([1]Base!$A$2:$C$207,MATCH($BW$6,[1]Base!$A$2:$A$207,0),2))=TRUE,"CABLE INCONNU",(INDEX([1]Base!$A$2:$C$207,MATCH($BW$6,[1]Base!$A$2:$A$207,0),3))))</f>
        <v>15.75</v>
      </c>
      <c r="BY230">
        <f>IF($BW$6="","",IF(ISERROR(INDEX([1]Base!$A$2:$C$207,MATCH($BW$6,[1]Base!$A$2:$A$207,0),2))=TRUE,"CABLE INCONNU",(INDEX([1]Base!$A$2:$C$207,MATCH($BW$6,[1]Base!$A$2:$A$207,0),2))))</f>
        <v>0.54700000000000004</v>
      </c>
      <c r="CA230">
        <f t="shared" si="24"/>
        <v>0</v>
      </c>
      <c r="CC230">
        <f>$BB$28+$D$10*((EXP(($BB$26-Q230)/$D$10)+EXP(-($BB$26-Q230)/$D$10))/2-1)</f>
        <v>237.96</v>
      </c>
      <c r="CD2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BORD'!$B$13:$B$2000,0),9)))*Q230/$M$18)</f>
        <v>237.96</v>
      </c>
      <c r="CF230" t="str">
        <f>'[1]TABLEAU DE BORD'!B228</f>
        <v/>
      </c>
      <c r="CG230" t="e">
        <f>'[1]TABLEAU DE BORD'!E228-'[1]TABLEAU DE BORD'!C228</f>
        <v>#VALUE!</v>
      </c>
      <c r="CI230" t="str">
        <f>'[1]TABLEAU DE BORD'!H228</f>
        <v/>
      </c>
      <c r="CJ230" t="e">
        <f>'[1]TABLEAU DE BORD'!K228-'[1]TABLEAU DE BORD'!I228</f>
        <v>#VALUE!</v>
      </c>
    </row>
    <row r="231" spans="69:88" x14ac:dyDescent="0.25">
      <c r="BQ23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BORD'!$B$13:$B$2000,0),11))*Q231/INDEX('[1]TABLEAU DE BORD'!$B$13:$R$2000,MATCH('Formalisme RTE'!$H$2,'[1]TABLEAU DE BORD'!$B$13:$B$2000,0),12)</f>
        <v>2.7040062867933941</v>
      </c>
      <c r="BR231" s="56">
        <f t="shared" si="25"/>
        <v>0</v>
      </c>
      <c r="BU231">
        <f t="shared" si="23"/>
        <v>0.5758883471257642</v>
      </c>
      <c r="BW231">
        <f>IF($BW$6="","",IF(ISERROR(INDEX([1]Base!$A$2:$C$207,MATCH($BW$6,[1]Base!$A$2:$A$207,0),2))=TRUE,"CABLE INCONNU",(INDEX([1]Base!$A$2:$C$207,MATCH($BW$6,[1]Base!$A$2:$A$207,0),3))))</f>
        <v>15.75</v>
      </c>
      <c r="BY231">
        <f>IF($BW$6="","",IF(ISERROR(INDEX([1]Base!$A$2:$C$207,MATCH($BW$6,[1]Base!$A$2:$A$207,0),2))=TRUE,"CABLE INCONNU",(INDEX([1]Base!$A$2:$C$207,MATCH($BW$6,[1]Base!$A$2:$A$207,0),2))))</f>
        <v>0.54700000000000004</v>
      </c>
      <c r="CA231">
        <f t="shared" si="24"/>
        <v>0</v>
      </c>
      <c r="CC231">
        <f>$BB$28+$D$10*((EXP(($BB$26-Q231)/$D$10)+EXP(-($BB$26-Q231)/$D$10))/2-1)</f>
        <v>237.96</v>
      </c>
      <c r="CD2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BORD'!$B$13:$B$2000,0),9)))*Q231/$M$18)</f>
        <v>237.96</v>
      </c>
      <c r="CF231" t="str">
        <f>'[1]TABLEAU DE BORD'!B229</f>
        <v/>
      </c>
      <c r="CG231" t="e">
        <f>'[1]TABLEAU DE BORD'!E229-'[1]TABLEAU DE BORD'!C229</f>
        <v>#VALUE!</v>
      </c>
      <c r="CI231" t="str">
        <f>'[1]TABLEAU DE BORD'!H229</f>
        <v/>
      </c>
      <c r="CJ231" t="e">
        <f>'[1]TABLEAU DE BORD'!K229-'[1]TABLEAU DE BORD'!I229</f>
        <v>#VALUE!</v>
      </c>
    </row>
    <row r="232" spans="69:88" x14ac:dyDescent="0.25">
      <c r="BQ23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BORD'!$B$13:$B$2000,0),11))*Q232/INDEX('[1]TABLEAU DE BORD'!$B$13:$R$2000,MATCH('Formalisme RTE'!$H$2,'[1]TABLEAU DE BORD'!$B$13:$B$2000,0),12)</f>
        <v>2.7040062867933941</v>
      </c>
      <c r="BR232" s="56">
        <f t="shared" si="25"/>
        <v>0</v>
      </c>
      <c r="BU232">
        <f t="shared" si="23"/>
        <v>0.5758883471257642</v>
      </c>
      <c r="BW232">
        <f>IF($BW$6="","",IF(ISERROR(INDEX([1]Base!$A$2:$C$207,MATCH($BW$6,[1]Base!$A$2:$A$207,0),2))=TRUE,"CABLE INCONNU",(INDEX([1]Base!$A$2:$C$207,MATCH($BW$6,[1]Base!$A$2:$A$207,0),3))))</f>
        <v>15.75</v>
      </c>
      <c r="BY232">
        <f>IF($BW$6="","",IF(ISERROR(INDEX([1]Base!$A$2:$C$207,MATCH($BW$6,[1]Base!$A$2:$A$207,0),2))=TRUE,"CABLE INCONNU",(INDEX([1]Base!$A$2:$C$207,MATCH($BW$6,[1]Base!$A$2:$A$207,0),2))))</f>
        <v>0.54700000000000004</v>
      </c>
      <c r="CA232">
        <f t="shared" si="24"/>
        <v>0</v>
      </c>
      <c r="CC232">
        <f>$BB$28+$D$10*((EXP(($BB$26-Q232)/$D$10)+EXP(-($BB$26-Q232)/$D$10))/2-1)</f>
        <v>237.96</v>
      </c>
      <c r="CD2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BORD'!$B$13:$B$2000,0),9)))*Q232/$M$18)</f>
        <v>237.96</v>
      </c>
      <c r="CF232" t="str">
        <f>'[1]TABLEAU DE BORD'!B230</f>
        <v/>
      </c>
      <c r="CG232" t="e">
        <f>'[1]TABLEAU DE BORD'!E230-'[1]TABLEAU DE BORD'!C230</f>
        <v>#VALUE!</v>
      </c>
      <c r="CI232" t="str">
        <f>'[1]TABLEAU DE BORD'!H230</f>
        <v/>
      </c>
      <c r="CJ232" t="e">
        <f>'[1]TABLEAU DE BORD'!K230-'[1]TABLEAU DE BORD'!I230</f>
        <v>#VALUE!</v>
      </c>
    </row>
    <row r="233" spans="69:88" x14ac:dyDescent="0.25">
      <c r="BQ23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BORD'!$B$13:$B$2000,0),11))*Q233/INDEX('[1]TABLEAU DE BORD'!$B$13:$R$2000,MATCH('Formalisme RTE'!$H$2,'[1]TABLEAU DE BORD'!$B$13:$B$2000,0),12)</f>
        <v>2.7040062867933941</v>
      </c>
      <c r="BR233" s="56">
        <f t="shared" si="25"/>
        <v>0</v>
      </c>
      <c r="BU233">
        <f t="shared" si="23"/>
        <v>0.5758883471257642</v>
      </c>
      <c r="BW233">
        <f>IF($BW$6="","",IF(ISERROR(INDEX([1]Base!$A$2:$C$207,MATCH($BW$6,[1]Base!$A$2:$A$207,0),2))=TRUE,"CABLE INCONNU",(INDEX([1]Base!$A$2:$C$207,MATCH($BW$6,[1]Base!$A$2:$A$207,0),3))))</f>
        <v>15.75</v>
      </c>
      <c r="BY233">
        <f>IF($BW$6="","",IF(ISERROR(INDEX([1]Base!$A$2:$C$207,MATCH($BW$6,[1]Base!$A$2:$A$207,0),2))=TRUE,"CABLE INCONNU",(INDEX([1]Base!$A$2:$C$207,MATCH($BW$6,[1]Base!$A$2:$A$207,0),2))))</f>
        <v>0.54700000000000004</v>
      </c>
      <c r="CA233">
        <f t="shared" si="24"/>
        <v>0</v>
      </c>
      <c r="CC233">
        <f>$BB$28+$D$10*((EXP(($BB$26-Q233)/$D$10)+EXP(-($BB$26-Q233)/$D$10))/2-1)</f>
        <v>237.96</v>
      </c>
      <c r="CD2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BORD'!$B$13:$B$2000,0),9)))*Q233/$M$18)</f>
        <v>237.96</v>
      </c>
      <c r="CF233" t="str">
        <f>'[1]TABLEAU DE BORD'!B231</f>
        <v/>
      </c>
      <c r="CG233" t="e">
        <f>'[1]TABLEAU DE BORD'!E231-'[1]TABLEAU DE BORD'!C231</f>
        <v>#VALUE!</v>
      </c>
      <c r="CI233" t="str">
        <f>'[1]TABLEAU DE BORD'!H231</f>
        <v/>
      </c>
      <c r="CJ233" t="e">
        <f>'[1]TABLEAU DE BORD'!K231-'[1]TABLEAU DE BORD'!I231</f>
        <v>#VALUE!</v>
      </c>
    </row>
    <row r="234" spans="69:88" x14ac:dyDescent="0.25">
      <c r="BQ23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BORD'!$B$13:$B$2000,0),11))*Q234/INDEX('[1]TABLEAU DE BORD'!$B$13:$R$2000,MATCH('Formalisme RTE'!$H$2,'[1]TABLEAU DE BORD'!$B$13:$B$2000,0),12)</f>
        <v>2.7040062867933941</v>
      </c>
      <c r="BR234" s="56">
        <f t="shared" si="25"/>
        <v>0</v>
      </c>
      <c r="BU234">
        <f t="shared" si="23"/>
        <v>0.5758883471257642</v>
      </c>
      <c r="BW234">
        <f>IF($BW$6="","",IF(ISERROR(INDEX([1]Base!$A$2:$C$207,MATCH($BW$6,[1]Base!$A$2:$A$207,0),2))=TRUE,"CABLE INCONNU",(INDEX([1]Base!$A$2:$C$207,MATCH($BW$6,[1]Base!$A$2:$A$207,0),3))))</f>
        <v>15.75</v>
      </c>
      <c r="BY234">
        <f>IF($BW$6="","",IF(ISERROR(INDEX([1]Base!$A$2:$C$207,MATCH($BW$6,[1]Base!$A$2:$A$207,0),2))=TRUE,"CABLE INCONNU",(INDEX([1]Base!$A$2:$C$207,MATCH($BW$6,[1]Base!$A$2:$A$207,0),2))))</f>
        <v>0.54700000000000004</v>
      </c>
      <c r="CA234">
        <f t="shared" si="24"/>
        <v>0</v>
      </c>
      <c r="CC234">
        <f>$BB$28+$D$10*((EXP(($BB$26-Q234)/$D$10)+EXP(-($BB$26-Q234)/$D$10))/2-1)</f>
        <v>237.96</v>
      </c>
      <c r="CD2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BORD'!$B$13:$B$2000,0),9)))*Q234/$M$18)</f>
        <v>237.96</v>
      </c>
      <c r="CF234" t="str">
        <f>'[1]TABLEAU DE BORD'!B232</f>
        <v/>
      </c>
      <c r="CG234" t="e">
        <f>'[1]TABLEAU DE BORD'!E232-'[1]TABLEAU DE BORD'!C232</f>
        <v>#VALUE!</v>
      </c>
      <c r="CI234" t="str">
        <f>'[1]TABLEAU DE BORD'!H232</f>
        <v/>
      </c>
      <c r="CJ234" t="e">
        <f>'[1]TABLEAU DE BORD'!K232-'[1]TABLEAU DE BORD'!I232</f>
        <v>#VALUE!</v>
      </c>
    </row>
    <row r="235" spans="69:88" x14ac:dyDescent="0.25">
      <c r="BQ23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BORD'!$B$13:$B$2000,0),11))*Q235/INDEX('[1]TABLEAU DE BORD'!$B$13:$R$2000,MATCH('Formalisme RTE'!$H$2,'[1]TABLEAU DE BORD'!$B$13:$B$2000,0),12)</f>
        <v>2.7040062867933941</v>
      </c>
      <c r="BR235" s="56">
        <f t="shared" si="25"/>
        <v>0</v>
      </c>
      <c r="BU235">
        <f t="shared" si="23"/>
        <v>0.5758883471257642</v>
      </c>
      <c r="BW235">
        <f>IF($BW$6="","",IF(ISERROR(INDEX([1]Base!$A$2:$C$207,MATCH($BW$6,[1]Base!$A$2:$A$207,0),2))=TRUE,"CABLE INCONNU",(INDEX([1]Base!$A$2:$C$207,MATCH($BW$6,[1]Base!$A$2:$A$207,0),3))))</f>
        <v>15.75</v>
      </c>
      <c r="BY235">
        <f>IF($BW$6="","",IF(ISERROR(INDEX([1]Base!$A$2:$C$207,MATCH($BW$6,[1]Base!$A$2:$A$207,0),2))=TRUE,"CABLE INCONNU",(INDEX([1]Base!$A$2:$C$207,MATCH($BW$6,[1]Base!$A$2:$A$207,0),2))))</f>
        <v>0.54700000000000004</v>
      </c>
      <c r="CA235">
        <f t="shared" si="24"/>
        <v>0</v>
      </c>
      <c r="CC235">
        <f>$BB$28+$D$10*((EXP(($BB$26-Q235)/$D$10)+EXP(-($BB$26-Q235)/$D$10))/2-1)</f>
        <v>237.96</v>
      </c>
      <c r="CD2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BORD'!$B$13:$B$2000,0),9)))*Q235/$M$18)</f>
        <v>237.96</v>
      </c>
      <c r="CF235" t="str">
        <f>'[1]TABLEAU DE BORD'!B233</f>
        <v/>
      </c>
      <c r="CG235" t="e">
        <f>'[1]TABLEAU DE BORD'!E233-'[1]TABLEAU DE BORD'!C233</f>
        <v>#VALUE!</v>
      </c>
      <c r="CI235" t="str">
        <f>'[1]TABLEAU DE BORD'!H233</f>
        <v/>
      </c>
      <c r="CJ235" t="e">
        <f>'[1]TABLEAU DE BORD'!K233-'[1]TABLEAU DE BORD'!I233</f>
        <v>#VALUE!</v>
      </c>
    </row>
    <row r="236" spans="69:88" x14ac:dyDescent="0.25">
      <c r="BQ236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BORD'!$B$13:$B$2000,0),11))*Q236/INDEX('[1]TABLEAU DE BORD'!$B$13:$R$2000,MATCH('Formalisme RTE'!$H$2,'[1]TABLEAU DE BORD'!$B$13:$B$2000,0),12)</f>
        <v>2.7040062867933941</v>
      </c>
      <c r="BR236" s="56">
        <f t="shared" si="25"/>
        <v>0</v>
      </c>
      <c r="BU236">
        <f t="shared" si="23"/>
        <v>0.5758883471257642</v>
      </c>
      <c r="BW236">
        <f>IF($BW$6="","",IF(ISERROR(INDEX([1]Base!$A$2:$C$207,MATCH($BW$6,[1]Base!$A$2:$A$207,0),2))=TRUE,"CABLE INCONNU",(INDEX([1]Base!$A$2:$C$207,MATCH($BW$6,[1]Base!$A$2:$A$207,0),3))))</f>
        <v>15.75</v>
      </c>
      <c r="BY236">
        <f>IF($BW$6="","",IF(ISERROR(INDEX([1]Base!$A$2:$C$207,MATCH($BW$6,[1]Base!$A$2:$A$207,0),2))=TRUE,"CABLE INCONNU",(INDEX([1]Base!$A$2:$C$207,MATCH($BW$6,[1]Base!$A$2:$A$207,0),2))))</f>
        <v>0.54700000000000004</v>
      </c>
      <c r="CA236">
        <f t="shared" si="24"/>
        <v>0</v>
      </c>
      <c r="CC236">
        <f>$BB$28+$D$10*((EXP(($BB$26-Q236)/$D$10)+EXP(-($BB$26-Q236)/$D$10))/2-1)</f>
        <v>237.96</v>
      </c>
      <c r="CD2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BORD'!$B$13:$B$2000,0),9)))*Q236/$M$18)</f>
        <v>237.96</v>
      </c>
      <c r="CF236" t="str">
        <f>'[1]TABLEAU DE BORD'!B234</f>
        <v/>
      </c>
      <c r="CG236" t="e">
        <f>'[1]TABLEAU DE BORD'!E234-'[1]TABLEAU DE BORD'!C234</f>
        <v>#VALUE!</v>
      </c>
      <c r="CI236" t="str">
        <f>'[1]TABLEAU DE BORD'!H234</f>
        <v/>
      </c>
      <c r="CJ236" t="e">
        <f>'[1]TABLEAU DE BORD'!K234-'[1]TABLEAU DE BORD'!I234</f>
        <v>#VALUE!</v>
      </c>
    </row>
    <row r="237" spans="69:88" x14ac:dyDescent="0.25">
      <c r="BQ237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BORD'!$B$13:$B$2000,0),11))*Q237/INDEX('[1]TABLEAU DE BORD'!$B$13:$R$2000,MATCH('Formalisme RTE'!$H$2,'[1]TABLEAU DE BORD'!$B$13:$B$2000,0),12)</f>
        <v>2.7040062867933941</v>
      </c>
      <c r="BR237" s="56">
        <f t="shared" si="25"/>
        <v>0</v>
      </c>
      <c r="BU237">
        <f t="shared" si="23"/>
        <v>0.5758883471257642</v>
      </c>
      <c r="BW237">
        <f>IF($BW$6="","",IF(ISERROR(INDEX([1]Base!$A$2:$C$207,MATCH($BW$6,[1]Base!$A$2:$A$207,0),2))=TRUE,"CABLE INCONNU",(INDEX([1]Base!$A$2:$C$207,MATCH($BW$6,[1]Base!$A$2:$A$207,0),3))))</f>
        <v>15.75</v>
      </c>
      <c r="BY237">
        <f>IF($BW$6="","",IF(ISERROR(INDEX([1]Base!$A$2:$C$207,MATCH($BW$6,[1]Base!$A$2:$A$207,0),2))=TRUE,"CABLE INCONNU",(INDEX([1]Base!$A$2:$C$207,MATCH($BW$6,[1]Base!$A$2:$A$207,0),2))))</f>
        <v>0.54700000000000004</v>
      </c>
      <c r="CA237">
        <f t="shared" si="24"/>
        <v>0</v>
      </c>
      <c r="CC237">
        <f>$BB$28+$D$10*((EXP(($BB$26-Q237)/$D$10)+EXP(-($BB$26-Q237)/$D$10))/2-1)</f>
        <v>237.96</v>
      </c>
      <c r="CD2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BORD'!$B$13:$B$2000,0),9)))*Q237/$M$18)</f>
        <v>237.96</v>
      </c>
      <c r="CF237" t="str">
        <f>'[1]TABLEAU DE BORD'!B235</f>
        <v/>
      </c>
      <c r="CG237" t="e">
        <f>'[1]TABLEAU DE BORD'!E235-'[1]TABLEAU DE BORD'!C235</f>
        <v>#VALUE!</v>
      </c>
      <c r="CI237" t="str">
        <f>'[1]TABLEAU DE BORD'!H235</f>
        <v/>
      </c>
      <c r="CJ237" t="e">
        <f>'[1]TABLEAU DE BORD'!K235-'[1]TABLEAU DE BORD'!I235</f>
        <v>#VALUE!</v>
      </c>
    </row>
    <row r="238" spans="69:88" x14ac:dyDescent="0.25">
      <c r="BQ238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BORD'!$B$13:$B$2000,0),11))*Q238/INDEX('[1]TABLEAU DE BORD'!$B$13:$R$2000,MATCH('Formalisme RTE'!$H$2,'[1]TABLEAU DE BORD'!$B$13:$B$2000,0),12)</f>
        <v>2.7040062867933941</v>
      </c>
      <c r="BR238" s="56">
        <f t="shared" si="25"/>
        <v>0</v>
      </c>
      <c r="BU238">
        <f t="shared" si="23"/>
        <v>0.5758883471257642</v>
      </c>
      <c r="BW238">
        <f>IF($BW$6="","",IF(ISERROR(INDEX([1]Base!$A$2:$C$207,MATCH($BW$6,[1]Base!$A$2:$A$207,0),2))=TRUE,"CABLE INCONNU",(INDEX([1]Base!$A$2:$C$207,MATCH($BW$6,[1]Base!$A$2:$A$207,0),3))))</f>
        <v>15.75</v>
      </c>
      <c r="BY238">
        <f>IF($BW$6="","",IF(ISERROR(INDEX([1]Base!$A$2:$C$207,MATCH($BW$6,[1]Base!$A$2:$A$207,0),2))=TRUE,"CABLE INCONNU",(INDEX([1]Base!$A$2:$C$207,MATCH($BW$6,[1]Base!$A$2:$A$207,0),2))))</f>
        <v>0.54700000000000004</v>
      </c>
      <c r="CA238">
        <f t="shared" si="24"/>
        <v>0</v>
      </c>
      <c r="CC238">
        <f>$BB$28+$D$10*((EXP(($BB$26-Q238)/$D$10)+EXP(-($BB$26-Q238)/$D$10))/2-1)</f>
        <v>237.96</v>
      </c>
      <c r="CD2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BORD'!$B$13:$B$2000,0),9)))*Q238/$M$18)</f>
        <v>237.96</v>
      </c>
      <c r="CF238" t="str">
        <f>'[1]TABLEAU DE BORD'!B236</f>
        <v/>
      </c>
      <c r="CG238" t="e">
        <f>'[1]TABLEAU DE BORD'!E236-'[1]TABLEAU DE BORD'!C236</f>
        <v>#VALUE!</v>
      </c>
      <c r="CI238" t="str">
        <f>'[1]TABLEAU DE BORD'!H236</f>
        <v/>
      </c>
      <c r="CJ238" t="e">
        <f>'[1]TABLEAU DE BORD'!K236-'[1]TABLEAU DE BORD'!I236</f>
        <v>#VALUE!</v>
      </c>
    </row>
    <row r="239" spans="69:88" x14ac:dyDescent="0.25">
      <c r="BQ239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BORD'!$B$13:$B$2000,0),11))*Q239/INDEX('[1]TABLEAU DE BORD'!$B$13:$R$2000,MATCH('Formalisme RTE'!$H$2,'[1]TABLEAU DE BORD'!$B$13:$B$2000,0),12)</f>
        <v>2.7040062867933941</v>
      </c>
      <c r="BR239" s="56">
        <f t="shared" si="25"/>
        <v>0</v>
      </c>
      <c r="BU239">
        <f t="shared" si="23"/>
        <v>0.5758883471257642</v>
      </c>
      <c r="BW239">
        <f>IF($BW$6="","",IF(ISERROR(INDEX([1]Base!$A$2:$C$207,MATCH($BW$6,[1]Base!$A$2:$A$207,0),2))=TRUE,"CABLE INCONNU",(INDEX([1]Base!$A$2:$C$207,MATCH($BW$6,[1]Base!$A$2:$A$207,0),3))))</f>
        <v>15.75</v>
      </c>
      <c r="BY239">
        <f>IF($BW$6="","",IF(ISERROR(INDEX([1]Base!$A$2:$C$207,MATCH($BW$6,[1]Base!$A$2:$A$207,0),2))=TRUE,"CABLE INCONNU",(INDEX([1]Base!$A$2:$C$207,MATCH($BW$6,[1]Base!$A$2:$A$207,0),2))))</f>
        <v>0.54700000000000004</v>
      </c>
      <c r="CA239">
        <f t="shared" si="24"/>
        <v>0</v>
      </c>
      <c r="CC239">
        <f>$BB$28+$D$10*((EXP(($BB$26-Q239)/$D$10)+EXP(-($BB$26-Q239)/$D$10))/2-1)</f>
        <v>237.96</v>
      </c>
      <c r="CD2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BORD'!$B$13:$B$2000,0),9)))*Q239/$M$18)</f>
        <v>237.96</v>
      </c>
      <c r="CF239" t="str">
        <f>'[1]TABLEAU DE BORD'!B237</f>
        <v/>
      </c>
      <c r="CG239" t="e">
        <f>'[1]TABLEAU DE BORD'!E237-'[1]TABLEAU DE BORD'!C237</f>
        <v>#VALUE!</v>
      </c>
      <c r="CI239" t="str">
        <f>'[1]TABLEAU DE BORD'!H237</f>
        <v/>
      </c>
      <c r="CJ239" t="e">
        <f>'[1]TABLEAU DE BORD'!K237-'[1]TABLEAU DE BORD'!I237</f>
        <v>#VALUE!</v>
      </c>
    </row>
    <row r="240" spans="69:88" x14ac:dyDescent="0.25">
      <c r="BQ240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BORD'!$B$13:$B$2000,0),11))*Q240/INDEX('[1]TABLEAU DE BORD'!$B$13:$R$2000,MATCH('Formalisme RTE'!$H$2,'[1]TABLEAU DE BORD'!$B$13:$B$2000,0),12)</f>
        <v>2.7040062867933941</v>
      </c>
      <c r="BR240" s="56">
        <f t="shared" si="25"/>
        <v>0</v>
      </c>
      <c r="BU240">
        <f t="shared" si="23"/>
        <v>0.5758883471257642</v>
      </c>
      <c r="BW240">
        <f>IF($BW$6="","",IF(ISERROR(INDEX([1]Base!$A$2:$C$207,MATCH($BW$6,[1]Base!$A$2:$A$207,0),2))=TRUE,"CABLE INCONNU",(INDEX([1]Base!$A$2:$C$207,MATCH($BW$6,[1]Base!$A$2:$A$207,0),3))))</f>
        <v>15.75</v>
      </c>
      <c r="BY240">
        <f>IF($BW$6="","",IF(ISERROR(INDEX([1]Base!$A$2:$C$207,MATCH($BW$6,[1]Base!$A$2:$A$207,0),2))=TRUE,"CABLE INCONNU",(INDEX([1]Base!$A$2:$C$207,MATCH($BW$6,[1]Base!$A$2:$A$207,0),2))))</f>
        <v>0.54700000000000004</v>
      </c>
      <c r="CA240">
        <f t="shared" si="24"/>
        <v>0</v>
      </c>
      <c r="CC240">
        <f>$BB$28+$D$10*((EXP(($BB$26-Q240)/$D$10)+EXP(-($BB$26-Q240)/$D$10))/2-1)</f>
        <v>237.96</v>
      </c>
      <c r="CD2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BORD'!$B$13:$B$2000,0),9)))*Q240/$M$18)</f>
        <v>237.96</v>
      </c>
      <c r="CF240" t="str">
        <f>'[1]TABLEAU DE BORD'!B238</f>
        <v/>
      </c>
      <c r="CG240" t="e">
        <f>'[1]TABLEAU DE BORD'!E238-'[1]TABLEAU DE BORD'!C238</f>
        <v>#VALUE!</v>
      </c>
      <c r="CI240" t="str">
        <f>'[1]TABLEAU DE BORD'!H238</f>
        <v/>
      </c>
      <c r="CJ240" t="e">
        <f>'[1]TABLEAU DE BORD'!K238-'[1]TABLEAU DE BORD'!I238</f>
        <v>#VALUE!</v>
      </c>
    </row>
    <row r="241" spans="69:88" x14ac:dyDescent="0.25">
      <c r="BQ241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BORD'!$B$13:$B$2000,0),11))*Q241/INDEX('[1]TABLEAU DE BORD'!$B$13:$R$2000,MATCH('Formalisme RTE'!$H$2,'[1]TABLEAU DE BORD'!$B$13:$B$2000,0),12)</f>
        <v>2.7040062867933941</v>
      </c>
      <c r="BR241" s="56">
        <f t="shared" si="25"/>
        <v>0</v>
      </c>
      <c r="BU241">
        <f t="shared" si="23"/>
        <v>0.5758883471257642</v>
      </c>
      <c r="BW241">
        <f>IF($BW$6="","",IF(ISERROR(INDEX([1]Base!$A$2:$C$207,MATCH($BW$6,[1]Base!$A$2:$A$207,0),2))=TRUE,"CABLE INCONNU",(INDEX([1]Base!$A$2:$C$207,MATCH($BW$6,[1]Base!$A$2:$A$207,0),3))))</f>
        <v>15.75</v>
      </c>
      <c r="BY241">
        <f>IF($BW$6="","",IF(ISERROR(INDEX([1]Base!$A$2:$C$207,MATCH($BW$6,[1]Base!$A$2:$A$207,0),2))=TRUE,"CABLE INCONNU",(INDEX([1]Base!$A$2:$C$207,MATCH($BW$6,[1]Base!$A$2:$A$207,0),2))))</f>
        <v>0.54700000000000004</v>
      </c>
      <c r="CA241">
        <f t="shared" si="24"/>
        <v>0</v>
      </c>
      <c r="CC241">
        <f>$BB$28+$D$10*((EXP(($BB$26-Q241)/$D$10)+EXP(-($BB$26-Q241)/$D$10))/2-1)</f>
        <v>237.96</v>
      </c>
      <c r="CD2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BORD'!$B$13:$B$2000,0),9)))*Q241/$M$18)</f>
        <v>237.96</v>
      </c>
      <c r="CF241" t="str">
        <f>'[1]TABLEAU DE BORD'!B239</f>
        <v/>
      </c>
      <c r="CG241" t="e">
        <f>'[1]TABLEAU DE BORD'!E239-'[1]TABLEAU DE BORD'!C239</f>
        <v>#VALUE!</v>
      </c>
      <c r="CI241" t="str">
        <f>'[1]TABLEAU DE BORD'!H239</f>
        <v/>
      </c>
      <c r="CJ241" t="e">
        <f>'[1]TABLEAU DE BORD'!K239-'[1]TABLEAU DE BORD'!I239</f>
        <v>#VALUE!</v>
      </c>
    </row>
    <row r="242" spans="69:88" x14ac:dyDescent="0.25">
      <c r="BQ242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BORD'!$B$13:$B$2000,0),11))*Q242/INDEX('[1]TABLEAU DE BORD'!$B$13:$R$2000,MATCH('Formalisme RTE'!$H$2,'[1]TABLEAU DE BORD'!$B$13:$B$2000,0),12)</f>
        <v>2.7040062867933941</v>
      </c>
      <c r="BR242" s="56">
        <f t="shared" si="25"/>
        <v>0</v>
      </c>
      <c r="BU242">
        <f t="shared" si="23"/>
        <v>0.5758883471257642</v>
      </c>
      <c r="BW242">
        <f>IF($BW$6="","",IF(ISERROR(INDEX([1]Base!$A$2:$C$207,MATCH($BW$6,[1]Base!$A$2:$A$207,0),2))=TRUE,"CABLE INCONNU",(INDEX([1]Base!$A$2:$C$207,MATCH($BW$6,[1]Base!$A$2:$A$207,0),3))))</f>
        <v>15.75</v>
      </c>
      <c r="BY242">
        <f>IF($BW$6="","",IF(ISERROR(INDEX([1]Base!$A$2:$C$207,MATCH($BW$6,[1]Base!$A$2:$A$207,0),2))=TRUE,"CABLE INCONNU",(INDEX([1]Base!$A$2:$C$207,MATCH($BW$6,[1]Base!$A$2:$A$207,0),2))))</f>
        <v>0.54700000000000004</v>
      </c>
      <c r="CA242">
        <f t="shared" si="24"/>
        <v>0</v>
      </c>
      <c r="CC242">
        <f>$BB$28+$D$10*((EXP(($BB$26-Q242)/$D$10)+EXP(-($BB$26-Q242)/$D$10))/2-1)</f>
        <v>237.96</v>
      </c>
      <c r="CD2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BORD'!$B$13:$B$2000,0),9)))*Q242/$M$18)</f>
        <v>237.96</v>
      </c>
      <c r="CF242" t="str">
        <f>'[1]TABLEAU DE BORD'!B240</f>
        <v/>
      </c>
      <c r="CG242" t="e">
        <f>'[1]TABLEAU DE BORD'!E240-'[1]TABLEAU DE BORD'!C240</f>
        <v>#VALUE!</v>
      </c>
      <c r="CI242" t="str">
        <f>'[1]TABLEAU DE BORD'!H240</f>
        <v/>
      </c>
      <c r="CJ242" t="e">
        <f>'[1]TABLEAU DE BORD'!K240-'[1]TABLEAU DE BORD'!I240</f>
        <v>#VALUE!</v>
      </c>
    </row>
    <row r="243" spans="69:88" x14ac:dyDescent="0.25">
      <c r="BQ243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BORD'!$B$13:$B$2000,0),11))*Q243/INDEX('[1]TABLEAU DE BORD'!$B$13:$R$2000,MATCH('Formalisme RTE'!$H$2,'[1]TABLEAU DE BORD'!$B$13:$B$2000,0),12)</f>
        <v>2.7040062867933941</v>
      </c>
      <c r="BR243" s="56">
        <f t="shared" si="25"/>
        <v>0</v>
      </c>
      <c r="BU243">
        <f t="shared" si="23"/>
        <v>0.5758883471257642</v>
      </c>
      <c r="BW243">
        <f>IF($BW$6="","",IF(ISERROR(INDEX([1]Base!$A$2:$C$207,MATCH($BW$6,[1]Base!$A$2:$A$207,0),2))=TRUE,"CABLE INCONNU",(INDEX([1]Base!$A$2:$C$207,MATCH($BW$6,[1]Base!$A$2:$A$207,0),3))))</f>
        <v>15.75</v>
      </c>
      <c r="BY243">
        <f>IF($BW$6="","",IF(ISERROR(INDEX([1]Base!$A$2:$C$207,MATCH($BW$6,[1]Base!$A$2:$A$207,0),2))=TRUE,"CABLE INCONNU",(INDEX([1]Base!$A$2:$C$207,MATCH($BW$6,[1]Base!$A$2:$A$207,0),2))))</f>
        <v>0.54700000000000004</v>
      </c>
      <c r="CA243">
        <f t="shared" si="24"/>
        <v>0</v>
      </c>
      <c r="CC243">
        <f>$BB$28+$D$10*((EXP(($BB$26-Q243)/$D$10)+EXP(-($BB$26-Q243)/$D$10))/2-1)</f>
        <v>237.96</v>
      </c>
      <c r="CD2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BORD'!$B$13:$B$2000,0),9)))*Q243/$M$18)</f>
        <v>237.96</v>
      </c>
      <c r="CF243" t="str">
        <f>'[1]TABLEAU DE BORD'!B241</f>
        <v/>
      </c>
      <c r="CG243" t="e">
        <f>'[1]TABLEAU DE BORD'!E241-'[1]TABLEAU DE BORD'!C241</f>
        <v>#VALUE!</v>
      </c>
      <c r="CI243" t="str">
        <f>'[1]TABLEAU DE BORD'!H241</f>
        <v/>
      </c>
      <c r="CJ243" t="e">
        <f>'[1]TABLEAU DE BORD'!K241-'[1]TABLEAU DE BORD'!I241</f>
        <v>#VALUE!</v>
      </c>
    </row>
    <row r="244" spans="69:88" x14ac:dyDescent="0.25">
      <c r="BQ244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BORD'!$B$13:$B$2000,0),11))*Q244/INDEX('[1]TABLEAU DE BORD'!$B$13:$R$2000,MATCH('Formalisme RTE'!$H$2,'[1]TABLEAU DE BORD'!$B$13:$B$2000,0),12)</f>
        <v>2.7040062867933941</v>
      </c>
      <c r="BR244" s="56">
        <f t="shared" si="25"/>
        <v>0</v>
      </c>
      <c r="BU244">
        <f t="shared" si="23"/>
        <v>0.5758883471257642</v>
      </c>
      <c r="BW244">
        <f>IF($BW$6="","",IF(ISERROR(INDEX([1]Base!$A$2:$C$207,MATCH($BW$6,[1]Base!$A$2:$A$207,0),2))=TRUE,"CABLE INCONNU",(INDEX([1]Base!$A$2:$C$207,MATCH($BW$6,[1]Base!$A$2:$A$207,0),3))))</f>
        <v>15.75</v>
      </c>
      <c r="BY244">
        <f>IF($BW$6="","",IF(ISERROR(INDEX([1]Base!$A$2:$C$207,MATCH($BW$6,[1]Base!$A$2:$A$207,0),2))=TRUE,"CABLE INCONNU",(INDEX([1]Base!$A$2:$C$207,MATCH($BW$6,[1]Base!$A$2:$A$207,0),2))))</f>
        <v>0.54700000000000004</v>
      </c>
      <c r="CA244">
        <f t="shared" si="24"/>
        <v>0</v>
      </c>
      <c r="CC244">
        <f>$BB$28+$D$10*((EXP(($BB$26-Q244)/$D$10)+EXP(-($BB$26-Q244)/$D$10))/2-1)</f>
        <v>237.96</v>
      </c>
      <c r="CD2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BORD'!$B$13:$B$2000,0),9)))*Q244/$M$18)</f>
        <v>237.96</v>
      </c>
      <c r="CF244" t="str">
        <f>'[1]TABLEAU DE BORD'!B242</f>
        <v/>
      </c>
      <c r="CG244" t="e">
        <f>'[1]TABLEAU DE BORD'!E242-'[1]TABLEAU DE BORD'!C242</f>
        <v>#VALUE!</v>
      </c>
      <c r="CI244" t="str">
        <f>'[1]TABLEAU DE BORD'!H242</f>
        <v/>
      </c>
      <c r="CJ244" t="e">
        <f>'[1]TABLEAU DE BORD'!K242-'[1]TABLEAU DE BORD'!I242</f>
        <v>#VALUE!</v>
      </c>
    </row>
    <row r="245" spans="69:88" x14ac:dyDescent="0.25">
      <c r="BQ245" s="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BORD'!$B$13:$B$2000,0),11))*Q245/INDEX('[1]TABLEAU DE BORD'!$B$13:$R$2000,MATCH('Formalisme RTE'!$H$2,'[1]TABLEAU DE BORD'!$B$13:$B$2000,0),12)</f>
        <v>2.7040062867933941</v>
      </c>
      <c r="BR245" s="56">
        <f t="shared" si="25"/>
        <v>0</v>
      </c>
      <c r="BU245">
        <f t="shared" si="23"/>
        <v>0.5758883471257642</v>
      </c>
      <c r="BW245">
        <f>IF($BW$6="","",IF(ISERROR(INDEX([1]Base!$A$2:$C$207,MATCH($BW$6,[1]Base!$A$2:$A$207,0),2))=TRUE,"CABLE INCONNU",(INDEX([1]Base!$A$2:$C$207,MATCH($BW$6,[1]Base!$A$2:$A$207,0),3))))</f>
        <v>15.75</v>
      </c>
      <c r="BY245">
        <f>IF($BW$6="","",IF(ISERROR(INDEX([1]Base!$A$2:$C$207,MATCH($BW$6,[1]Base!$A$2:$A$207,0),2))=TRUE,"CABLE INCONNU",(INDEX([1]Base!$A$2:$C$207,MATCH($BW$6,[1]Base!$A$2:$A$207,0),2))))</f>
        <v>0.54700000000000004</v>
      </c>
      <c r="CA245">
        <f t="shared" si="24"/>
        <v>0</v>
      </c>
      <c r="CC245">
        <f>$BB$28+$D$10*((EXP(($BB$26-Q245)/$D$10)+EXP(-($BB$26-Q245)/$D$10))/2-1)</f>
        <v>237.96</v>
      </c>
      <c r="CD2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BORD'!$B$13:$B$2000,0),9)))*Q245/$M$18)</f>
        <v>237.96</v>
      </c>
      <c r="CF245" t="str">
        <f>'[1]TABLEAU DE BORD'!B243</f>
        <v/>
      </c>
      <c r="CG245" t="e">
        <f>'[1]TABLEAU DE BORD'!E243-'[1]TABLEAU DE BORD'!C243</f>
        <v>#VALUE!</v>
      </c>
      <c r="CI245" t="str">
        <f>'[1]TABLEAU DE BORD'!H243</f>
        <v/>
      </c>
      <c r="CJ245" t="e">
        <f>'[1]TABLEAU DE BORD'!K243-'[1]TABLEAU DE BORD'!I243</f>
        <v>#VALUE!</v>
      </c>
    </row>
    <row r="246" spans="69:88" x14ac:dyDescent="0.25">
      <c r="BQ2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BORD'!$B$13:$B$2000,0),11))*Q246/INDEX('[1]TABLEAU DE BORD'!$B$13:$R$2000,MATCH('Formalisme RTE'!$H$2,'[1]TABLEAU DE BORD'!$B$13:$B$2000,0),12)</f>
        <v>2.7040062867933941</v>
      </c>
      <c r="BR246">
        <f t="shared" si="25"/>
        <v>0</v>
      </c>
      <c r="BU246">
        <f t="shared" si="23"/>
        <v>0.5758883471257642</v>
      </c>
      <c r="BW246">
        <f>IF($BW$6="","",IF(ISERROR(INDEX([1]Base!$A$2:$C$207,MATCH($BW$6,[1]Base!$A$2:$A$207,0),2))=TRUE,"CABLE INCONNU",(INDEX([1]Base!$A$2:$C$207,MATCH($BW$6,[1]Base!$A$2:$A$207,0),3))))</f>
        <v>15.75</v>
      </c>
      <c r="BY246">
        <f>IF($BW$6="","",IF(ISERROR(INDEX([1]Base!$A$2:$C$207,MATCH($BW$6,[1]Base!$A$2:$A$207,0),2))=TRUE,"CABLE INCONNU",(INDEX([1]Base!$A$2:$C$207,MATCH($BW$6,[1]Base!$A$2:$A$207,0),2))))</f>
        <v>0.54700000000000004</v>
      </c>
      <c r="CA246">
        <f t="shared" si="24"/>
        <v>0</v>
      </c>
      <c r="CC246">
        <f>$BB$28+$D$10*((EXP(($BB$26-Q246)/$D$10)+EXP(-($BB$26-Q246)/$D$10))/2-1)</f>
        <v>237.96</v>
      </c>
      <c r="CD2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BORD'!$B$13:$B$2000,0),9)))*Q246/$M$18)</f>
        <v>237.96</v>
      </c>
      <c r="CF246" t="str">
        <f>'[1]TABLEAU DE BORD'!B244</f>
        <v/>
      </c>
      <c r="CG246" t="e">
        <f>'[1]TABLEAU DE BORD'!E244-'[1]TABLEAU DE BORD'!C244</f>
        <v>#VALUE!</v>
      </c>
      <c r="CI246" t="str">
        <f>'[1]TABLEAU DE BORD'!H244</f>
        <v/>
      </c>
      <c r="CJ246" t="e">
        <f>'[1]TABLEAU DE BORD'!K244-'[1]TABLEAU DE BORD'!I244</f>
        <v>#VALUE!</v>
      </c>
    </row>
    <row r="247" spans="69:88" x14ac:dyDescent="0.25">
      <c r="BQ2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BORD'!$B$13:$B$2000,0),11))*Q247/INDEX('[1]TABLEAU DE BORD'!$B$13:$R$2000,MATCH('Formalisme RTE'!$H$2,'[1]TABLEAU DE BORD'!$B$13:$B$2000,0),12)</f>
        <v>2.7040062867933941</v>
      </c>
      <c r="BR247">
        <f t="shared" si="25"/>
        <v>0</v>
      </c>
      <c r="BU247">
        <f t="shared" si="23"/>
        <v>0.5758883471257642</v>
      </c>
      <c r="BW247">
        <f>IF($BW$6="","",IF(ISERROR(INDEX([1]Base!$A$2:$C$207,MATCH($BW$6,[1]Base!$A$2:$A$207,0),2))=TRUE,"CABLE INCONNU",(INDEX([1]Base!$A$2:$C$207,MATCH($BW$6,[1]Base!$A$2:$A$207,0),3))))</f>
        <v>15.75</v>
      </c>
      <c r="BY247">
        <f>IF($BW$6="","",IF(ISERROR(INDEX([1]Base!$A$2:$C$207,MATCH($BW$6,[1]Base!$A$2:$A$207,0),2))=TRUE,"CABLE INCONNU",(INDEX([1]Base!$A$2:$C$207,MATCH($BW$6,[1]Base!$A$2:$A$207,0),2))))</f>
        <v>0.54700000000000004</v>
      </c>
      <c r="CA247">
        <f t="shared" si="24"/>
        <v>0</v>
      </c>
      <c r="CC247">
        <f>$BB$28+$D$10*((EXP(($BB$26-Q247)/$D$10)+EXP(-($BB$26-Q247)/$D$10))/2-1)</f>
        <v>237.96</v>
      </c>
      <c r="CD2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BORD'!$B$13:$B$2000,0),9)))*Q247/$M$18)</f>
        <v>237.96</v>
      </c>
      <c r="CF247" t="str">
        <f>'[1]TABLEAU DE BORD'!B245</f>
        <v/>
      </c>
      <c r="CG247" t="e">
        <f>'[1]TABLEAU DE BORD'!E245-'[1]TABLEAU DE BORD'!C245</f>
        <v>#VALUE!</v>
      </c>
      <c r="CI247" t="str">
        <f>'[1]TABLEAU DE BORD'!H245</f>
        <v/>
      </c>
      <c r="CJ247" t="e">
        <f>'[1]TABLEAU DE BORD'!K245-'[1]TABLEAU DE BORD'!I245</f>
        <v>#VALUE!</v>
      </c>
    </row>
    <row r="248" spans="69:88" x14ac:dyDescent="0.25">
      <c r="BQ2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BORD'!$B$13:$B$2000,0),11))*Q248/INDEX('[1]TABLEAU DE BORD'!$B$13:$R$2000,MATCH('Formalisme RTE'!$H$2,'[1]TABLEAU DE BORD'!$B$13:$B$2000,0),12)</f>
        <v>2.7040062867933941</v>
      </c>
      <c r="BR248">
        <f t="shared" si="25"/>
        <v>0</v>
      </c>
      <c r="BU248">
        <f t="shared" si="23"/>
        <v>0.5758883471257642</v>
      </c>
      <c r="BW248">
        <f>IF($BW$6="","",IF(ISERROR(INDEX([1]Base!$A$2:$C$207,MATCH($BW$6,[1]Base!$A$2:$A$207,0),2))=TRUE,"CABLE INCONNU",(INDEX([1]Base!$A$2:$C$207,MATCH($BW$6,[1]Base!$A$2:$A$207,0),3))))</f>
        <v>15.75</v>
      </c>
      <c r="BY248">
        <f>IF($BW$6="","",IF(ISERROR(INDEX([1]Base!$A$2:$C$207,MATCH($BW$6,[1]Base!$A$2:$A$207,0),2))=TRUE,"CABLE INCONNU",(INDEX([1]Base!$A$2:$C$207,MATCH($BW$6,[1]Base!$A$2:$A$207,0),2))))</f>
        <v>0.54700000000000004</v>
      </c>
      <c r="CA248">
        <f t="shared" si="24"/>
        <v>0</v>
      </c>
      <c r="CC248">
        <f>$BB$28+$D$10*((EXP(($BB$26-Q248)/$D$10)+EXP(-($BB$26-Q248)/$D$10))/2-1)</f>
        <v>237.96</v>
      </c>
      <c r="CD2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BORD'!$B$13:$B$2000,0),9)))*Q248/$M$18)</f>
        <v>237.96</v>
      </c>
      <c r="CF248" t="str">
        <f>'[1]TABLEAU DE BORD'!B246</f>
        <v/>
      </c>
      <c r="CG248" t="e">
        <f>'[1]TABLEAU DE BORD'!E246-'[1]TABLEAU DE BORD'!C246</f>
        <v>#VALUE!</v>
      </c>
      <c r="CI248" t="str">
        <f>'[1]TABLEAU DE BORD'!H246</f>
        <v/>
      </c>
      <c r="CJ248" t="e">
        <f>'[1]TABLEAU DE BORD'!K246-'[1]TABLEAU DE BORD'!I246</f>
        <v>#VALUE!</v>
      </c>
    </row>
    <row r="249" spans="69:88" x14ac:dyDescent="0.25">
      <c r="BQ2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BORD'!$B$13:$B$2000,0),11))*Q249/INDEX('[1]TABLEAU DE BORD'!$B$13:$R$2000,MATCH('Formalisme RTE'!$H$2,'[1]TABLEAU DE BORD'!$B$13:$B$2000,0),12)</f>
        <v>2.7040062867933941</v>
      </c>
      <c r="BR249">
        <f t="shared" si="25"/>
        <v>0</v>
      </c>
      <c r="BU249">
        <f t="shared" si="23"/>
        <v>0.5758883471257642</v>
      </c>
      <c r="BW249">
        <f>IF($BW$6="","",IF(ISERROR(INDEX([1]Base!$A$2:$C$207,MATCH($BW$6,[1]Base!$A$2:$A$207,0),2))=TRUE,"CABLE INCONNU",(INDEX([1]Base!$A$2:$C$207,MATCH($BW$6,[1]Base!$A$2:$A$207,0),3))))</f>
        <v>15.75</v>
      </c>
      <c r="BY249">
        <f>IF($BW$6="","",IF(ISERROR(INDEX([1]Base!$A$2:$C$207,MATCH($BW$6,[1]Base!$A$2:$A$207,0),2))=TRUE,"CABLE INCONNU",(INDEX([1]Base!$A$2:$C$207,MATCH($BW$6,[1]Base!$A$2:$A$207,0),2))))</f>
        <v>0.54700000000000004</v>
      </c>
      <c r="CA249">
        <f t="shared" si="24"/>
        <v>0</v>
      </c>
      <c r="CC249">
        <f>$BB$28+$D$10*((EXP(($BB$26-Q249)/$D$10)+EXP(-($BB$26-Q249)/$D$10))/2-1)</f>
        <v>237.96</v>
      </c>
      <c r="CD2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BORD'!$B$13:$B$2000,0),9)))*Q249/$M$18)</f>
        <v>237.96</v>
      </c>
      <c r="CF249" t="str">
        <f>'[1]TABLEAU DE BORD'!B247</f>
        <v/>
      </c>
      <c r="CG249" t="e">
        <f>'[1]TABLEAU DE BORD'!E247-'[1]TABLEAU DE BORD'!C247</f>
        <v>#VALUE!</v>
      </c>
      <c r="CI249" t="str">
        <f>'[1]TABLEAU DE BORD'!H247</f>
        <v/>
      </c>
      <c r="CJ249" t="e">
        <f>'[1]TABLEAU DE BORD'!K247-'[1]TABLEAU DE BORD'!I247</f>
        <v>#VALUE!</v>
      </c>
    </row>
    <row r="250" spans="69:88" x14ac:dyDescent="0.25">
      <c r="BQ2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BORD'!$B$13:$B$2000,0),11))*Q250/INDEX('[1]TABLEAU DE BORD'!$B$13:$R$2000,MATCH('Formalisme RTE'!$H$2,'[1]TABLEAU DE BORD'!$B$13:$B$2000,0),12)</f>
        <v>2.7040062867933941</v>
      </c>
      <c r="BR250">
        <f t="shared" si="25"/>
        <v>0</v>
      </c>
      <c r="BU250">
        <f t="shared" si="23"/>
        <v>0.5758883471257642</v>
      </c>
      <c r="BW250">
        <f>IF($BW$6="","",IF(ISERROR(INDEX([1]Base!$A$2:$C$207,MATCH($BW$6,[1]Base!$A$2:$A$207,0),2))=TRUE,"CABLE INCONNU",(INDEX([1]Base!$A$2:$C$207,MATCH($BW$6,[1]Base!$A$2:$A$207,0),3))))</f>
        <v>15.75</v>
      </c>
      <c r="BY250">
        <f>IF($BW$6="","",IF(ISERROR(INDEX([1]Base!$A$2:$C$207,MATCH($BW$6,[1]Base!$A$2:$A$207,0),2))=TRUE,"CABLE INCONNU",(INDEX([1]Base!$A$2:$C$207,MATCH($BW$6,[1]Base!$A$2:$A$207,0),2))))</f>
        <v>0.54700000000000004</v>
      </c>
      <c r="CA250">
        <f t="shared" si="24"/>
        <v>0</v>
      </c>
      <c r="CC250">
        <f>$BB$28+$D$10*((EXP(($BB$26-Q250)/$D$10)+EXP(-($BB$26-Q250)/$D$10))/2-1)</f>
        <v>237.96</v>
      </c>
      <c r="CD2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BORD'!$B$13:$B$2000,0),9)))*Q250/$M$18)</f>
        <v>237.96</v>
      </c>
      <c r="CF250" t="str">
        <f>'[1]TABLEAU DE BORD'!B248</f>
        <v/>
      </c>
      <c r="CG250" t="e">
        <f>'[1]TABLEAU DE BORD'!E248-'[1]TABLEAU DE BORD'!C248</f>
        <v>#VALUE!</v>
      </c>
      <c r="CI250" t="str">
        <f>'[1]TABLEAU DE BORD'!H248</f>
        <v/>
      </c>
      <c r="CJ250" t="e">
        <f>'[1]TABLEAU DE BORD'!K248-'[1]TABLEAU DE BORD'!I248</f>
        <v>#VALUE!</v>
      </c>
    </row>
    <row r="251" spans="69:88" x14ac:dyDescent="0.25">
      <c r="BQ2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BORD'!$B$13:$B$2000,0),11))*Q251/INDEX('[1]TABLEAU DE BORD'!$B$13:$R$2000,MATCH('Formalisme RTE'!$H$2,'[1]TABLEAU DE BORD'!$B$13:$B$2000,0),12)</f>
        <v>2.7040062867933941</v>
      </c>
      <c r="BR251">
        <f t="shared" si="25"/>
        <v>0</v>
      </c>
      <c r="BU251">
        <f t="shared" si="23"/>
        <v>0.5758883471257642</v>
      </c>
      <c r="BW251">
        <f>IF($BW$6="","",IF(ISERROR(INDEX([1]Base!$A$2:$C$207,MATCH($BW$6,[1]Base!$A$2:$A$207,0),2))=TRUE,"CABLE INCONNU",(INDEX([1]Base!$A$2:$C$207,MATCH($BW$6,[1]Base!$A$2:$A$207,0),3))))</f>
        <v>15.75</v>
      </c>
      <c r="BY251">
        <f>IF($BW$6="","",IF(ISERROR(INDEX([1]Base!$A$2:$C$207,MATCH($BW$6,[1]Base!$A$2:$A$207,0),2))=TRUE,"CABLE INCONNU",(INDEX([1]Base!$A$2:$C$207,MATCH($BW$6,[1]Base!$A$2:$A$207,0),2))))</f>
        <v>0.54700000000000004</v>
      </c>
      <c r="CA251">
        <f t="shared" si="24"/>
        <v>0</v>
      </c>
      <c r="CC251">
        <f>$BB$28+$D$10*((EXP(($BB$26-Q251)/$D$10)+EXP(-($BB$26-Q251)/$D$10))/2-1)</f>
        <v>237.96</v>
      </c>
      <c r="CD2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BORD'!$B$13:$B$2000,0),9)))*Q251/$M$18)</f>
        <v>237.96</v>
      </c>
      <c r="CF251" t="str">
        <f>'[1]TABLEAU DE BORD'!B249</f>
        <v/>
      </c>
      <c r="CG251" t="e">
        <f>'[1]TABLEAU DE BORD'!E249-'[1]TABLEAU DE BORD'!C249</f>
        <v>#VALUE!</v>
      </c>
      <c r="CI251" t="str">
        <f>'[1]TABLEAU DE BORD'!H249</f>
        <v/>
      </c>
      <c r="CJ251" t="e">
        <f>'[1]TABLEAU DE BORD'!K249-'[1]TABLEAU DE BORD'!I249</f>
        <v>#VALUE!</v>
      </c>
    </row>
    <row r="252" spans="69:88" x14ac:dyDescent="0.25">
      <c r="BQ2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BORD'!$B$13:$B$2000,0),11))*Q252/INDEX('[1]TABLEAU DE BORD'!$B$13:$R$2000,MATCH('Formalisme RTE'!$H$2,'[1]TABLEAU DE BORD'!$B$13:$B$2000,0),12)</f>
        <v>2.7040062867933941</v>
      </c>
      <c r="BR252">
        <f t="shared" si="25"/>
        <v>0</v>
      </c>
      <c r="BU252">
        <f t="shared" si="23"/>
        <v>0.5758883471257642</v>
      </c>
      <c r="BW252">
        <f>IF($BW$6="","",IF(ISERROR(INDEX([1]Base!$A$2:$C$207,MATCH($BW$6,[1]Base!$A$2:$A$207,0),2))=TRUE,"CABLE INCONNU",(INDEX([1]Base!$A$2:$C$207,MATCH($BW$6,[1]Base!$A$2:$A$207,0),3))))</f>
        <v>15.75</v>
      </c>
      <c r="BY252">
        <f>IF($BW$6="","",IF(ISERROR(INDEX([1]Base!$A$2:$C$207,MATCH($BW$6,[1]Base!$A$2:$A$207,0),2))=TRUE,"CABLE INCONNU",(INDEX([1]Base!$A$2:$C$207,MATCH($BW$6,[1]Base!$A$2:$A$207,0),2))))</f>
        <v>0.54700000000000004</v>
      </c>
      <c r="CA252">
        <f t="shared" si="24"/>
        <v>0</v>
      </c>
      <c r="CC252">
        <f>$BB$28+$D$10*((EXP(($BB$26-Q252)/$D$10)+EXP(-($BB$26-Q252)/$D$10))/2-1)</f>
        <v>237.96</v>
      </c>
      <c r="CD2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BORD'!$B$13:$B$2000,0),9)))*Q252/$M$18)</f>
        <v>237.96</v>
      </c>
      <c r="CF252" t="str">
        <f>'[1]TABLEAU DE BORD'!B250</f>
        <v/>
      </c>
      <c r="CG252" t="e">
        <f>'[1]TABLEAU DE BORD'!E250-'[1]TABLEAU DE BORD'!C250</f>
        <v>#VALUE!</v>
      </c>
      <c r="CI252" t="str">
        <f>'[1]TABLEAU DE BORD'!H250</f>
        <v/>
      </c>
      <c r="CJ252" t="e">
        <f>'[1]TABLEAU DE BORD'!K250-'[1]TABLEAU DE BORD'!I250</f>
        <v>#VALUE!</v>
      </c>
    </row>
    <row r="253" spans="69:88" x14ac:dyDescent="0.25">
      <c r="BQ2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BORD'!$B$13:$B$2000,0),11))*Q253/INDEX('[1]TABLEAU DE BORD'!$B$13:$R$2000,MATCH('Formalisme RTE'!$H$2,'[1]TABLEAU DE BORD'!$B$13:$B$2000,0),12)</f>
        <v>2.7040062867933941</v>
      </c>
      <c r="BR253">
        <f t="shared" si="25"/>
        <v>0</v>
      </c>
      <c r="BU253">
        <f t="shared" si="23"/>
        <v>0.5758883471257642</v>
      </c>
      <c r="BW253">
        <f>IF($BW$6="","",IF(ISERROR(INDEX([1]Base!$A$2:$C$207,MATCH($BW$6,[1]Base!$A$2:$A$207,0),2))=TRUE,"CABLE INCONNU",(INDEX([1]Base!$A$2:$C$207,MATCH($BW$6,[1]Base!$A$2:$A$207,0),3))))</f>
        <v>15.75</v>
      </c>
      <c r="BY253">
        <f>IF($BW$6="","",IF(ISERROR(INDEX([1]Base!$A$2:$C$207,MATCH($BW$6,[1]Base!$A$2:$A$207,0),2))=TRUE,"CABLE INCONNU",(INDEX([1]Base!$A$2:$C$207,MATCH($BW$6,[1]Base!$A$2:$A$207,0),2))))</f>
        <v>0.54700000000000004</v>
      </c>
      <c r="CA253">
        <f t="shared" si="24"/>
        <v>0</v>
      </c>
      <c r="CC253">
        <f>$BB$28+$D$10*((EXP(($BB$26-Q253)/$D$10)+EXP(-($BB$26-Q253)/$D$10))/2-1)</f>
        <v>237.96</v>
      </c>
      <c r="CD2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BORD'!$B$13:$B$2000,0),9)))*Q253/$M$18)</f>
        <v>237.96</v>
      </c>
      <c r="CF253" t="str">
        <f>'[1]TABLEAU DE BORD'!B251</f>
        <v/>
      </c>
      <c r="CG253" t="e">
        <f>'[1]TABLEAU DE BORD'!E251-'[1]TABLEAU DE BORD'!C251</f>
        <v>#VALUE!</v>
      </c>
      <c r="CI253" t="str">
        <f>'[1]TABLEAU DE BORD'!H251</f>
        <v/>
      </c>
      <c r="CJ253" t="e">
        <f>'[1]TABLEAU DE BORD'!K251-'[1]TABLEAU DE BORD'!I251</f>
        <v>#VALUE!</v>
      </c>
    </row>
    <row r="254" spans="69:88" x14ac:dyDescent="0.25">
      <c r="BQ2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BORD'!$B$13:$B$2000,0),11))*Q254/INDEX('[1]TABLEAU DE BORD'!$B$13:$R$2000,MATCH('Formalisme RTE'!$H$2,'[1]TABLEAU DE BORD'!$B$13:$B$2000,0),12)</f>
        <v>2.7040062867933941</v>
      </c>
      <c r="BR254">
        <f t="shared" si="25"/>
        <v>0</v>
      </c>
      <c r="BU254">
        <f t="shared" si="23"/>
        <v>0.5758883471257642</v>
      </c>
      <c r="BW254">
        <f>IF($BW$6="","",IF(ISERROR(INDEX([1]Base!$A$2:$C$207,MATCH($BW$6,[1]Base!$A$2:$A$207,0),2))=TRUE,"CABLE INCONNU",(INDEX([1]Base!$A$2:$C$207,MATCH($BW$6,[1]Base!$A$2:$A$207,0),3))))</f>
        <v>15.75</v>
      </c>
      <c r="BY254">
        <f>IF($BW$6="","",IF(ISERROR(INDEX([1]Base!$A$2:$C$207,MATCH($BW$6,[1]Base!$A$2:$A$207,0),2))=TRUE,"CABLE INCONNU",(INDEX([1]Base!$A$2:$C$207,MATCH($BW$6,[1]Base!$A$2:$A$207,0),2))))</f>
        <v>0.54700000000000004</v>
      </c>
      <c r="CA254">
        <f t="shared" si="24"/>
        <v>0</v>
      </c>
      <c r="CC254">
        <f>$BB$28+$D$10*((EXP(($BB$26-Q254)/$D$10)+EXP(-($BB$26-Q254)/$D$10))/2-1)</f>
        <v>237.96</v>
      </c>
      <c r="CD2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BORD'!$B$13:$B$2000,0),9)))*Q254/$M$18)</f>
        <v>237.96</v>
      </c>
      <c r="CF254" t="str">
        <f>'[1]TABLEAU DE BORD'!B252</f>
        <v/>
      </c>
      <c r="CG254" t="e">
        <f>'[1]TABLEAU DE BORD'!E252-'[1]TABLEAU DE BORD'!C252</f>
        <v>#VALUE!</v>
      </c>
      <c r="CI254" t="str">
        <f>'[1]TABLEAU DE BORD'!H252</f>
        <v/>
      </c>
      <c r="CJ254" t="e">
        <f>'[1]TABLEAU DE BORD'!K252-'[1]TABLEAU DE BORD'!I252</f>
        <v>#VALUE!</v>
      </c>
    </row>
    <row r="255" spans="69:88" x14ac:dyDescent="0.25">
      <c r="BQ2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BORD'!$B$13:$B$2000,0),11))*Q255/INDEX('[1]TABLEAU DE BORD'!$B$13:$R$2000,MATCH('Formalisme RTE'!$H$2,'[1]TABLEAU DE BORD'!$B$13:$B$2000,0),12)</f>
        <v>2.7040062867933941</v>
      </c>
      <c r="BR255">
        <f t="shared" si="25"/>
        <v>0</v>
      </c>
      <c r="BU255">
        <f t="shared" si="23"/>
        <v>0.5758883471257642</v>
      </c>
      <c r="BW255">
        <f>IF($BW$6="","",IF(ISERROR(INDEX([1]Base!$A$2:$C$207,MATCH($BW$6,[1]Base!$A$2:$A$207,0),2))=TRUE,"CABLE INCONNU",(INDEX([1]Base!$A$2:$C$207,MATCH($BW$6,[1]Base!$A$2:$A$207,0),3))))</f>
        <v>15.75</v>
      </c>
      <c r="BY255">
        <f>IF($BW$6="","",IF(ISERROR(INDEX([1]Base!$A$2:$C$207,MATCH($BW$6,[1]Base!$A$2:$A$207,0),2))=TRUE,"CABLE INCONNU",(INDEX([1]Base!$A$2:$C$207,MATCH($BW$6,[1]Base!$A$2:$A$207,0),2))))</f>
        <v>0.54700000000000004</v>
      </c>
      <c r="CA255">
        <f t="shared" si="24"/>
        <v>0</v>
      </c>
      <c r="CC255">
        <f>$BB$28+$D$10*((EXP(($BB$26-Q255)/$D$10)+EXP(-($BB$26-Q255)/$D$10))/2-1)</f>
        <v>237.96</v>
      </c>
      <c r="CD2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BORD'!$B$13:$B$2000,0),9)))*Q255/$M$18)</f>
        <v>237.96</v>
      </c>
      <c r="CF255" t="str">
        <f>'[1]TABLEAU DE BORD'!B253</f>
        <v/>
      </c>
      <c r="CG255" t="e">
        <f>'[1]TABLEAU DE BORD'!E253-'[1]TABLEAU DE BORD'!C253</f>
        <v>#VALUE!</v>
      </c>
      <c r="CI255" t="str">
        <f>'[1]TABLEAU DE BORD'!H253</f>
        <v/>
      </c>
      <c r="CJ255" t="e">
        <f>'[1]TABLEAU DE BORD'!K253-'[1]TABLEAU DE BORD'!I253</f>
        <v>#VALUE!</v>
      </c>
    </row>
    <row r="256" spans="69:88" x14ac:dyDescent="0.25">
      <c r="BQ2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BORD'!$B$13:$B$2000,0),11))*Q256/INDEX('[1]TABLEAU DE BORD'!$B$13:$R$2000,MATCH('Formalisme RTE'!$H$2,'[1]TABLEAU DE BORD'!$B$13:$B$2000,0),12)</f>
        <v>2.7040062867933941</v>
      </c>
      <c r="BR256">
        <f t="shared" si="25"/>
        <v>0</v>
      </c>
      <c r="BU256">
        <f t="shared" si="23"/>
        <v>0.5758883471257642</v>
      </c>
      <c r="BW256">
        <f>IF($BW$6="","",IF(ISERROR(INDEX([1]Base!$A$2:$C$207,MATCH($BW$6,[1]Base!$A$2:$A$207,0),2))=TRUE,"CABLE INCONNU",(INDEX([1]Base!$A$2:$C$207,MATCH($BW$6,[1]Base!$A$2:$A$207,0),3))))</f>
        <v>15.75</v>
      </c>
      <c r="BY256">
        <f>IF($BW$6="","",IF(ISERROR(INDEX([1]Base!$A$2:$C$207,MATCH($BW$6,[1]Base!$A$2:$A$207,0),2))=TRUE,"CABLE INCONNU",(INDEX([1]Base!$A$2:$C$207,MATCH($BW$6,[1]Base!$A$2:$A$207,0),2))))</f>
        <v>0.54700000000000004</v>
      </c>
      <c r="CA256">
        <f t="shared" si="24"/>
        <v>0</v>
      </c>
      <c r="CC256">
        <f>$BB$28+$D$10*((EXP(($BB$26-Q256)/$D$10)+EXP(-($BB$26-Q256)/$D$10))/2-1)</f>
        <v>237.96</v>
      </c>
      <c r="CD2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BORD'!$B$13:$B$2000,0),9)))*Q256/$M$18)</f>
        <v>237.96</v>
      </c>
      <c r="CF256" t="str">
        <f>'[1]TABLEAU DE BORD'!B254</f>
        <v/>
      </c>
      <c r="CG256" t="e">
        <f>'[1]TABLEAU DE BORD'!E254-'[1]TABLEAU DE BORD'!C254</f>
        <v>#VALUE!</v>
      </c>
      <c r="CI256" t="str">
        <f>'[1]TABLEAU DE BORD'!H254</f>
        <v/>
      </c>
      <c r="CJ256" t="e">
        <f>'[1]TABLEAU DE BORD'!K254-'[1]TABLEAU DE BORD'!I254</f>
        <v>#VALUE!</v>
      </c>
    </row>
    <row r="257" spans="69:88" x14ac:dyDescent="0.25">
      <c r="BQ2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BORD'!$B$13:$B$2000,0),11))*Q257/INDEX('[1]TABLEAU DE BORD'!$B$13:$R$2000,MATCH('Formalisme RTE'!$H$2,'[1]TABLEAU DE BORD'!$B$13:$B$2000,0),12)</f>
        <v>2.7040062867933941</v>
      </c>
      <c r="BR257">
        <f t="shared" si="25"/>
        <v>0</v>
      </c>
      <c r="BU257">
        <f t="shared" si="23"/>
        <v>0.5758883471257642</v>
      </c>
      <c r="BW257">
        <f>IF($BW$6="","",IF(ISERROR(INDEX([1]Base!$A$2:$C$207,MATCH($BW$6,[1]Base!$A$2:$A$207,0),2))=TRUE,"CABLE INCONNU",(INDEX([1]Base!$A$2:$C$207,MATCH($BW$6,[1]Base!$A$2:$A$207,0),3))))</f>
        <v>15.75</v>
      </c>
      <c r="BY257">
        <f>IF($BW$6="","",IF(ISERROR(INDEX([1]Base!$A$2:$C$207,MATCH($BW$6,[1]Base!$A$2:$A$207,0),2))=TRUE,"CABLE INCONNU",(INDEX([1]Base!$A$2:$C$207,MATCH($BW$6,[1]Base!$A$2:$A$207,0),2))))</f>
        <v>0.54700000000000004</v>
      </c>
      <c r="CA257">
        <f t="shared" si="24"/>
        <v>0</v>
      </c>
      <c r="CC257">
        <f>$BB$28+$D$10*((EXP(($BB$26-Q257)/$D$10)+EXP(-($BB$26-Q257)/$D$10))/2-1)</f>
        <v>237.96</v>
      </c>
      <c r="CD2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BORD'!$B$13:$B$2000,0),9)))*Q257/$M$18)</f>
        <v>237.96</v>
      </c>
      <c r="CF257" t="str">
        <f>'[1]TABLEAU DE BORD'!B255</f>
        <v/>
      </c>
      <c r="CG257" t="e">
        <f>'[1]TABLEAU DE BORD'!E255-'[1]TABLEAU DE BORD'!C255</f>
        <v>#VALUE!</v>
      </c>
      <c r="CI257" t="str">
        <f>'[1]TABLEAU DE BORD'!H255</f>
        <v/>
      </c>
      <c r="CJ257" t="e">
        <f>'[1]TABLEAU DE BORD'!K255-'[1]TABLEAU DE BORD'!I255</f>
        <v>#VALUE!</v>
      </c>
    </row>
    <row r="258" spans="69:88" x14ac:dyDescent="0.25">
      <c r="BQ2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BORD'!$B$13:$B$2000,0),11))*Q258/INDEX('[1]TABLEAU DE BORD'!$B$13:$R$2000,MATCH('Formalisme RTE'!$H$2,'[1]TABLEAU DE BORD'!$B$13:$B$2000,0),12)</f>
        <v>2.7040062867933941</v>
      </c>
      <c r="BR258">
        <f t="shared" si="25"/>
        <v>0</v>
      </c>
      <c r="BU258">
        <f t="shared" si="23"/>
        <v>0.5758883471257642</v>
      </c>
      <c r="BW258">
        <f>IF($BW$6="","",IF(ISERROR(INDEX([1]Base!$A$2:$C$207,MATCH($BW$6,[1]Base!$A$2:$A$207,0),2))=TRUE,"CABLE INCONNU",(INDEX([1]Base!$A$2:$C$207,MATCH($BW$6,[1]Base!$A$2:$A$207,0),3))))</f>
        <v>15.75</v>
      </c>
      <c r="BY258">
        <f>IF($BW$6="","",IF(ISERROR(INDEX([1]Base!$A$2:$C$207,MATCH($BW$6,[1]Base!$A$2:$A$207,0),2))=TRUE,"CABLE INCONNU",(INDEX([1]Base!$A$2:$C$207,MATCH($BW$6,[1]Base!$A$2:$A$207,0),2))))</f>
        <v>0.54700000000000004</v>
      </c>
      <c r="CA258">
        <f t="shared" si="24"/>
        <v>0</v>
      </c>
      <c r="CC258">
        <f>$BB$28+$D$10*((EXP(($BB$26-Q258)/$D$10)+EXP(-($BB$26-Q258)/$D$10))/2-1)</f>
        <v>237.96</v>
      </c>
      <c r="CD2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BORD'!$B$13:$B$2000,0),9)))*Q258/$M$18)</f>
        <v>237.96</v>
      </c>
      <c r="CF258" t="str">
        <f>'[1]TABLEAU DE BORD'!B256</f>
        <v/>
      </c>
      <c r="CG258" t="e">
        <f>'[1]TABLEAU DE BORD'!E256-'[1]TABLEAU DE BORD'!C256</f>
        <v>#VALUE!</v>
      </c>
      <c r="CI258" t="str">
        <f>'[1]TABLEAU DE BORD'!H256</f>
        <v/>
      </c>
      <c r="CJ258" t="e">
        <f>'[1]TABLEAU DE BORD'!K256-'[1]TABLEAU DE BORD'!I256</f>
        <v>#VALUE!</v>
      </c>
    </row>
    <row r="259" spans="69:88" x14ac:dyDescent="0.25">
      <c r="BQ2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BORD'!$B$13:$B$2000,0),11))*Q259/INDEX('[1]TABLEAU DE BORD'!$B$13:$R$2000,MATCH('Formalisme RTE'!$H$2,'[1]TABLEAU DE BORD'!$B$13:$B$2000,0),12)</f>
        <v>2.7040062867933941</v>
      </c>
      <c r="BR259">
        <f t="shared" si="25"/>
        <v>0</v>
      </c>
      <c r="BU259">
        <f t="shared" si="23"/>
        <v>0.5758883471257642</v>
      </c>
      <c r="BW259">
        <f>IF($BW$6="","",IF(ISERROR(INDEX([1]Base!$A$2:$C$207,MATCH($BW$6,[1]Base!$A$2:$A$207,0),2))=TRUE,"CABLE INCONNU",(INDEX([1]Base!$A$2:$C$207,MATCH($BW$6,[1]Base!$A$2:$A$207,0),3))))</f>
        <v>15.75</v>
      </c>
      <c r="BY259">
        <f>IF($BW$6="","",IF(ISERROR(INDEX([1]Base!$A$2:$C$207,MATCH($BW$6,[1]Base!$A$2:$A$207,0),2))=TRUE,"CABLE INCONNU",(INDEX([1]Base!$A$2:$C$207,MATCH($BW$6,[1]Base!$A$2:$A$207,0),2))))</f>
        <v>0.54700000000000004</v>
      </c>
      <c r="CA259">
        <f t="shared" si="24"/>
        <v>0</v>
      </c>
      <c r="CC259">
        <f>$BB$28+$D$10*((EXP(($BB$26-Q259)/$D$10)+EXP(-($BB$26-Q259)/$D$10))/2-1)</f>
        <v>237.96</v>
      </c>
      <c r="CD2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BORD'!$B$13:$B$2000,0),9)))*Q259/$M$18)</f>
        <v>237.96</v>
      </c>
      <c r="CF259" t="str">
        <f>'[1]TABLEAU DE BORD'!B257</f>
        <v/>
      </c>
      <c r="CG259" t="e">
        <f>'[1]TABLEAU DE BORD'!E257-'[1]TABLEAU DE BORD'!C257</f>
        <v>#VALUE!</v>
      </c>
      <c r="CI259" t="str">
        <f>'[1]TABLEAU DE BORD'!H257</f>
        <v/>
      </c>
      <c r="CJ259" t="e">
        <f>'[1]TABLEAU DE BORD'!K257-'[1]TABLEAU DE BORD'!I257</f>
        <v>#VALUE!</v>
      </c>
    </row>
    <row r="260" spans="69:88" x14ac:dyDescent="0.25">
      <c r="BQ2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BORD'!$B$13:$B$2000,0),11))*Q260/INDEX('[1]TABLEAU DE BORD'!$B$13:$R$2000,MATCH('Formalisme RTE'!$H$2,'[1]TABLEAU DE BORD'!$B$13:$B$2000,0),12)</f>
        <v>2.7040062867933941</v>
      </c>
      <c r="BR260">
        <f t="shared" si="25"/>
        <v>0</v>
      </c>
      <c r="BU260">
        <f t="shared" si="23"/>
        <v>0.5758883471257642</v>
      </c>
      <c r="BW260">
        <f>IF($BW$6="","",IF(ISERROR(INDEX([1]Base!$A$2:$C$207,MATCH($BW$6,[1]Base!$A$2:$A$207,0),2))=TRUE,"CABLE INCONNU",(INDEX([1]Base!$A$2:$C$207,MATCH($BW$6,[1]Base!$A$2:$A$207,0),3))))</f>
        <v>15.75</v>
      </c>
      <c r="BY260">
        <f>IF($BW$6="","",IF(ISERROR(INDEX([1]Base!$A$2:$C$207,MATCH($BW$6,[1]Base!$A$2:$A$207,0),2))=TRUE,"CABLE INCONNU",(INDEX([1]Base!$A$2:$C$207,MATCH($BW$6,[1]Base!$A$2:$A$207,0),2))))</f>
        <v>0.54700000000000004</v>
      </c>
      <c r="CA260">
        <f t="shared" si="24"/>
        <v>0</v>
      </c>
      <c r="CC260">
        <f>$BB$28+$D$10*((EXP(($BB$26-Q260)/$D$10)+EXP(-($BB$26-Q260)/$D$10))/2-1)</f>
        <v>237.96</v>
      </c>
      <c r="CD2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BORD'!$B$13:$B$2000,0),9)))*Q260/$M$18)</f>
        <v>237.96</v>
      </c>
      <c r="CF260" t="str">
        <f>'[1]TABLEAU DE BORD'!B258</f>
        <v/>
      </c>
      <c r="CG260" t="e">
        <f>'[1]TABLEAU DE BORD'!E258-'[1]TABLEAU DE BORD'!C258</f>
        <v>#VALUE!</v>
      </c>
      <c r="CI260" t="str">
        <f>'[1]TABLEAU DE BORD'!H258</f>
        <v/>
      </c>
      <c r="CJ260" t="e">
        <f>'[1]TABLEAU DE BORD'!K258-'[1]TABLEAU DE BORD'!I258</f>
        <v>#VALUE!</v>
      </c>
    </row>
    <row r="261" spans="69:88" x14ac:dyDescent="0.25">
      <c r="BQ2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BORD'!$B$13:$B$2000,0),11))*Q261/INDEX('[1]TABLEAU DE BORD'!$B$13:$R$2000,MATCH('Formalisme RTE'!$H$2,'[1]TABLEAU DE BORD'!$B$13:$B$2000,0),12)</f>
        <v>2.7040062867933941</v>
      </c>
      <c r="BR261">
        <f t="shared" si="25"/>
        <v>0</v>
      </c>
      <c r="BU261">
        <f t="shared" si="23"/>
        <v>0.5758883471257642</v>
      </c>
      <c r="BW261">
        <f>IF($BW$6="","",IF(ISERROR(INDEX([1]Base!$A$2:$C$207,MATCH($BW$6,[1]Base!$A$2:$A$207,0),2))=TRUE,"CABLE INCONNU",(INDEX([1]Base!$A$2:$C$207,MATCH($BW$6,[1]Base!$A$2:$A$207,0),3))))</f>
        <v>15.75</v>
      </c>
      <c r="BY261">
        <f>IF($BW$6="","",IF(ISERROR(INDEX([1]Base!$A$2:$C$207,MATCH($BW$6,[1]Base!$A$2:$A$207,0),2))=TRUE,"CABLE INCONNU",(INDEX([1]Base!$A$2:$C$207,MATCH($BW$6,[1]Base!$A$2:$A$207,0),2))))</f>
        <v>0.54700000000000004</v>
      </c>
      <c r="CA261">
        <f t="shared" si="24"/>
        <v>0</v>
      </c>
      <c r="CC261">
        <f>$BB$28+$D$10*((EXP(($BB$26-Q261)/$D$10)+EXP(-($BB$26-Q261)/$D$10))/2-1)</f>
        <v>237.96</v>
      </c>
      <c r="CD2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BORD'!$B$13:$B$2000,0),9)))*Q261/$M$18)</f>
        <v>237.96</v>
      </c>
      <c r="CF261" t="str">
        <f>'[1]TABLEAU DE BORD'!B259</f>
        <v/>
      </c>
      <c r="CG261" t="e">
        <f>'[1]TABLEAU DE BORD'!E259-'[1]TABLEAU DE BORD'!C259</f>
        <v>#VALUE!</v>
      </c>
      <c r="CI261" t="str">
        <f>'[1]TABLEAU DE BORD'!H259</f>
        <v/>
      </c>
      <c r="CJ261" t="e">
        <f>'[1]TABLEAU DE BORD'!K259-'[1]TABLEAU DE BORD'!I259</f>
        <v>#VALUE!</v>
      </c>
    </row>
    <row r="262" spans="69:88" x14ac:dyDescent="0.25">
      <c r="BQ2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BORD'!$B$13:$B$2000,0),11))*Q262/INDEX('[1]TABLEAU DE BORD'!$B$13:$R$2000,MATCH('Formalisme RTE'!$H$2,'[1]TABLEAU DE BORD'!$B$13:$B$2000,0),12)</f>
        <v>2.7040062867933941</v>
      </c>
      <c r="BR262">
        <f t="shared" si="25"/>
        <v>0</v>
      </c>
      <c r="BU262">
        <f t="shared" si="23"/>
        <v>0.5758883471257642</v>
      </c>
      <c r="BW262">
        <f>IF($BW$6="","",IF(ISERROR(INDEX([1]Base!$A$2:$C$207,MATCH($BW$6,[1]Base!$A$2:$A$207,0),2))=TRUE,"CABLE INCONNU",(INDEX([1]Base!$A$2:$C$207,MATCH($BW$6,[1]Base!$A$2:$A$207,0),3))))</f>
        <v>15.75</v>
      </c>
      <c r="BY262">
        <f>IF($BW$6="","",IF(ISERROR(INDEX([1]Base!$A$2:$C$207,MATCH($BW$6,[1]Base!$A$2:$A$207,0),2))=TRUE,"CABLE INCONNU",(INDEX([1]Base!$A$2:$C$207,MATCH($BW$6,[1]Base!$A$2:$A$207,0),2))))</f>
        <v>0.54700000000000004</v>
      </c>
      <c r="CA262">
        <f t="shared" si="24"/>
        <v>0</v>
      </c>
      <c r="CC262">
        <f>$BB$28+$D$10*((EXP(($BB$26-Q262)/$D$10)+EXP(-($BB$26-Q262)/$D$10))/2-1)</f>
        <v>237.96</v>
      </c>
      <c r="CD2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BORD'!$B$13:$B$2000,0),9)))*Q262/$M$18)</f>
        <v>237.96</v>
      </c>
      <c r="CF262" t="str">
        <f>'[1]TABLEAU DE BORD'!B260</f>
        <v/>
      </c>
      <c r="CG262" t="e">
        <f>'[1]TABLEAU DE BORD'!E260-'[1]TABLEAU DE BORD'!C260</f>
        <v>#VALUE!</v>
      </c>
      <c r="CI262" t="str">
        <f>'[1]TABLEAU DE BORD'!H260</f>
        <v/>
      </c>
      <c r="CJ262" t="e">
        <f>'[1]TABLEAU DE BORD'!K260-'[1]TABLEAU DE BORD'!I260</f>
        <v>#VALUE!</v>
      </c>
    </row>
    <row r="263" spans="69:88" x14ac:dyDescent="0.25">
      <c r="BQ2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BORD'!$B$13:$B$2000,0),11))*Q263/INDEX('[1]TABLEAU DE BORD'!$B$13:$R$2000,MATCH('Formalisme RTE'!$H$2,'[1]TABLEAU DE BORD'!$B$13:$B$2000,0),12)</f>
        <v>2.7040062867933941</v>
      </c>
      <c r="BR263">
        <f t="shared" si="25"/>
        <v>0</v>
      </c>
      <c r="BU263">
        <f t="shared" si="23"/>
        <v>0.5758883471257642</v>
      </c>
      <c r="BW263">
        <f>IF($BW$6="","",IF(ISERROR(INDEX([1]Base!$A$2:$C$207,MATCH($BW$6,[1]Base!$A$2:$A$207,0),2))=TRUE,"CABLE INCONNU",(INDEX([1]Base!$A$2:$C$207,MATCH($BW$6,[1]Base!$A$2:$A$207,0),3))))</f>
        <v>15.75</v>
      </c>
      <c r="BY263">
        <f>IF($BW$6="","",IF(ISERROR(INDEX([1]Base!$A$2:$C$207,MATCH($BW$6,[1]Base!$A$2:$A$207,0),2))=TRUE,"CABLE INCONNU",(INDEX([1]Base!$A$2:$C$207,MATCH($BW$6,[1]Base!$A$2:$A$207,0),2))))</f>
        <v>0.54700000000000004</v>
      </c>
      <c r="CA263">
        <f t="shared" si="24"/>
        <v>0</v>
      </c>
      <c r="CC263">
        <f>$BB$28+$D$10*((EXP(($BB$26-Q263)/$D$10)+EXP(-($BB$26-Q263)/$D$10))/2-1)</f>
        <v>237.96</v>
      </c>
      <c r="CD2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BORD'!$B$13:$B$2000,0),9)))*Q263/$M$18)</f>
        <v>237.96</v>
      </c>
      <c r="CF263" t="str">
        <f>'[1]TABLEAU DE BORD'!B261</f>
        <v/>
      </c>
      <c r="CG263" t="e">
        <f>'[1]TABLEAU DE BORD'!E261-'[1]TABLEAU DE BORD'!C261</f>
        <v>#VALUE!</v>
      </c>
      <c r="CI263" t="str">
        <f>'[1]TABLEAU DE BORD'!H261</f>
        <v/>
      </c>
      <c r="CJ263" t="e">
        <f>'[1]TABLEAU DE BORD'!K261-'[1]TABLEAU DE BORD'!I261</f>
        <v>#VALUE!</v>
      </c>
    </row>
    <row r="264" spans="69:88" x14ac:dyDescent="0.25">
      <c r="BQ2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BORD'!$B$13:$B$2000,0),11))*Q264/INDEX('[1]TABLEAU DE BORD'!$B$13:$R$2000,MATCH('Formalisme RTE'!$H$2,'[1]TABLEAU DE BORD'!$B$13:$B$2000,0),12)</f>
        <v>2.7040062867933941</v>
      </c>
      <c r="BR264">
        <f t="shared" si="25"/>
        <v>0</v>
      </c>
      <c r="BU264">
        <f t="shared" si="23"/>
        <v>0.5758883471257642</v>
      </c>
      <c r="BW264">
        <f>IF($BW$6="","",IF(ISERROR(INDEX([1]Base!$A$2:$C$207,MATCH($BW$6,[1]Base!$A$2:$A$207,0),2))=TRUE,"CABLE INCONNU",(INDEX([1]Base!$A$2:$C$207,MATCH($BW$6,[1]Base!$A$2:$A$207,0),3))))</f>
        <v>15.75</v>
      </c>
      <c r="BY264">
        <f>IF($BW$6="","",IF(ISERROR(INDEX([1]Base!$A$2:$C$207,MATCH($BW$6,[1]Base!$A$2:$A$207,0),2))=TRUE,"CABLE INCONNU",(INDEX([1]Base!$A$2:$C$207,MATCH($BW$6,[1]Base!$A$2:$A$207,0),2))))</f>
        <v>0.54700000000000004</v>
      </c>
      <c r="CA264">
        <f t="shared" si="24"/>
        <v>0</v>
      </c>
      <c r="CC264">
        <f>$BB$28+$D$10*((EXP(($BB$26-Q264)/$D$10)+EXP(-($BB$26-Q264)/$D$10))/2-1)</f>
        <v>237.96</v>
      </c>
      <c r="CD2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BORD'!$B$13:$B$2000,0),9)))*Q264/$M$18)</f>
        <v>237.96</v>
      </c>
      <c r="CF264" t="str">
        <f>'[1]TABLEAU DE BORD'!B262</f>
        <v/>
      </c>
      <c r="CG264" t="e">
        <f>'[1]TABLEAU DE BORD'!E262-'[1]TABLEAU DE BORD'!C262</f>
        <v>#VALUE!</v>
      </c>
      <c r="CI264" t="str">
        <f>'[1]TABLEAU DE BORD'!H262</f>
        <v/>
      </c>
      <c r="CJ264" t="e">
        <f>'[1]TABLEAU DE BORD'!K262-'[1]TABLEAU DE BORD'!I262</f>
        <v>#VALUE!</v>
      </c>
    </row>
    <row r="265" spans="69:88" x14ac:dyDescent="0.25">
      <c r="BQ2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BORD'!$B$13:$B$2000,0),11))*Q265/INDEX('[1]TABLEAU DE BORD'!$B$13:$R$2000,MATCH('Formalisme RTE'!$H$2,'[1]TABLEAU DE BORD'!$B$13:$B$2000,0),12)</f>
        <v>2.7040062867933941</v>
      </c>
      <c r="BR265">
        <f t="shared" si="25"/>
        <v>0</v>
      </c>
      <c r="BU265">
        <f t="shared" si="23"/>
        <v>0.5758883471257642</v>
      </c>
      <c r="BW265">
        <f>IF($BW$6="","",IF(ISERROR(INDEX([1]Base!$A$2:$C$207,MATCH($BW$6,[1]Base!$A$2:$A$207,0),2))=TRUE,"CABLE INCONNU",(INDEX([1]Base!$A$2:$C$207,MATCH($BW$6,[1]Base!$A$2:$A$207,0),3))))</f>
        <v>15.75</v>
      </c>
      <c r="BY265">
        <f>IF($BW$6="","",IF(ISERROR(INDEX([1]Base!$A$2:$C$207,MATCH($BW$6,[1]Base!$A$2:$A$207,0),2))=TRUE,"CABLE INCONNU",(INDEX([1]Base!$A$2:$C$207,MATCH($BW$6,[1]Base!$A$2:$A$207,0),2))))</f>
        <v>0.54700000000000004</v>
      </c>
      <c r="CA265">
        <f t="shared" si="24"/>
        <v>0</v>
      </c>
      <c r="CC265">
        <f>$BB$28+$D$10*((EXP(($BB$26-Q265)/$D$10)+EXP(-($BB$26-Q265)/$D$10))/2-1)</f>
        <v>237.96</v>
      </c>
      <c r="CD2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BORD'!$B$13:$B$2000,0),9)))*Q265/$M$18)</f>
        <v>237.96</v>
      </c>
      <c r="CF265" t="str">
        <f>'[1]TABLEAU DE BORD'!B263</f>
        <v/>
      </c>
      <c r="CG265" t="e">
        <f>'[1]TABLEAU DE BORD'!E263-'[1]TABLEAU DE BORD'!C263</f>
        <v>#VALUE!</v>
      </c>
      <c r="CI265" t="str">
        <f>'[1]TABLEAU DE BORD'!H263</f>
        <v/>
      </c>
      <c r="CJ265" t="e">
        <f>'[1]TABLEAU DE BORD'!K263-'[1]TABLEAU DE BORD'!I263</f>
        <v>#VALUE!</v>
      </c>
    </row>
    <row r="266" spans="69:88" x14ac:dyDescent="0.25">
      <c r="BQ2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BORD'!$B$13:$B$2000,0),11))*Q266/INDEX('[1]TABLEAU DE BORD'!$B$13:$R$2000,MATCH('Formalisme RTE'!$H$2,'[1]TABLEAU DE BORD'!$B$13:$B$2000,0),12)</f>
        <v>2.7040062867933941</v>
      </c>
      <c r="BR266">
        <f t="shared" si="25"/>
        <v>0</v>
      </c>
      <c r="BU266">
        <f t="shared" si="23"/>
        <v>0.5758883471257642</v>
      </c>
      <c r="BW266">
        <f>IF($BW$6="","",IF(ISERROR(INDEX([1]Base!$A$2:$C$207,MATCH($BW$6,[1]Base!$A$2:$A$207,0),2))=TRUE,"CABLE INCONNU",(INDEX([1]Base!$A$2:$C$207,MATCH($BW$6,[1]Base!$A$2:$A$207,0),3))))</f>
        <v>15.75</v>
      </c>
      <c r="BY266">
        <f>IF($BW$6="","",IF(ISERROR(INDEX([1]Base!$A$2:$C$207,MATCH($BW$6,[1]Base!$A$2:$A$207,0),2))=TRUE,"CABLE INCONNU",(INDEX([1]Base!$A$2:$C$207,MATCH($BW$6,[1]Base!$A$2:$A$207,0),2))))</f>
        <v>0.54700000000000004</v>
      </c>
      <c r="CA266">
        <f t="shared" si="24"/>
        <v>0</v>
      </c>
      <c r="CC266">
        <f>$BB$28+$D$10*((EXP(($BB$26-Q266)/$D$10)+EXP(-($BB$26-Q266)/$D$10))/2-1)</f>
        <v>237.96</v>
      </c>
      <c r="CD2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BORD'!$B$13:$B$2000,0),9)))*Q266/$M$18)</f>
        <v>237.96</v>
      </c>
      <c r="CF266" t="str">
        <f>'[1]TABLEAU DE BORD'!B264</f>
        <v/>
      </c>
      <c r="CG266" t="e">
        <f>'[1]TABLEAU DE BORD'!E264-'[1]TABLEAU DE BORD'!C264</f>
        <v>#VALUE!</v>
      </c>
      <c r="CI266" t="str">
        <f>'[1]TABLEAU DE BORD'!H264</f>
        <v/>
      </c>
      <c r="CJ266" t="e">
        <f>'[1]TABLEAU DE BORD'!K264-'[1]TABLEAU DE BORD'!I264</f>
        <v>#VALUE!</v>
      </c>
    </row>
    <row r="267" spans="69:88" x14ac:dyDescent="0.25">
      <c r="BQ2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BORD'!$B$13:$B$2000,0),11))*Q267/INDEX('[1]TABLEAU DE BORD'!$B$13:$R$2000,MATCH('Formalisme RTE'!$H$2,'[1]TABLEAU DE BORD'!$B$13:$B$2000,0),12)</f>
        <v>2.7040062867933941</v>
      </c>
      <c r="BR267">
        <f t="shared" si="25"/>
        <v>0</v>
      </c>
      <c r="BU267">
        <f t="shared" si="23"/>
        <v>0.5758883471257642</v>
      </c>
      <c r="BW267">
        <f>IF($BW$6="","",IF(ISERROR(INDEX([1]Base!$A$2:$C$207,MATCH($BW$6,[1]Base!$A$2:$A$207,0),2))=TRUE,"CABLE INCONNU",(INDEX([1]Base!$A$2:$C$207,MATCH($BW$6,[1]Base!$A$2:$A$207,0),3))))</f>
        <v>15.75</v>
      </c>
      <c r="BY267">
        <f>IF($BW$6="","",IF(ISERROR(INDEX([1]Base!$A$2:$C$207,MATCH($BW$6,[1]Base!$A$2:$A$207,0),2))=TRUE,"CABLE INCONNU",(INDEX([1]Base!$A$2:$C$207,MATCH($BW$6,[1]Base!$A$2:$A$207,0),2))))</f>
        <v>0.54700000000000004</v>
      </c>
      <c r="CA267">
        <f t="shared" si="24"/>
        <v>0</v>
      </c>
      <c r="CC267">
        <f>$BB$28+$D$10*((EXP(($BB$26-Q267)/$D$10)+EXP(-($BB$26-Q267)/$D$10))/2-1)</f>
        <v>237.96</v>
      </c>
      <c r="CD2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BORD'!$B$13:$B$2000,0),9)))*Q267/$M$18)</f>
        <v>237.96</v>
      </c>
      <c r="CF267" t="str">
        <f>'[1]TABLEAU DE BORD'!B265</f>
        <v/>
      </c>
      <c r="CG267" t="e">
        <f>'[1]TABLEAU DE BORD'!E265-'[1]TABLEAU DE BORD'!C265</f>
        <v>#VALUE!</v>
      </c>
      <c r="CI267" t="str">
        <f>'[1]TABLEAU DE BORD'!H265</f>
        <v/>
      </c>
      <c r="CJ267" t="e">
        <f>'[1]TABLEAU DE BORD'!K265-'[1]TABLEAU DE BORD'!I265</f>
        <v>#VALUE!</v>
      </c>
    </row>
    <row r="268" spans="69:88" x14ac:dyDescent="0.25">
      <c r="BQ2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BORD'!$B$13:$B$2000,0),11))*Q268/INDEX('[1]TABLEAU DE BORD'!$B$13:$R$2000,MATCH('Formalisme RTE'!$H$2,'[1]TABLEAU DE BORD'!$B$13:$B$2000,0),12)</f>
        <v>2.7040062867933941</v>
      </c>
      <c r="BR268">
        <f t="shared" si="25"/>
        <v>0</v>
      </c>
      <c r="BU268">
        <f t="shared" si="23"/>
        <v>0.5758883471257642</v>
      </c>
      <c r="BW268">
        <f>IF($BW$6="","",IF(ISERROR(INDEX([1]Base!$A$2:$C$207,MATCH($BW$6,[1]Base!$A$2:$A$207,0),2))=TRUE,"CABLE INCONNU",(INDEX([1]Base!$A$2:$C$207,MATCH($BW$6,[1]Base!$A$2:$A$207,0),3))))</f>
        <v>15.75</v>
      </c>
      <c r="BY268">
        <f>IF($BW$6="","",IF(ISERROR(INDEX([1]Base!$A$2:$C$207,MATCH($BW$6,[1]Base!$A$2:$A$207,0),2))=TRUE,"CABLE INCONNU",(INDEX([1]Base!$A$2:$C$207,MATCH($BW$6,[1]Base!$A$2:$A$207,0),2))))</f>
        <v>0.54700000000000004</v>
      </c>
      <c r="CA268">
        <f t="shared" si="24"/>
        <v>0</v>
      </c>
      <c r="CC268">
        <f>$BB$28+$D$10*((EXP(($BB$26-Q268)/$D$10)+EXP(-($BB$26-Q268)/$D$10))/2-1)</f>
        <v>237.96</v>
      </c>
      <c r="CD2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BORD'!$B$13:$B$2000,0),9)))*Q268/$M$18)</f>
        <v>237.96</v>
      </c>
      <c r="CF268" t="str">
        <f>'[1]TABLEAU DE BORD'!B266</f>
        <v/>
      </c>
      <c r="CG268" t="e">
        <f>'[1]TABLEAU DE BORD'!E266-'[1]TABLEAU DE BORD'!C266</f>
        <v>#VALUE!</v>
      </c>
      <c r="CI268" t="str">
        <f>'[1]TABLEAU DE BORD'!H266</f>
        <v/>
      </c>
      <c r="CJ268" t="e">
        <f>'[1]TABLEAU DE BORD'!K266-'[1]TABLEAU DE BORD'!I266</f>
        <v>#VALUE!</v>
      </c>
    </row>
    <row r="269" spans="69:88" x14ac:dyDescent="0.25">
      <c r="BQ2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BORD'!$B$13:$B$2000,0),11))*Q269/INDEX('[1]TABLEAU DE BORD'!$B$13:$R$2000,MATCH('Formalisme RTE'!$H$2,'[1]TABLEAU DE BORD'!$B$13:$B$2000,0),12)</f>
        <v>2.7040062867933941</v>
      </c>
      <c r="BR269">
        <f t="shared" si="25"/>
        <v>0</v>
      </c>
      <c r="BU269">
        <f t="shared" si="23"/>
        <v>0.5758883471257642</v>
      </c>
      <c r="BW269">
        <f>IF($BW$6="","",IF(ISERROR(INDEX([1]Base!$A$2:$C$207,MATCH($BW$6,[1]Base!$A$2:$A$207,0),2))=TRUE,"CABLE INCONNU",(INDEX([1]Base!$A$2:$C$207,MATCH($BW$6,[1]Base!$A$2:$A$207,0),3))))</f>
        <v>15.75</v>
      </c>
      <c r="BY269">
        <f>IF($BW$6="","",IF(ISERROR(INDEX([1]Base!$A$2:$C$207,MATCH($BW$6,[1]Base!$A$2:$A$207,0),2))=TRUE,"CABLE INCONNU",(INDEX([1]Base!$A$2:$C$207,MATCH($BW$6,[1]Base!$A$2:$A$207,0),2))))</f>
        <v>0.54700000000000004</v>
      </c>
      <c r="CA269">
        <f t="shared" si="24"/>
        <v>0</v>
      </c>
      <c r="CC269">
        <f>$BB$28+$D$10*((EXP(($BB$26-Q269)/$D$10)+EXP(-($BB$26-Q269)/$D$10))/2-1)</f>
        <v>237.96</v>
      </c>
      <c r="CD2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BORD'!$B$13:$B$2000,0),9)))*Q269/$M$18)</f>
        <v>237.96</v>
      </c>
      <c r="CF269" t="str">
        <f>'[1]TABLEAU DE BORD'!B267</f>
        <v/>
      </c>
      <c r="CG269" t="e">
        <f>'[1]TABLEAU DE BORD'!E267-'[1]TABLEAU DE BORD'!C267</f>
        <v>#VALUE!</v>
      </c>
      <c r="CI269" t="str">
        <f>'[1]TABLEAU DE BORD'!H267</f>
        <v/>
      </c>
      <c r="CJ269" t="e">
        <f>'[1]TABLEAU DE BORD'!K267-'[1]TABLEAU DE BORD'!I267</f>
        <v>#VALUE!</v>
      </c>
    </row>
    <row r="270" spans="69:88" x14ac:dyDescent="0.25">
      <c r="BQ2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BORD'!$B$13:$B$2000,0),11))*Q270/INDEX('[1]TABLEAU DE BORD'!$B$13:$R$2000,MATCH('Formalisme RTE'!$H$2,'[1]TABLEAU DE BORD'!$B$13:$B$2000,0),12)</f>
        <v>2.7040062867933941</v>
      </c>
      <c r="BR270">
        <f t="shared" si="25"/>
        <v>0</v>
      </c>
      <c r="BU270">
        <f t="shared" si="23"/>
        <v>0.5758883471257642</v>
      </c>
      <c r="BW270">
        <f>IF($BW$6="","",IF(ISERROR(INDEX([1]Base!$A$2:$C$207,MATCH($BW$6,[1]Base!$A$2:$A$207,0),2))=TRUE,"CABLE INCONNU",(INDEX([1]Base!$A$2:$C$207,MATCH($BW$6,[1]Base!$A$2:$A$207,0),3))))</f>
        <v>15.75</v>
      </c>
      <c r="BY270">
        <f>IF($BW$6="","",IF(ISERROR(INDEX([1]Base!$A$2:$C$207,MATCH($BW$6,[1]Base!$A$2:$A$207,0),2))=TRUE,"CABLE INCONNU",(INDEX([1]Base!$A$2:$C$207,MATCH($BW$6,[1]Base!$A$2:$A$207,0),2))))</f>
        <v>0.54700000000000004</v>
      </c>
      <c r="CA270">
        <f t="shared" si="24"/>
        <v>0</v>
      </c>
      <c r="CC270">
        <f>$BB$28+$D$10*((EXP(($BB$26-Q270)/$D$10)+EXP(-($BB$26-Q270)/$D$10))/2-1)</f>
        <v>237.96</v>
      </c>
      <c r="CD2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BORD'!$B$13:$B$2000,0),9)))*Q270/$M$18)</f>
        <v>237.96</v>
      </c>
      <c r="CF270" t="str">
        <f>'[1]TABLEAU DE BORD'!B268</f>
        <v/>
      </c>
      <c r="CG270" t="e">
        <f>'[1]TABLEAU DE BORD'!E268-'[1]TABLEAU DE BORD'!C268</f>
        <v>#VALUE!</v>
      </c>
      <c r="CI270" t="str">
        <f>'[1]TABLEAU DE BORD'!H268</f>
        <v/>
      </c>
      <c r="CJ270" t="e">
        <f>'[1]TABLEAU DE BORD'!K268-'[1]TABLEAU DE BORD'!I268</f>
        <v>#VALUE!</v>
      </c>
    </row>
    <row r="271" spans="69:88" x14ac:dyDescent="0.25">
      <c r="BQ2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BORD'!$B$13:$B$2000,0),11))*Q271/INDEX('[1]TABLEAU DE BORD'!$B$13:$R$2000,MATCH('Formalisme RTE'!$H$2,'[1]TABLEAU DE BORD'!$B$13:$B$2000,0),12)</f>
        <v>2.7040062867933941</v>
      </c>
      <c r="BR271">
        <f t="shared" si="25"/>
        <v>0</v>
      </c>
      <c r="BU271">
        <f t="shared" si="23"/>
        <v>0.5758883471257642</v>
      </c>
      <c r="BW271">
        <f>IF($BW$6="","",IF(ISERROR(INDEX([1]Base!$A$2:$C$207,MATCH($BW$6,[1]Base!$A$2:$A$207,0),2))=TRUE,"CABLE INCONNU",(INDEX([1]Base!$A$2:$C$207,MATCH($BW$6,[1]Base!$A$2:$A$207,0),3))))</f>
        <v>15.75</v>
      </c>
      <c r="BY271">
        <f>IF($BW$6="","",IF(ISERROR(INDEX([1]Base!$A$2:$C$207,MATCH($BW$6,[1]Base!$A$2:$A$207,0),2))=TRUE,"CABLE INCONNU",(INDEX([1]Base!$A$2:$C$207,MATCH($BW$6,[1]Base!$A$2:$A$207,0),2))))</f>
        <v>0.54700000000000004</v>
      </c>
      <c r="CA271">
        <f t="shared" si="24"/>
        <v>0</v>
      </c>
      <c r="CC271">
        <f>$BB$28+$D$10*((EXP(($BB$26-Q271)/$D$10)+EXP(-($BB$26-Q271)/$D$10))/2-1)</f>
        <v>237.96</v>
      </c>
      <c r="CD2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BORD'!$B$13:$B$2000,0),9)))*Q271/$M$18)</f>
        <v>237.96</v>
      </c>
      <c r="CF271" t="str">
        <f>'[1]TABLEAU DE BORD'!B269</f>
        <v/>
      </c>
      <c r="CG271" t="e">
        <f>'[1]TABLEAU DE BORD'!E269-'[1]TABLEAU DE BORD'!C269</f>
        <v>#VALUE!</v>
      </c>
      <c r="CI271" t="str">
        <f>'[1]TABLEAU DE BORD'!H269</f>
        <v/>
      </c>
      <c r="CJ271" t="e">
        <f>'[1]TABLEAU DE BORD'!K269-'[1]TABLEAU DE BORD'!I269</f>
        <v>#VALUE!</v>
      </c>
    </row>
    <row r="272" spans="69:88" x14ac:dyDescent="0.25">
      <c r="BQ2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BORD'!$B$13:$B$2000,0),11))*Q272/INDEX('[1]TABLEAU DE BORD'!$B$13:$R$2000,MATCH('Formalisme RTE'!$H$2,'[1]TABLEAU DE BORD'!$B$13:$B$2000,0),12)</f>
        <v>2.7040062867933941</v>
      </c>
      <c r="BR272">
        <f t="shared" si="25"/>
        <v>0</v>
      </c>
      <c r="BU272">
        <f t="shared" ref="BU272:BU335" si="26">SQRT(1-(1/(SQRT((BY272*0.981)^2+(($B$30/10)*BW272*0.001)^2)/(BY272*0.981))^2))</f>
        <v>0.5758883471257642</v>
      </c>
      <c r="BW272">
        <f>IF($BW$6="","",IF(ISERROR(INDEX([1]Base!$A$2:$C$207,MATCH($BW$6,[1]Base!$A$2:$A$207,0),2))=TRUE,"CABLE INCONNU",(INDEX([1]Base!$A$2:$C$207,MATCH($BW$6,[1]Base!$A$2:$A$207,0),3))))</f>
        <v>15.75</v>
      </c>
      <c r="BY272">
        <f>IF($BW$6="","",IF(ISERROR(INDEX([1]Base!$A$2:$C$207,MATCH($BW$6,[1]Base!$A$2:$A$207,0),2))=TRUE,"CABLE INCONNU",(INDEX([1]Base!$A$2:$C$207,MATCH($BW$6,[1]Base!$A$2:$A$207,0),2))))</f>
        <v>0.54700000000000004</v>
      </c>
      <c r="CA272">
        <f t="shared" si="24"/>
        <v>0</v>
      </c>
      <c r="CC272">
        <f>$BB$28+$D$10*((EXP(($BB$26-Q272)/$D$10)+EXP(-($BB$26-Q272)/$D$10))/2-1)</f>
        <v>237.96</v>
      </c>
      <c r="CD2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BORD'!$B$13:$B$2000,0),9)))*Q272/$M$18)</f>
        <v>237.96</v>
      </c>
      <c r="CF272" t="str">
        <f>'[1]TABLEAU DE BORD'!B270</f>
        <v/>
      </c>
      <c r="CG272" t="e">
        <f>'[1]TABLEAU DE BORD'!E270-'[1]TABLEAU DE BORD'!C270</f>
        <v>#VALUE!</v>
      </c>
      <c r="CI272" t="str">
        <f>'[1]TABLEAU DE BORD'!H270</f>
        <v/>
      </c>
      <c r="CJ272" t="e">
        <f>'[1]TABLEAU DE BORD'!K270-'[1]TABLEAU DE BORD'!I270</f>
        <v>#VALUE!</v>
      </c>
    </row>
    <row r="273" spans="69:88" x14ac:dyDescent="0.25">
      <c r="BQ2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BORD'!$B$13:$B$2000,0),11))*Q273/INDEX('[1]TABLEAU DE BORD'!$B$13:$R$2000,MATCH('Formalisme RTE'!$H$2,'[1]TABLEAU DE BORD'!$B$13:$B$2000,0),12)</f>
        <v>2.7040062867933941</v>
      </c>
      <c r="BR273">
        <f t="shared" si="25"/>
        <v>0</v>
      </c>
      <c r="BU273">
        <f t="shared" si="26"/>
        <v>0.5758883471257642</v>
      </c>
      <c r="BW273">
        <f>IF($BW$6="","",IF(ISERROR(INDEX([1]Base!$A$2:$C$207,MATCH($BW$6,[1]Base!$A$2:$A$207,0),2))=TRUE,"CABLE INCONNU",(INDEX([1]Base!$A$2:$C$207,MATCH($BW$6,[1]Base!$A$2:$A$207,0),3))))</f>
        <v>15.75</v>
      </c>
      <c r="BY273">
        <f>IF($BW$6="","",IF(ISERROR(INDEX([1]Base!$A$2:$C$207,MATCH($BW$6,[1]Base!$A$2:$A$207,0),2))=TRUE,"CABLE INCONNU",(INDEX([1]Base!$A$2:$C$207,MATCH($BW$6,[1]Base!$A$2:$A$207,0),2))))</f>
        <v>0.54700000000000004</v>
      </c>
      <c r="CA273">
        <f t="shared" ref="CA273:CA336" si="27">CD273-CC273</f>
        <v>0</v>
      </c>
      <c r="CC273">
        <f>$BB$28+$D$10*((EXP(($BB$26-Q273)/$D$10)+EXP(-($BB$26-Q273)/$D$10))/2-1)</f>
        <v>237.96</v>
      </c>
      <c r="CD2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BORD'!$B$13:$B$2000,0),9)))*Q273/$M$18)</f>
        <v>237.96</v>
      </c>
      <c r="CF273" t="str">
        <f>'[1]TABLEAU DE BORD'!B271</f>
        <v/>
      </c>
      <c r="CG273" t="e">
        <f>'[1]TABLEAU DE BORD'!E271-'[1]TABLEAU DE BORD'!C271</f>
        <v>#VALUE!</v>
      </c>
      <c r="CI273" t="str">
        <f>'[1]TABLEAU DE BORD'!H271</f>
        <v/>
      </c>
      <c r="CJ273" t="e">
        <f>'[1]TABLEAU DE BORD'!K271-'[1]TABLEAU DE BORD'!I271</f>
        <v>#VALUE!</v>
      </c>
    </row>
    <row r="274" spans="69:88" x14ac:dyDescent="0.25">
      <c r="BQ2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BORD'!$B$13:$B$2000,0),11))*Q274/INDEX('[1]TABLEAU DE BORD'!$B$13:$R$2000,MATCH('Formalisme RTE'!$H$2,'[1]TABLEAU DE BORD'!$B$13:$B$2000,0),12)</f>
        <v>2.7040062867933941</v>
      </c>
      <c r="BR274">
        <f t="shared" ref="BR274:BR337" si="28">BU274*CA274</f>
        <v>0</v>
      </c>
      <c r="BU274">
        <f t="shared" si="26"/>
        <v>0.5758883471257642</v>
      </c>
      <c r="BW274">
        <f>IF($BW$6="","",IF(ISERROR(INDEX([1]Base!$A$2:$C$207,MATCH($BW$6,[1]Base!$A$2:$A$207,0),2))=TRUE,"CABLE INCONNU",(INDEX([1]Base!$A$2:$C$207,MATCH($BW$6,[1]Base!$A$2:$A$207,0),3))))</f>
        <v>15.75</v>
      </c>
      <c r="BY274">
        <f>IF($BW$6="","",IF(ISERROR(INDEX([1]Base!$A$2:$C$207,MATCH($BW$6,[1]Base!$A$2:$A$207,0),2))=TRUE,"CABLE INCONNU",(INDEX([1]Base!$A$2:$C$207,MATCH($BW$6,[1]Base!$A$2:$A$207,0),2))))</f>
        <v>0.54700000000000004</v>
      </c>
      <c r="CA274">
        <f t="shared" si="27"/>
        <v>0</v>
      </c>
      <c r="CC274">
        <f>$BB$28+$D$10*((EXP(($BB$26-Q274)/$D$10)+EXP(-($BB$26-Q274)/$D$10))/2-1)</f>
        <v>237.96</v>
      </c>
      <c r="CD2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BORD'!$B$13:$B$2000,0),9)))*Q274/$M$18)</f>
        <v>237.96</v>
      </c>
      <c r="CF274" t="str">
        <f>'[1]TABLEAU DE BORD'!B272</f>
        <v/>
      </c>
      <c r="CG274" t="e">
        <f>'[1]TABLEAU DE BORD'!E272-'[1]TABLEAU DE BORD'!C272</f>
        <v>#VALUE!</v>
      </c>
      <c r="CI274" t="str">
        <f>'[1]TABLEAU DE BORD'!H272</f>
        <v/>
      </c>
      <c r="CJ274" t="e">
        <f>'[1]TABLEAU DE BORD'!K272-'[1]TABLEAU DE BORD'!I272</f>
        <v>#VALUE!</v>
      </c>
    </row>
    <row r="275" spans="69:88" x14ac:dyDescent="0.25">
      <c r="BQ2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BORD'!$B$13:$B$2000,0),11))*Q275/INDEX('[1]TABLEAU DE BORD'!$B$13:$R$2000,MATCH('Formalisme RTE'!$H$2,'[1]TABLEAU DE BORD'!$B$13:$B$2000,0),12)</f>
        <v>2.7040062867933941</v>
      </c>
      <c r="BR275">
        <f t="shared" si="28"/>
        <v>0</v>
      </c>
      <c r="BU275">
        <f t="shared" si="26"/>
        <v>0.5758883471257642</v>
      </c>
      <c r="BW275">
        <f>IF($BW$6="","",IF(ISERROR(INDEX([1]Base!$A$2:$C$207,MATCH($BW$6,[1]Base!$A$2:$A$207,0),2))=TRUE,"CABLE INCONNU",(INDEX([1]Base!$A$2:$C$207,MATCH($BW$6,[1]Base!$A$2:$A$207,0),3))))</f>
        <v>15.75</v>
      </c>
      <c r="BY275">
        <f>IF($BW$6="","",IF(ISERROR(INDEX([1]Base!$A$2:$C$207,MATCH($BW$6,[1]Base!$A$2:$A$207,0),2))=TRUE,"CABLE INCONNU",(INDEX([1]Base!$A$2:$C$207,MATCH($BW$6,[1]Base!$A$2:$A$207,0),2))))</f>
        <v>0.54700000000000004</v>
      </c>
      <c r="CA275">
        <f t="shared" si="27"/>
        <v>0</v>
      </c>
      <c r="CC275">
        <f>$BB$28+$D$10*((EXP(($BB$26-Q275)/$D$10)+EXP(-($BB$26-Q275)/$D$10))/2-1)</f>
        <v>237.96</v>
      </c>
      <c r="CD2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BORD'!$B$13:$B$2000,0),9)))*Q275/$M$18)</f>
        <v>237.96</v>
      </c>
      <c r="CF275" t="str">
        <f>'[1]TABLEAU DE BORD'!B273</f>
        <v/>
      </c>
      <c r="CG275" t="e">
        <f>'[1]TABLEAU DE BORD'!E273-'[1]TABLEAU DE BORD'!C273</f>
        <v>#VALUE!</v>
      </c>
      <c r="CI275" t="str">
        <f>'[1]TABLEAU DE BORD'!H273</f>
        <v/>
      </c>
      <c r="CJ275" t="e">
        <f>'[1]TABLEAU DE BORD'!K273-'[1]TABLEAU DE BORD'!I273</f>
        <v>#VALUE!</v>
      </c>
    </row>
    <row r="276" spans="69:88" x14ac:dyDescent="0.25">
      <c r="BQ2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BORD'!$B$13:$B$2000,0),11))*Q276/INDEX('[1]TABLEAU DE BORD'!$B$13:$R$2000,MATCH('Formalisme RTE'!$H$2,'[1]TABLEAU DE BORD'!$B$13:$B$2000,0),12)</f>
        <v>2.7040062867933941</v>
      </c>
      <c r="BR276">
        <f t="shared" si="28"/>
        <v>0</v>
      </c>
      <c r="BU276">
        <f t="shared" si="26"/>
        <v>0.5758883471257642</v>
      </c>
      <c r="BW276">
        <f>IF($BW$6="","",IF(ISERROR(INDEX([1]Base!$A$2:$C$207,MATCH($BW$6,[1]Base!$A$2:$A$207,0),2))=TRUE,"CABLE INCONNU",(INDEX([1]Base!$A$2:$C$207,MATCH($BW$6,[1]Base!$A$2:$A$207,0),3))))</f>
        <v>15.75</v>
      </c>
      <c r="BY276">
        <f>IF($BW$6="","",IF(ISERROR(INDEX([1]Base!$A$2:$C$207,MATCH($BW$6,[1]Base!$A$2:$A$207,0),2))=TRUE,"CABLE INCONNU",(INDEX([1]Base!$A$2:$C$207,MATCH($BW$6,[1]Base!$A$2:$A$207,0),2))))</f>
        <v>0.54700000000000004</v>
      </c>
      <c r="CA276">
        <f t="shared" si="27"/>
        <v>0</v>
      </c>
      <c r="CC276">
        <f>$BB$28+$D$10*((EXP(($BB$26-Q276)/$D$10)+EXP(-($BB$26-Q276)/$D$10))/2-1)</f>
        <v>237.96</v>
      </c>
      <c r="CD2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BORD'!$B$13:$B$2000,0),9)))*Q276/$M$18)</f>
        <v>237.96</v>
      </c>
      <c r="CF276" t="str">
        <f>'[1]TABLEAU DE BORD'!B274</f>
        <v/>
      </c>
      <c r="CG276" t="e">
        <f>'[1]TABLEAU DE BORD'!E274-'[1]TABLEAU DE BORD'!C274</f>
        <v>#VALUE!</v>
      </c>
      <c r="CI276" t="str">
        <f>'[1]TABLEAU DE BORD'!H274</f>
        <v/>
      </c>
      <c r="CJ276" t="e">
        <f>'[1]TABLEAU DE BORD'!K274-'[1]TABLEAU DE BORD'!I274</f>
        <v>#VALUE!</v>
      </c>
    </row>
    <row r="277" spans="69:88" x14ac:dyDescent="0.25">
      <c r="BQ2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BORD'!$B$13:$B$2000,0),11))*Q277/INDEX('[1]TABLEAU DE BORD'!$B$13:$R$2000,MATCH('Formalisme RTE'!$H$2,'[1]TABLEAU DE BORD'!$B$13:$B$2000,0),12)</f>
        <v>2.7040062867933941</v>
      </c>
      <c r="BR277">
        <f t="shared" si="28"/>
        <v>0</v>
      </c>
      <c r="BU277">
        <f t="shared" si="26"/>
        <v>0.5758883471257642</v>
      </c>
      <c r="BW277">
        <f>IF($BW$6="","",IF(ISERROR(INDEX([1]Base!$A$2:$C$207,MATCH($BW$6,[1]Base!$A$2:$A$207,0),2))=TRUE,"CABLE INCONNU",(INDEX([1]Base!$A$2:$C$207,MATCH($BW$6,[1]Base!$A$2:$A$207,0),3))))</f>
        <v>15.75</v>
      </c>
      <c r="BY277">
        <f>IF($BW$6="","",IF(ISERROR(INDEX([1]Base!$A$2:$C$207,MATCH($BW$6,[1]Base!$A$2:$A$207,0),2))=TRUE,"CABLE INCONNU",(INDEX([1]Base!$A$2:$C$207,MATCH($BW$6,[1]Base!$A$2:$A$207,0),2))))</f>
        <v>0.54700000000000004</v>
      </c>
      <c r="CA277">
        <f t="shared" si="27"/>
        <v>0</v>
      </c>
      <c r="CC277">
        <f>$BB$28+$D$10*((EXP(($BB$26-Q277)/$D$10)+EXP(-($BB$26-Q277)/$D$10))/2-1)</f>
        <v>237.96</v>
      </c>
      <c r="CD2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BORD'!$B$13:$B$2000,0),9)))*Q277/$M$18)</f>
        <v>237.96</v>
      </c>
      <c r="CF277" t="str">
        <f>'[1]TABLEAU DE BORD'!B275</f>
        <v/>
      </c>
      <c r="CG277" t="e">
        <f>'[1]TABLEAU DE BORD'!E275-'[1]TABLEAU DE BORD'!C275</f>
        <v>#VALUE!</v>
      </c>
      <c r="CI277" t="str">
        <f>'[1]TABLEAU DE BORD'!H275</f>
        <v/>
      </c>
      <c r="CJ277" t="e">
        <f>'[1]TABLEAU DE BORD'!K275-'[1]TABLEAU DE BORD'!I275</f>
        <v>#VALUE!</v>
      </c>
    </row>
    <row r="278" spans="69:88" x14ac:dyDescent="0.25">
      <c r="BQ2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BORD'!$B$13:$B$2000,0),11))*Q278/INDEX('[1]TABLEAU DE BORD'!$B$13:$R$2000,MATCH('Formalisme RTE'!$H$2,'[1]TABLEAU DE BORD'!$B$13:$B$2000,0),12)</f>
        <v>2.7040062867933941</v>
      </c>
      <c r="BR278">
        <f t="shared" si="28"/>
        <v>0</v>
      </c>
      <c r="BU278">
        <f t="shared" si="26"/>
        <v>0.5758883471257642</v>
      </c>
      <c r="BW278">
        <f>IF($BW$6="","",IF(ISERROR(INDEX([1]Base!$A$2:$C$207,MATCH($BW$6,[1]Base!$A$2:$A$207,0),2))=TRUE,"CABLE INCONNU",(INDEX([1]Base!$A$2:$C$207,MATCH($BW$6,[1]Base!$A$2:$A$207,0),3))))</f>
        <v>15.75</v>
      </c>
      <c r="BY278">
        <f>IF($BW$6="","",IF(ISERROR(INDEX([1]Base!$A$2:$C$207,MATCH($BW$6,[1]Base!$A$2:$A$207,0),2))=TRUE,"CABLE INCONNU",(INDEX([1]Base!$A$2:$C$207,MATCH($BW$6,[1]Base!$A$2:$A$207,0),2))))</f>
        <v>0.54700000000000004</v>
      </c>
      <c r="CA278">
        <f t="shared" si="27"/>
        <v>0</v>
      </c>
      <c r="CC278">
        <f>$BB$28+$D$10*((EXP(($BB$26-Q278)/$D$10)+EXP(-($BB$26-Q278)/$D$10))/2-1)</f>
        <v>237.96</v>
      </c>
      <c r="CD2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BORD'!$B$13:$B$2000,0),9)))*Q278/$M$18)</f>
        <v>237.96</v>
      </c>
      <c r="CF278" t="str">
        <f>'[1]TABLEAU DE BORD'!B276</f>
        <v/>
      </c>
      <c r="CG278" t="e">
        <f>'[1]TABLEAU DE BORD'!E276-'[1]TABLEAU DE BORD'!C276</f>
        <v>#VALUE!</v>
      </c>
      <c r="CI278" t="str">
        <f>'[1]TABLEAU DE BORD'!H276</f>
        <v/>
      </c>
      <c r="CJ278" t="e">
        <f>'[1]TABLEAU DE BORD'!K276-'[1]TABLEAU DE BORD'!I276</f>
        <v>#VALUE!</v>
      </c>
    </row>
    <row r="279" spans="69:88" x14ac:dyDescent="0.25">
      <c r="BQ2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BORD'!$B$13:$B$2000,0),11))*Q279/INDEX('[1]TABLEAU DE BORD'!$B$13:$R$2000,MATCH('Formalisme RTE'!$H$2,'[1]TABLEAU DE BORD'!$B$13:$B$2000,0),12)</f>
        <v>2.7040062867933941</v>
      </c>
      <c r="BR279">
        <f t="shared" si="28"/>
        <v>0</v>
      </c>
      <c r="BU279">
        <f t="shared" si="26"/>
        <v>0.5758883471257642</v>
      </c>
      <c r="BW279">
        <f>IF($BW$6="","",IF(ISERROR(INDEX([1]Base!$A$2:$C$207,MATCH($BW$6,[1]Base!$A$2:$A$207,0),2))=TRUE,"CABLE INCONNU",(INDEX([1]Base!$A$2:$C$207,MATCH($BW$6,[1]Base!$A$2:$A$207,0),3))))</f>
        <v>15.75</v>
      </c>
      <c r="BY279">
        <f>IF($BW$6="","",IF(ISERROR(INDEX([1]Base!$A$2:$C$207,MATCH($BW$6,[1]Base!$A$2:$A$207,0),2))=TRUE,"CABLE INCONNU",(INDEX([1]Base!$A$2:$C$207,MATCH($BW$6,[1]Base!$A$2:$A$207,0),2))))</f>
        <v>0.54700000000000004</v>
      </c>
      <c r="CA279">
        <f t="shared" si="27"/>
        <v>0</v>
      </c>
      <c r="CC279">
        <f>$BB$28+$D$10*((EXP(($BB$26-Q279)/$D$10)+EXP(-($BB$26-Q279)/$D$10))/2-1)</f>
        <v>237.96</v>
      </c>
      <c r="CD2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BORD'!$B$13:$B$2000,0),9)))*Q279/$M$18)</f>
        <v>237.96</v>
      </c>
      <c r="CF279" t="str">
        <f>'[1]TABLEAU DE BORD'!B277</f>
        <v/>
      </c>
      <c r="CG279" t="e">
        <f>'[1]TABLEAU DE BORD'!E277-'[1]TABLEAU DE BORD'!C277</f>
        <v>#VALUE!</v>
      </c>
      <c r="CI279" t="str">
        <f>'[1]TABLEAU DE BORD'!H277</f>
        <v/>
      </c>
      <c r="CJ279" t="e">
        <f>'[1]TABLEAU DE BORD'!K277-'[1]TABLEAU DE BORD'!I277</f>
        <v>#VALUE!</v>
      </c>
    </row>
    <row r="280" spans="69:88" x14ac:dyDescent="0.25">
      <c r="BQ2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BORD'!$B$13:$B$2000,0),11))*Q280/INDEX('[1]TABLEAU DE BORD'!$B$13:$R$2000,MATCH('Formalisme RTE'!$H$2,'[1]TABLEAU DE BORD'!$B$13:$B$2000,0),12)</f>
        <v>2.7040062867933941</v>
      </c>
      <c r="BR280">
        <f t="shared" si="28"/>
        <v>0</v>
      </c>
      <c r="BU280">
        <f t="shared" si="26"/>
        <v>0.5758883471257642</v>
      </c>
      <c r="BW280">
        <f>IF($BW$6="","",IF(ISERROR(INDEX([1]Base!$A$2:$C$207,MATCH($BW$6,[1]Base!$A$2:$A$207,0),2))=TRUE,"CABLE INCONNU",(INDEX([1]Base!$A$2:$C$207,MATCH($BW$6,[1]Base!$A$2:$A$207,0),3))))</f>
        <v>15.75</v>
      </c>
      <c r="BY280">
        <f>IF($BW$6="","",IF(ISERROR(INDEX([1]Base!$A$2:$C$207,MATCH($BW$6,[1]Base!$A$2:$A$207,0),2))=TRUE,"CABLE INCONNU",(INDEX([1]Base!$A$2:$C$207,MATCH($BW$6,[1]Base!$A$2:$A$207,0),2))))</f>
        <v>0.54700000000000004</v>
      </c>
      <c r="CA280">
        <f t="shared" si="27"/>
        <v>0</v>
      </c>
      <c r="CC280">
        <f>$BB$28+$D$10*((EXP(($BB$26-Q280)/$D$10)+EXP(-($BB$26-Q280)/$D$10))/2-1)</f>
        <v>237.96</v>
      </c>
      <c r="CD2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BORD'!$B$13:$B$2000,0),9)))*Q280/$M$18)</f>
        <v>237.96</v>
      </c>
      <c r="CF280" t="str">
        <f>'[1]TABLEAU DE BORD'!B278</f>
        <v/>
      </c>
      <c r="CG280" t="e">
        <f>'[1]TABLEAU DE BORD'!E278-'[1]TABLEAU DE BORD'!C278</f>
        <v>#VALUE!</v>
      </c>
      <c r="CI280" t="str">
        <f>'[1]TABLEAU DE BORD'!H278</f>
        <v/>
      </c>
      <c r="CJ280" t="e">
        <f>'[1]TABLEAU DE BORD'!K278-'[1]TABLEAU DE BORD'!I278</f>
        <v>#VALUE!</v>
      </c>
    </row>
    <row r="281" spans="69:88" x14ac:dyDescent="0.25">
      <c r="BQ2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BORD'!$B$13:$B$2000,0),11))*Q281/INDEX('[1]TABLEAU DE BORD'!$B$13:$R$2000,MATCH('Formalisme RTE'!$H$2,'[1]TABLEAU DE BORD'!$B$13:$B$2000,0),12)</f>
        <v>2.7040062867933941</v>
      </c>
      <c r="BR281">
        <f t="shared" si="28"/>
        <v>0</v>
      </c>
      <c r="BU281">
        <f t="shared" si="26"/>
        <v>0.5758883471257642</v>
      </c>
      <c r="BW281">
        <f>IF($BW$6="","",IF(ISERROR(INDEX([1]Base!$A$2:$C$207,MATCH($BW$6,[1]Base!$A$2:$A$207,0),2))=TRUE,"CABLE INCONNU",(INDEX([1]Base!$A$2:$C$207,MATCH($BW$6,[1]Base!$A$2:$A$207,0),3))))</f>
        <v>15.75</v>
      </c>
      <c r="BY281">
        <f>IF($BW$6="","",IF(ISERROR(INDEX([1]Base!$A$2:$C$207,MATCH($BW$6,[1]Base!$A$2:$A$207,0),2))=TRUE,"CABLE INCONNU",(INDEX([1]Base!$A$2:$C$207,MATCH($BW$6,[1]Base!$A$2:$A$207,0),2))))</f>
        <v>0.54700000000000004</v>
      </c>
      <c r="CA281">
        <f t="shared" si="27"/>
        <v>0</v>
      </c>
      <c r="CC281">
        <f>$BB$28+$D$10*((EXP(($BB$26-Q281)/$D$10)+EXP(-($BB$26-Q281)/$D$10))/2-1)</f>
        <v>237.96</v>
      </c>
      <c r="CD2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BORD'!$B$13:$B$2000,0),9)))*Q281/$M$18)</f>
        <v>237.96</v>
      </c>
      <c r="CF281" t="str">
        <f>'[1]TABLEAU DE BORD'!B279</f>
        <v/>
      </c>
      <c r="CG281" t="e">
        <f>'[1]TABLEAU DE BORD'!E279-'[1]TABLEAU DE BORD'!C279</f>
        <v>#VALUE!</v>
      </c>
      <c r="CI281" t="str">
        <f>'[1]TABLEAU DE BORD'!H279</f>
        <v/>
      </c>
      <c r="CJ281" t="e">
        <f>'[1]TABLEAU DE BORD'!K279-'[1]TABLEAU DE BORD'!I279</f>
        <v>#VALUE!</v>
      </c>
    </row>
    <row r="282" spans="69:88" x14ac:dyDescent="0.25">
      <c r="BQ2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BORD'!$B$13:$B$2000,0),11))*Q282/INDEX('[1]TABLEAU DE BORD'!$B$13:$R$2000,MATCH('Formalisme RTE'!$H$2,'[1]TABLEAU DE BORD'!$B$13:$B$2000,0),12)</f>
        <v>2.7040062867933941</v>
      </c>
      <c r="BR282">
        <f t="shared" si="28"/>
        <v>0</v>
      </c>
      <c r="BU282">
        <f t="shared" si="26"/>
        <v>0.5758883471257642</v>
      </c>
      <c r="BW282">
        <f>IF($BW$6="","",IF(ISERROR(INDEX([1]Base!$A$2:$C$207,MATCH($BW$6,[1]Base!$A$2:$A$207,0),2))=TRUE,"CABLE INCONNU",(INDEX([1]Base!$A$2:$C$207,MATCH($BW$6,[1]Base!$A$2:$A$207,0),3))))</f>
        <v>15.75</v>
      </c>
      <c r="BY282">
        <f>IF($BW$6="","",IF(ISERROR(INDEX([1]Base!$A$2:$C$207,MATCH($BW$6,[1]Base!$A$2:$A$207,0),2))=TRUE,"CABLE INCONNU",(INDEX([1]Base!$A$2:$C$207,MATCH($BW$6,[1]Base!$A$2:$A$207,0),2))))</f>
        <v>0.54700000000000004</v>
      </c>
      <c r="CA282">
        <f t="shared" si="27"/>
        <v>0</v>
      </c>
      <c r="CC282">
        <f>$BB$28+$D$10*((EXP(($BB$26-Q282)/$D$10)+EXP(-($BB$26-Q282)/$D$10))/2-1)</f>
        <v>237.96</v>
      </c>
      <c r="CD2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BORD'!$B$13:$B$2000,0),9)))*Q282/$M$18)</f>
        <v>237.96</v>
      </c>
      <c r="CF282" t="str">
        <f>'[1]TABLEAU DE BORD'!B280</f>
        <v/>
      </c>
      <c r="CG282" t="e">
        <f>'[1]TABLEAU DE BORD'!E280-'[1]TABLEAU DE BORD'!C280</f>
        <v>#VALUE!</v>
      </c>
      <c r="CI282" t="str">
        <f>'[1]TABLEAU DE BORD'!H280</f>
        <v/>
      </c>
      <c r="CJ282" t="e">
        <f>'[1]TABLEAU DE BORD'!K280-'[1]TABLEAU DE BORD'!I280</f>
        <v>#VALUE!</v>
      </c>
    </row>
    <row r="283" spans="69:88" x14ac:dyDescent="0.25">
      <c r="BQ2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BORD'!$B$13:$B$2000,0),11))*Q283/INDEX('[1]TABLEAU DE BORD'!$B$13:$R$2000,MATCH('Formalisme RTE'!$H$2,'[1]TABLEAU DE BORD'!$B$13:$B$2000,0),12)</f>
        <v>2.7040062867933941</v>
      </c>
      <c r="BR283">
        <f t="shared" si="28"/>
        <v>0</v>
      </c>
      <c r="BU283">
        <f t="shared" si="26"/>
        <v>0.5758883471257642</v>
      </c>
      <c r="BW283">
        <f>IF($BW$6="","",IF(ISERROR(INDEX([1]Base!$A$2:$C$207,MATCH($BW$6,[1]Base!$A$2:$A$207,0),2))=TRUE,"CABLE INCONNU",(INDEX([1]Base!$A$2:$C$207,MATCH($BW$6,[1]Base!$A$2:$A$207,0),3))))</f>
        <v>15.75</v>
      </c>
      <c r="BY283">
        <f>IF($BW$6="","",IF(ISERROR(INDEX([1]Base!$A$2:$C$207,MATCH($BW$6,[1]Base!$A$2:$A$207,0),2))=TRUE,"CABLE INCONNU",(INDEX([1]Base!$A$2:$C$207,MATCH($BW$6,[1]Base!$A$2:$A$207,0),2))))</f>
        <v>0.54700000000000004</v>
      </c>
      <c r="CA283">
        <f t="shared" si="27"/>
        <v>0</v>
      </c>
      <c r="CC283">
        <f>$BB$28+$D$10*((EXP(($BB$26-Q283)/$D$10)+EXP(-($BB$26-Q283)/$D$10))/2-1)</f>
        <v>237.96</v>
      </c>
      <c r="CD2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BORD'!$B$13:$B$2000,0),9)))*Q283/$M$18)</f>
        <v>237.96</v>
      </c>
      <c r="CF283" t="str">
        <f>'[1]TABLEAU DE BORD'!B281</f>
        <v/>
      </c>
      <c r="CG283" t="e">
        <f>'[1]TABLEAU DE BORD'!E281-'[1]TABLEAU DE BORD'!C281</f>
        <v>#VALUE!</v>
      </c>
      <c r="CI283" t="str">
        <f>'[1]TABLEAU DE BORD'!H281</f>
        <v/>
      </c>
      <c r="CJ283" t="e">
        <f>'[1]TABLEAU DE BORD'!K281-'[1]TABLEAU DE BORD'!I281</f>
        <v>#VALUE!</v>
      </c>
    </row>
    <row r="284" spans="69:88" x14ac:dyDescent="0.25">
      <c r="BQ2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BORD'!$B$13:$B$2000,0),11))*Q284/INDEX('[1]TABLEAU DE BORD'!$B$13:$R$2000,MATCH('Formalisme RTE'!$H$2,'[1]TABLEAU DE BORD'!$B$13:$B$2000,0),12)</f>
        <v>2.7040062867933941</v>
      </c>
      <c r="BR284">
        <f t="shared" si="28"/>
        <v>0</v>
      </c>
      <c r="BU284">
        <f t="shared" si="26"/>
        <v>0.5758883471257642</v>
      </c>
      <c r="BW284">
        <f>IF($BW$6="","",IF(ISERROR(INDEX([1]Base!$A$2:$C$207,MATCH($BW$6,[1]Base!$A$2:$A$207,0),2))=TRUE,"CABLE INCONNU",(INDEX([1]Base!$A$2:$C$207,MATCH($BW$6,[1]Base!$A$2:$A$207,0),3))))</f>
        <v>15.75</v>
      </c>
      <c r="BY284">
        <f>IF($BW$6="","",IF(ISERROR(INDEX([1]Base!$A$2:$C$207,MATCH($BW$6,[1]Base!$A$2:$A$207,0),2))=TRUE,"CABLE INCONNU",(INDEX([1]Base!$A$2:$C$207,MATCH($BW$6,[1]Base!$A$2:$A$207,0),2))))</f>
        <v>0.54700000000000004</v>
      </c>
      <c r="CA284">
        <f t="shared" si="27"/>
        <v>0</v>
      </c>
      <c r="CC284">
        <f>$BB$28+$D$10*((EXP(($BB$26-Q284)/$D$10)+EXP(-($BB$26-Q284)/$D$10))/2-1)</f>
        <v>237.96</v>
      </c>
      <c r="CD2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BORD'!$B$13:$B$2000,0),9)))*Q284/$M$18)</f>
        <v>237.96</v>
      </c>
      <c r="CF284" t="str">
        <f>'[1]TABLEAU DE BORD'!B282</f>
        <v/>
      </c>
      <c r="CG284" t="e">
        <f>'[1]TABLEAU DE BORD'!E282-'[1]TABLEAU DE BORD'!C282</f>
        <v>#VALUE!</v>
      </c>
      <c r="CI284" t="str">
        <f>'[1]TABLEAU DE BORD'!H282</f>
        <v/>
      </c>
      <c r="CJ284" t="e">
        <f>'[1]TABLEAU DE BORD'!K282-'[1]TABLEAU DE BORD'!I282</f>
        <v>#VALUE!</v>
      </c>
    </row>
    <row r="285" spans="69:88" x14ac:dyDescent="0.25">
      <c r="BQ2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BORD'!$B$13:$B$2000,0),11))*Q285/INDEX('[1]TABLEAU DE BORD'!$B$13:$R$2000,MATCH('Formalisme RTE'!$H$2,'[1]TABLEAU DE BORD'!$B$13:$B$2000,0),12)</f>
        <v>2.7040062867933941</v>
      </c>
      <c r="BR285">
        <f t="shared" si="28"/>
        <v>0</v>
      </c>
      <c r="BU285">
        <f t="shared" si="26"/>
        <v>0.5758883471257642</v>
      </c>
      <c r="BW285">
        <f>IF($BW$6="","",IF(ISERROR(INDEX([1]Base!$A$2:$C$207,MATCH($BW$6,[1]Base!$A$2:$A$207,0),2))=TRUE,"CABLE INCONNU",(INDEX([1]Base!$A$2:$C$207,MATCH($BW$6,[1]Base!$A$2:$A$207,0),3))))</f>
        <v>15.75</v>
      </c>
      <c r="BY285">
        <f>IF($BW$6="","",IF(ISERROR(INDEX([1]Base!$A$2:$C$207,MATCH($BW$6,[1]Base!$A$2:$A$207,0),2))=TRUE,"CABLE INCONNU",(INDEX([1]Base!$A$2:$C$207,MATCH($BW$6,[1]Base!$A$2:$A$207,0),2))))</f>
        <v>0.54700000000000004</v>
      </c>
      <c r="CA285">
        <f t="shared" si="27"/>
        <v>0</v>
      </c>
      <c r="CC285">
        <f>$BB$28+$D$10*((EXP(($BB$26-Q285)/$D$10)+EXP(-($BB$26-Q285)/$D$10))/2-1)</f>
        <v>237.96</v>
      </c>
      <c r="CD2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BORD'!$B$13:$B$2000,0),9)))*Q285/$M$18)</f>
        <v>237.96</v>
      </c>
      <c r="CF285" t="str">
        <f>'[1]TABLEAU DE BORD'!B283</f>
        <v/>
      </c>
      <c r="CG285" t="e">
        <f>'[1]TABLEAU DE BORD'!E283-'[1]TABLEAU DE BORD'!C283</f>
        <v>#VALUE!</v>
      </c>
      <c r="CI285" t="str">
        <f>'[1]TABLEAU DE BORD'!H283</f>
        <v/>
      </c>
      <c r="CJ285" t="e">
        <f>'[1]TABLEAU DE BORD'!K283-'[1]TABLEAU DE BORD'!I283</f>
        <v>#VALUE!</v>
      </c>
    </row>
    <row r="286" spans="69:88" x14ac:dyDescent="0.25">
      <c r="BQ2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BORD'!$B$13:$B$2000,0),11))*Q286/INDEX('[1]TABLEAU DE BORD'!$B$13:$R$2000,MATCH('Formalisme RTE'!$H$2,'[1]TABLEAU DE BORD'!$B$13:$B$2000,0),12)</f>
        <v>2.7040062867933941</v>
      </c>
      <c r="BR286">
        <f t="shared" si="28"/>
        <v>0</v>
      </c>
      <c r="BU286">
        <f t="shared" si="26"/>
        <v>0.5758883471257642</v>
      </c>
      <c r="BW286">
        <f>IF($BW$6="","",IF(ISERROR(INDEX([1]Base!$A$2:$C$207,MATCH($BW$6,[1]Base!$A$2:$A$207,0),2))=TRUE,"CABLE INCONNU",(INDEX([1]Base!$A$2:$C$207,MATCH($BW$6,[1]Base!$A$2:$A$207,0),3))))</f>
        <v>15.75</v>
      </c>
      <c r="BY286">
        <f>IF($BW$6="","",IF(ISERROR(INDEX([1]Base!$A$2:$C$207,MATCH($BW$6,[1]Base!$A$2:$A$207,0),2))=TRUE,"CABLE INCONNU",(INDEX([1]Base!$A$2:$C$207,MATCH($BW$6,[1]Base!$A$2:$A$207,0),2))))</f>
        <v>0.54700000000000004</v>
      </c>
      <c r="CA286">
        <f t="shared" si="27"/>
        <v>0</v>
      </c>
      <c r="CC286">
        <f>$BB$28+$D$10*((EXP(($BB$26-Q286)/$D$10)+EXP(-($BB$26-Q286)/$D$10))/2-1)</f>
        <v>237.96</v>
      </c>
      <c r="CD2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BORD'!$B$13:$B$2000,0),9)))*Q286/$M$18)</f>
        <v>237.96</v>
      </c>
      <c r="CF286" t="str">
        <f>'[1]TABLEAU DE BORD'!B284</f>
        <v/>
      </c>
      <c r="CG286" t="e">
        <f>'[1]TABLEAU DE BORD'!E284-'[1]TABLEAU DE BORD'!C284</f>
        <v>#VALUE!</v>
      </c>
      <c r="CI286" t="str">
        <f>'[1]TABLEAU DE BORD'!H284</f>
        <v/>
      </c>
      <c r="CJ286" t="e">
        <f>'[1]TABLEAU DE BORD'!K284-'[1]TABLEAU DE BORD'!I284</f>
        <v>#VALUE!</v>
      </c>
    </row>
    <row r="287" spans="69:88" x14ac:dyDescent="0.25">
      <c r="BQ2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BORD'!$B$13:$B$2000,0),11))*Q287/INDEX('[1]TABLEAU DE BORD'!$B$13:$R$2000,MATCH('Formalisme RTE'!$H$2,'[1]TABLEAU DE BORD'!$B$13:$B$2000,0),12)</f>
        <v>2.7040062867933941</v>
      </c>
      <c r="BR287">
        <f t="shared" si="28"/>
        <v>0</v>
      </c>
      <c r="BU287">
        <f t="shared" si="26"/>
        <v>0.5758883471257642</v>
      </c>
      <c r="BW287">
        <f>IF($BW$6="","",IF(ISERROR(INDEX([1]Base!$A$2:$C$207,MATCH($BW$6,[1]Base!$A$2:$A$207,0),2))=TRUE,"CABLE INCONNU",(INDEX([1]Base!$A$2:$C$207,MATCH($BW$6,[1]Base!$A$2:$A$207,0),3))))</f>
        <v>15.75</v>
      </c>
      <c r="BY287">
        <f>IF($BW$6="","",IF(ISERROR(INDEX([1]Base!$A$2:$C$207,MATCH($BW$6,[1]Base!$A$2:$A$207,0),2))=TRUE,"CABLE INCONNU",(INDEX([1]Base!$A$2:$C$207,MATCH($BW$6,[1]Base!$A$2:$A$207,0),2))))</f>
        <v>0.54700000000000004</v>
      </c>
      <c r="CA287">
        <f t="shared" si="27"/>
        <v>0</v>
      </c>
      <c r="CC287">
        <f>$BB$28+$D$10*((EXP(($BB$26-Q287)/$D$10)+EXP(-($BB$26-Q287)/$D$10))/2-1)</f>
        <v>237.96</v>
      </c>
      <c r="CD2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BORD'!$B$13:$B$2000,0),9)))*Q287/$M$18)</f>
        <v>237.96</v>
      </c>
      <c r="CF287" t="str">
        <f>'[1]TABLEAU DE BORD'!B285</f>
        <v/>
      </c>
      <c r="CG287" t="e">
        <f>'[1]TABLEAU DE BORD'!E285-'[1]TABLEAU DE BORD'!C285</f>
        <v>#VALUE!</v>
      </c>
      <c r="CI287" t="str">
        <f>'[1]TABLEAU DE BORD'!H285</f>
        <v/>
      </c>
      <c r="CJ287" t="e">
        <f>'[1]TABLEAU DE BORD'!K285-'[1]TABLEAU DE BORD'!I285</f>
        <v>#VALUE!</v>
      </c>
    </row>
    <row r="288" spans="69:88" x14ac:dyDescent="0.25">
      <c r="BQ2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BORD'!$B$13:$B$2000,0),11))*Q288/INDEX('[1]TABLEAU DE BORD'!$B$13:$R$2000,MATCH('Formalisme RTE'!$H$2,'[1]TABLEAU DE BORD'!$B$13:$B$2000,0),12)</f>
        <v>2.7040062867933941</v>
      </c>
      <c r="BR288">
        <f t="shared" si="28"/>
        <v>0</v>
      </c>
      <c r="BU288">
        <f t="shared" si="26"/>
        <v>0.5758883471257642</v>
      </c>
      <c r="BW288">
        <f>IF($BW$6="","",IF(ISERROR(INDEX([1]Base!$A$2:$C$207,MATCH($BW$6,[1]Base!$A$2:$A$207,0),2))=TRUE,"CABLE INCONNU",(INDEX([1]Base!$A$2:$C$207,MATCH($BW$6,[1]Base!$A$2:$A$207,0),3))))</f>
        <v>15.75</v>
      </c>
      <c r="BY288">
        <f>IF($BW$6="","",IF(ISERROR(INDEX([1]Base!$A$2:$C$207,MATCH($BW$6,[1]Base!$A$2:$A$207,0),2))=TRUE,"CABLE INCONNU",(INDEX([1]Base!$A$2:$C$207,MATCH($BW$6,[1]Base!$A$2:$A$207,0),2))))</f>
        <v>0.54700000000000004</v>
      </c>
      <c r="CA288">
        <f t="shared" si="27"/>
        <v>0</v>
      </c>
      <c r="CC288">
        <f>$BB$28+$D$10*((EXP(($BB$26-Q288)/$D$10)+EXP(-($BB$26-Q288)/$D$10))/2-1)</f>
        <v>237.96</v>
      </c>
      <c r="CD2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BORD'!$B$13:$B$2000,0),9)))*Q288/$M$18)</f>
        <v>237.96</v>
      </c>
      <c r="CF288" t="str">
        <f>'[1]TABLEAU DE BORD'!B286</f>
        <v/>
      </c>
      <c r="CG288" t="e">
        <f>'[1]TABLEAU DE BORD'!E286-'[1]TABLEAU DE BORD'!C286</f>
        <v>#VALUE!</v>
      </c>
      <c r="CI288" t="str">
        <f>'[1]TABLEAU DE BORD'!H286</f>
        <v/>
      </c>
      <c r="CJ288" t="e">
        <f>'[1]TABLEAU DE BORD'!K286-'[1]TABLEAU DE BORD'!I286</f>
        <v>#VALUE!</v>
      </c>
    </row>
    <row r="289" spans="69:88" x14ac:dyDescent="0.25">
      <c r="BQ2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BORD'!$B$13:$B$2000,0),11))*Q289/INDEX('[1]TABLEAU DE BORD'!$B$13:$R$2000,MATCH('Formalisme RTE'!$H$2,'[1]TABLEAU DE BORD'!$B$13:$B$2000,0),12)</f>
        <v>2.7040062867933941</v>
      </c>
      <c r="BR289">
        <f t="shared" si="28"/>
        <v>0</v>
      </c>
      <c r="BU289">
        <f t="shared" si="26"/>
        <v>0.5758883471257642</v>
      </c>
      <c r="BW289">
        <f>IF($BW$6="","",IF(ISERROR(INDEX([1]Base!$A$2:$C$207,MATCH($BW$6,[1]Base!$A$2:$A$207,0),2))=TRUE,"CABLE INCONNU",(INDEX([1]Base!$A$2:$C$207,MATCH($BW$6,[1]Base!$A$2:$A$207,0),3))))</f>
        <v>15.75</v>
      </c>
      <c r="BY289">
        <f>IF($BW$6="","",IF(ISERROR(INDEX([1]Base!$A$2:$C$207,MATCH($BW$6,[1]Base!$A$2:$A$207,0),2))=TRUE,"CABLE INCONNU",(INDEX([1]Base!$A$2:$C$207,MATCH($BW$6,[1]Base!$A$2:$A$207,0),2))))</f>
        <v>0.54700000000000004</v>
      </c>
      <c r="CA289">
        <f t="shared" si="27"/>
        <v>0</v>
      </c>
      <c r="CC289">
        <f>$BB$28+$D$10*((EXP(($BB$26-Q289)/$D$10)+EXP(-($BB$26-Q289)/$D$10))/2-1)</f>
        <v>237.96</v>
      </c>
      <c r="CD2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BORD'!$B$13:$B$2000,0),9)))*Q289/$M$18)</f>
        <v>237.96</v>
      </c>
      <c r="CF289" t="str">
        <f>'[1]TABLEAU DE BORD'!B287</f>
        <v/>
      </c>
      <c r="CG289" t="e">
        <f>'[1]TABLEAU DE BORD'!E287-'[1]TABLEAU DE BORD'!C287</f>
        <v>#VALUE!</v>
      </c>
      <c r="CI289" t="str">
        <f>'[1]TABLEAU DE BORD'!H287</f>
        <v/>
      </c>
      <c r="CJ289" t="e">
        <f>'[1]TABLEAU DE BORD'!K287-'[1]TABLEAU DE BORD'!I287</f>
        <v>#VALUE!</v>
      </c>
    </row>
    <row r="290" spans="69:88" x14ac:dyDescent="0.25">
      <c r="BQ2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BORD'!$B$13:$B$2000,0),11))*Q290/INDEX('[1]TABLEAU DE BORD'!$B$13:$R$2000,MATCH('Formalisme RTE'!$H$2,'[1]TABLEAU DE BORD'!$B$13:$B$2000,0),12)</f>
        <v>2.7040062867933941</v>
      </c>
      <c r="BR290">
        <f t="shared" si="28"/>
        <v>0</v>
      </c>
      <c r="BU290">
        <f t="shared" si="26"/>
        <v>0.5758883471257642</v>
      </c>
      <c r="BW290">
        <f>IF($BW$6="","",IF(ISERROR(INDEX([1]Base!$A$2:$C$207,MATCH($BW$6,[1]Base!$A$2:$A$207,0),2))=TRUE,"CABLE INCONNU",(INDEX([1]Base!$A$2:$C$207,MATCH($BW$6,[1]Base!$A$2:$A$207,0),3))))</f>
        <v>15.75</v>
      </c>
      <c r="BY290">
        <f>IF($BW$6="","",IF(ISERROR(INDEX([1]Base!$A$2:$C$207,MATCH($BW$6,[1]Base!$A$2:$A$207,0),2))=TRUE,"CABLE INCONNU",(INDEX([1]Base!$A$2:$C$207,MATCH($BW$6,[1]Base!$A$2:$A$207,0),2))))</f>
        <v>0.54700000000000004</v>
      </c>
      <c r="CA290">
        <f t="shared" si="27"/>
        <v>0</v>
      </c>
      <c r="CC290">
        <f>$BB$28+$D$10*((EXP(($BB$26-Q290)/$D$10)+EXP(-($BB$26-Q290)/$D$10))/2-1)</f>
        <v>237.96</v>
      </c>
      <c r="CD2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BORD'!$B$13:$B$2000,0),9)))*Q290/$M$18)</f>
        <v>237.96</v>
      </c>
      <c r="CF290" t="str">
        <f>'[1]TABLEAU DE BORD'!B288</f>
        <v/>
      </c>
      <c r="CG290" t="e">
        <f>'[1]TABLEAU DE BORD'!E288-'[1]TABLEAU DE BORD'!C288</f>
        <v>#VALUE!</v>
      </c>
      <c r="CI290" t="str">
        <f>'[1]TABLEAU DE BORD'!H288</f>
        <v/>
      </c>
      <c r="CJ290" t="e">
        <f>'[1]TABLEAU DE BORD'!K288-'[1]TABLEAU DE BORD'!I288</f>
        <v>#VALUE!</v>
      </c>
    </row>
    <row r="291" spans="69:88" x14ac:dyDescent="0.25">
      <c r="BQ2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BORD'!$B$13:$B$2000,0),11))*Q291/INDEX('[1]TABLEAU DE BORD'!$B$13:$R$2000,MATCH('Formalisme RTE'!$H$2,'[1]TABLEAU DE BORD'!$B$13:$B$2000,0),12)</f>
        <v>2.7040062867933941</v>
      </c>
      <c r="BR291">
        <f t="shared" si="28"/>
        <v>0</v>
      </c>
      <c r="BU291">
        <f t="shared" si="26"/>
        <v>0.5758883471257642</v>
      </c>
      <c r="BW291">
        <f>IF($BW$6="","",IF(ISERROR(INDEX([1]Base!$A$2:$C$207,MATCH($BW$6,[1]Base!$A$2:$A$207,0),2))=TRUE,"CABLE INCONNU",(INDEX([1]Base!$A$2:$C$207,MATCH($BW$6,[1]Base!$A$2:$A$207,0),3))))</f>
        <v>15.75</v>
      </c>
      <c r="BY291">
        <f>IF($BW$6="","",IF(ISERROR(INDEX([1]Base!$A$2:$C$207,MATCH($BW$6,[1]Base!$A$2:$A$207,0),2))=TRUE,"CABLE INCONNU",(INDEX([1]Base!$A$2:$C$207,MATCH($BW$6,[1]Base!$A$2:$A$207,0),2))))</f>
        <v>0.54700000000000004</v>
      </c>
      <c r="CA291">
        <f t="shared" si="27"/>
        <v>0</v>
      </c>
      <c r="CC291">
        <f>$BB$28+$D$10*((EXP(($BB$26-Q291)/$D$10)+EXP(-($BB$26-Q291)/$D$10))/2-1)</f>
        <v>237.96</v>
      </c>
      <c r="CD2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BORD'!$B$13:$B$2000,0),9)))*Q291/$M$18)</f>
        <v>237.96</v>
      </c>
      <c r="CF291" t="str">
        <f>'[1]TABLEAU DE BORD'!B289</f>
        <v/>
      </c>
      <c r="CG291" t="e">
        <f>'[1]TABLEAU DE BORD'!E289-'[1]TABLEAU DE BORD'!C289</f>
        <v>#VALUE!</v>
      </c>
      <c r="CI291" t="str">
        <f>'[1]TABLEAU DE BORD'!H289</f>
        <v/>
      </c>
      <c r="CJ291" t="e">
        <f>'[1]TABLEAU DE BORD'!K289-'[1]TABLEAU DE BORD'!I289</f>
        <v>#VALUE!</v>
      </c>
    </row>
    <row r="292" spans="69:88" x14ac:dyDescent="0.25">
      <c r="BQ2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BORD'!$B$13:$B$2000,0),11))*Q292/INDEX('[1]TABLEAU DE BORD'!$B$13:$R$2000,MATCH('Formalisme RTE'!$H$2,'[1]TABLEAU DE BORD'!$B$13:$B$2000,0),12)</f>
        <v>2.7040062867933941</v>
      </c>
      <c r="BR292">
        <f t="shared" si="28"/>
        <v>0</v>
      </c>
      <c r="BU292">
        <f t="shared" si="26"/>
        <v>0.5758883471257642</v>
      </c>
      <c r="BW292">
        <f>IF($BW$6="","",IF(ISERROR(INDEX([1]Base!$A$2:$C$207,MATCH($BW$6,[1]Base!$A$2:$A$207,0),2))=TRUE,"CABLE INCONNU",(INDEX([1]Base!$A$2:$C$207,MATCH($BW$6,[1]Base!$A$2:$A$207,0),3))))</f>
        <v>15.75</v>
      </c>
      <c r="BY292">
        <f>IF($BW$6="","",IF(ISERROR(INDEX([1]Base!$A$2:$C$207,MATCH($BW$6,[1]Base!$A$2:$A$207,0),2))=TRUE,"CABLE INCONNU",(INDEX([1]Base!$A$2:$C$207,MATCH($BW$6,[1]Base!$A$2:$A$207,0),2))))</f>
        <v>0.54700000000000004</v>
      </c>
      <c r="CA292">
        <f t="shared" si="27"/>
        <v>0</v>
      </c>
      <c r="CC292">
        <f>$BB$28+$D$10*((EXP(($BB$26-Q292)/$D$10)+EXP(-($BB$26-Q292)/$D$10))/2-1)</f>
        <v>237.96</v>
      </c>
      <c r="CD2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BORD'!$B$13:$B$2000,0),9)))*Q292/$M$18)</f>
        <v>237.96</v>
      </c>
      <c r="CF292" t="str">
        <f>'[1]TABLEAU DE BORD'!B290</f>
        <v/>
      </c>
      <c r="CG292" t="e">
        <f>'[1]TABLEAU DE BORD'!E290-'[1]TABLEAU DE BORD'!C290</f>
        <v>#VALUE!</v>
      </c>
      <c r="CI292" t="str">
        <f>'[1]TABLEAU DE BORD'!H290</f>
        <v/>
      </c>
      <c r="CJ292" t="e">
        <f>'[1]TABLEAU DE BORD'!K290-'[1]TABLEAU DE BORD'!I290</f>
        <v>#VALUE!</v>
      </c>
    </row>
    <row r="293" spans="69:88" x14ac:dyDescent="0.25">
      <c r="BQ2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BORD'!$B$13:$B$2000,0),11))*Q293/INDEX('[1]TABLEAU DE BORD'!$B$13:$R$2000,MATCH('Formalisme RTE'!$H$2,'[1]TABLEAU DE BORD'!$B$13:$B$2000,0),12)</f>
        <v>2.7040062867933941</v>
      </c>
      <c r="BR293">
        <f t="shared" si="28"/>
        <v>0</v>
      </c>
      <c r="BU293">
        <f t="shared" si="26"/>
        <v>0.5758883471257642</v>
      </c>
      <c r="BW293">
        <f>IF($BW$6="","",IF(ISERROR(INDEX([1]Base!$A$2:$C$207,MATCH($BW$6,[1]Base!$A$2:$A$207,0),2))=TRUE,"CABLE INCONNU",(INDEX([1]Base!$A$2:$C$207,MATCH($BW$6,[1]Base!$A$2:$A$207,0),3))))</f>
        <v>15.75</v>
      </c>
      <c r="BY293">
        <f>IF($BW$6="","",IF(ISERROR(INDEX([1]Base!$A$2:$C$207,MATCH($BW$6,[1]Base!$A$2:$A$207,0),2))=TRUE,"CABLE INCONNU",(INDEX([1]Base!$A$2:$C$207,MATCH($BW$6,[1]Base!$A$2:$A$207,0),2))))</f>
        <v>0.54700000000000004</v>
      </c>
      <c r="CA293">
        <f t="shared" si="27"/>
        <v>0</v>
      </c>
      <c r="CC293">
        <f>$BB$28+$D$10*((EXP(($BB$26-Q293)/$D$10)+EXP(-($BB$26-Q293)/$D$10))/2-1)</f>
        <v>237.96</v>
      </c>
      <c r="CD2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BORD'!$B$13:$B$2000,0),9)))*Q293/$M$18)</f>
        <v>237.96</v>
      </c>
      <c r="CF293" t="str">
        <f>'[1]TABLEAU DE BORD'!B291</f>
        <v/>
      </c>
      <c r="CG293" t="e">
        <f>'[1]TABLEAU DE BORD'!E291-'[1]TABLEAU DE BORD'!C291</f>
        <v>#VALUE!</v>
      </c>
      <c r="CI293" t="str">
        <f>'[1]TABLEAU DE BORD'!H291</f>
        <v/>
      </c>
      <c r="CJ293" t="e">
        <f>'[1]TABLEAU DE BORD'!K291-'[1]TABLEAU DE BORD'!I291</f>
        <v>#VALUE!</v>
      </c>
    </row>
    <row r="294" spans="69:88" x14ac:dyDescent="0.25">
      <c r="BQ2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BORD'!$B$13:$B$2000,0),11))*Q294/INDEX('[1]TABLEAU DE BORD'!$B$13:$R$2000,MATCH('Formalisme RTE'!$H$2,'[1]TABLEAU DE BORD'!$B$13:$B$2000,0),12)</f>
        <v>2.7040062867933941</v>
      </c>
      <c r="BR294">
        <f t="shared" si="28"/>
        <v>0</v>
      </c>
      <c r="BU294">
        <f t="shared" si="26"/>
        <v>0.5758883471257642</v>
      </c>
      <c r="BW294">
        <f>IF($BW$6="","",IF(ISERROR(INDEX([1]Base!$A$2:$C$207,MATCH($BW$6,[1]Base!$A$2:$A$207,0),2))=TRUE,"CABLE INCONNU",(INDEX([1]Base!$A$2:$C$207,MATCH($BW$6,[1]Base!$A$2:$A$207,0),3))))</f>
        <v>15.75</v>
      </c>
      <c r="BY294">
        <f>IF($BW$6="","",IF(ISERROR(INDEX([1]Base!$A$2:$C$207,MATCH($BW$6,[1]Base!$A$2:$A$207,0),2))=TRUE,"CABLE INCONNU",(INDEX([1]Base!$A$2:$C$207,MATCH($BW$6,[1]Base!$A$2:$A$207,0),2))))</f>
        <v>0.54700000000000004</v>
      </c>
      <c r="CA294">
        <f t="shared" si="27"/>
        <v>0</v>
      </c>
      <c r="CC294">
        <f>$BB$28+$D$10*((EXP(($BB$26-Q294)/$D$10)+EXP(-($BB$26-Q294)/$D$10))/2-1)</f>
        <v>237.96</v>
      </c>
      <c r="CD2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BORD'!$B$13:$B$2000,0),9)))*Q294/$M$18)</f>
        <v>237.96</v>
      </c>
      <c r="CF294" t="str">
        <f>'[1]TABLEAU DE BORD'!B292</f>
        <v/>
      </c>
      <c r="CG294" t="e">
        <f>'[1]TABLEAU DE BORD'!E292-'[1]TABLEAU DE BORD'!C292</f>
        <v>#VALUE!</v>
      </c>
      <c r="CI294" t="str">
        <f>'[1]TABLEAU DE BORD'!H292</f>
        <v/>
      </c>
      <c r="CJ294" t="e">
        <f>'[1]TABLEAU DE BORD'!K292-'[1]TABLEAU DE BORD'!I292</f>
        <v>#VALUE!</v>
      </c>
    </row>
    <row r="295" spans="69:88" x14ac:dyDescent="0.25">
      <c r="BQ2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BORD'!$B$13:$B$2000,0),11))*Q295/INDEX('[1]TABLEAU DE BORD'!$B$13:$R$2000,MATCH('Formalisme RTE'!$H$2,'[1]TABLEAU DE BORD'!$B$13:$B$2000,0),12)</f>
        <v>2.7040062867933941</v>
      </c>
      <c r="BR295">
        <f t="shared" si="28"/>
        <v>0</v>
      </c>
      <c r="BU295">
        <f t="shared" si="26"/>
        <v>0.5758883471257642</v>
      </c>
      <c r="BW295">
        <f>IF($BW$6="","",IF(ISERROR(INDEX([1]Base!$A$2:$C$207,MATCH($BW$6,[1]Base!$A$2:$A$207,0),2))=TRUE,"CABLE INCONNU",(INDEX([1]Base!$A$2:$C$207,MATCH($BW$6,[1]Base!$A$2:$A$207,0),3))))</f>
        <v>15.75</v>
      </c>
      <c r="BY295">
        <f>IF($BW$6="","",IF(ISERROR(INDEX([1]Base!$A$2:$C$207,MATCH($BW$6,[1]Base!$A$2:$A$207,0),2))=TRUE,"CABLE INCONNU",(INDEX([1]Base!$A$2:$C$207,MATCH($BW$6,[1]Base!$A$2:$A$207,0),2))))</f>
        <v>0.54700000000000004</v>
      </c>
      <c r="CA295">
        <f t="shared" si="27"/>
        <v>0</v>
      </c>
      <c r="CC295">
        <f>$BB$28+$D$10*((EXP(($BB$26-Q295)/$D$10)+EXP(-($BB$26-Q295)/$D$10))/2-1)</f>
        <v>237.96</v>
      </c>
      <c r="CD2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BORD'!$B$13:$B$2000,0),9)))*Q295/$M$18)</f>
        <v>237.96</v>
      </c>
      <c r="CF295" t="str">
        <f>'[1]TABLEAU DE BORD'!B293</f>
        <v/>
      </c>
      <c r="CG295" t="e">
        <f>'[1]TABLEAU DE BORD'!E293-'[1]TABLEAU DE BORD'!C293</f>
        <v>#VALUE!</v>
      </c>
      <c r="CI295" t="str">
        <f>'[1]TABLEAU DE BORD'!H293</f>
        <v/>
      </c>
      <c r="CJ295" t="e">
        <f>'[1]TABLEAU DE BORD'!K293-'[1]TABLEAU DE BORD'!I293</f>
        <v>#VALUE!</v>
      </c>
    </row>
    <row r="296" spans="69:88" x14ac:dyDescent="0.25">
      <c r="BQ2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BORD'!$B$13:$B$2000,0),11))*Q296/INDEX('[1]TABLEAU DE BORD'!$B$13:$R$2000,MATCH('Formalisme RTE'!$H$2,'[1]TABLEAU DE BORD'!$B$13:$B$2000,0),12)</f>
        <v>2.7040062867933941</v>
      </c>
      <c r="BR296">
        <f t="shared" si="28"/>
        <v>0</v>
      </c>
      <c r="BU296">
        <f t="shared" si="26"/>
        <v>0.5758883471257642</v>
      </c>
      <c r="BW296">
        <f>IF($BW$6="","",IF(ISERROR(INDEX([1]Base!$A$2:$C$207,MATCH($BW$6,[1]Base!$A$2:$A$207,0),2))=TRUE,"CABLE INCONNU",(INDEX([1]Base!$A$2:$C$207,MATCH($BW$6,[1]Base!$A$2:$A$207,0),3))))</f>
        <v>15.75</v>
      </c>
      <c r="BY296">
        <f>IF($BW$6="","",IF(ISERROR(INDEX([1]Base!$A$2:$C$207,MATCH($BW$6,[1]Base!$A$2:$A$207,0),2))=TRUE,"CABLE INCONNU",(INDEX([1]Base!$A$2:$C$207,MATCH($BW$6,[1]Base!$A$2:$A$207,0),2))))</f>
        <v>0.54700000000000004</v>
      </c>
      <c r="CA296">
        <f t="shared" si="27"/>
        <v>0</v>
      </c>
      <c r="CC296">
        <f>$BB$28+$D$10*((EXP(($BB$26-Q296)/$D$10)+EXP(-($BB$26-Q296)/$D$10))/2-1)</f>
        <v>237.96</v>
      </c>
      <c r="CD2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BORD'!$B$13:$B$2000,0),9)))*Q296/$M$18)</f>
        <v>237.96</v>
      </c>
      <c r="CF296" t="str">
        <f>'[1]TABLEAU DE BORD'!B294</f>
        <v/>
      </c>
      <c r="CG296" t="e">
        <f>'[1]TABLEAU DE BORD'!E294-'[1]TABLEAU DE BORD'!C294</f>
        <v>#VALUE!</v>
      </c>
      <c r="CI296" t="str">
        <f>'[1]TABLEAU DE BORD'!H294</f>
        <v/>
      </c>
      <c r="CJ296" t="e">
        <f>'[1]TABLEAU DE BORD'!K294-'[1]TABLEAU DE BORD'!I294</f>
        <v>#VALUE!</v>
      </c>
    </row>
    <row r="297" spans="69:88" x14ac:dyDescent="0.25">
      <c r="BQ2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BORD'!$B$13:$B$2000,0),11))*Q297/INDEX('[1]TABLEAU DE BORD'!$B$13:$R$2000,MATCH('Formalisme RTE'!$H$2,'[1]TABLEAU DE BORD'!$B$13:$B$2000,0),12)</f>
        <v>2.7040062867933941</v>
      </c>
      <c r="BR297">
        <f t="shared" si="28"/>
        <v>0</v>
      </c>
      <c r="BU297">
        <f t="shared" si="26"/>
        <v>0.5758883471257642</v>
      </c>
      <c r="BW297">
        <f>IF($BW$6="","",IF(ISERROR(INDEX([1]Base!$A$2:$C$207,MATCH($BW$6,[1]Base!$A$2:$A$207,0),2))=TRUE,"CABLE INCONNU",(INDEX([1]Base!$A$2:$C$207,MATCH($BW$6,[1]Base!$A$2:$A$207,0),3))))</f>
        <v>15.75</v>
      </c>
      <c r="BY297">
        <f>IF($BW$6="","",IF(ISERROR(INDEX([1]Base!$A$2:$C$207,MATCH($BW$6,[1]Base!$A$2:$A$207,0),2))=TRUE,"CABLE INCONNU",(INDEX([1]Base!$A$2:$C$207,MATCH($BW$6,[1]Base!$A$2:$A$207,0),2))))</f>
        <v>0.54700000000000004</v>
      </c>
      <c r="CA297">
        <f t="shared" si="27"/>
        <v>0</v>
      </c>
      <c r="CC297">
        <f>$BB$28+$D$10*((EXP(($BB$26-Q297)/$D$10)+EXP(-($BB$26-Q297)/$D$10))/2-1)</f>
        <v>237.96</v>
      </c>
      <c r="CD2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BORD'!$B$13:$B$2000,0),9)))*Q297/$M$18)</f>
        <v>237.96</v>
      </c>
      <c r="CF297" t="str">
        <f>'[1]TABLEAU DE BORD'!B295</f>
        <v/>
      </c>
      <c r="CG297" t="e">
        <f>'[1]TABLEAU DE BORD'!E295-'[1]TABLEAU DE BORD'!C295</f>
        <v>#VALUE!</v>
      </c>
      <c r="CI297" t="str">
        <f>'[1]TABLEAU DE BORD'!H295</f>
        <v/>
      </c>
      <c r="CJ297" t="e">
        <f>'[1]TABLEAU DE BORD'!K295-'[1]TABLEAU DE BORD'!I295</f>
        <v>#VALUE!</v>
      </c>
    </row>
    <row r="298" spans="69:88" x14ac:dyDescent="0.25">
      <c r="BQ2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BORD'!$B$13:$B$2000,0),11))*Q298/INDEX('[1]TABLEAU DE BORD'!$B$13:$R$2000,MATCH('Formalisme RTE'!$H$2,'[1]TABLEAU DE BORD'!$B$13:$B$2000,0),12)</f>
        <v>2.7040062867933941</v>
      </c>
      <c r="BR298">
        <f t="shared" si="28"/>
        <v>0</v>
      </c>
      <c r="BU298">
        <f t="shared" si="26"/>
        <v>0.5758883471257642</v>
      </c>
      <c r="BW298">
        <f>IF($BW$6="","",IF(ISERROR(INDEX([1]Base!$A$2:$C$207,MATCH($BW$6,[1]Base!$A$2:$A$207,0),2))=TRUE,"CABLE INCONNU",(INDEX([1]Base!$A$2:$C$207,MATCH($BW$6,[1]Base!$A$2:$A$207,0),3))))</f>
        <v>15.75</v>
      </c>
      <c r="BY298">
        <f>IF($BW$6="","",IF(ISERROR(INDEX([1]Base!$A$2:$C$207,MATCH($BW$6,[1]Base!$A$2:$A$207,0),2))=TRUE,"CABLE INCONNU",(INDEX([1]Base!$A$2:$C$207,MATCH($BW$6,[1]Base!$A$2:$A$207,0),2))))</f>
        <v>0.54700000000000004</v>
      </c>
      <c r="CA298">
        <f t="shared" si="27"/>
        <v>0</v>
      </c>
      <c r="CC298">
        <f>$BB$28+$D$10*((EXP(($BB$26-Q298)/$D$10)+EXP(-($BB$26-Q298)/$D$10))/2-1)</f>
        <v>237.96</v>
      </c>
      <c r="CD2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BORD'!$B$13:$B$2000,0),9)))*Q298/$M$18)</f>
        <v>237.96</v>
      </c>
      <c r="CF298" t="str">
        <f>'[1]TABLEAU DE BORD'!B296</f>
        <v/>
      </c>
      <c r="CG298" t="e">
        <f>'[1]TABLEAU DE BORD'!E296-'[1]TABLEAU DE BORD'!C296</f>
        <v>#VALUE!</v>
      </c>
      <c r="CI298" t="str">
        <f>'[1]TABLEAU DE BORD'!H296</f>
        <v/>
      </c>
      <c r="CJ298" t="e">
        <f>'[1]TABLEAU DE BORD'!K296-'[1]TABLEAU DE BORD'!I296</f>
        <v>#VALUE!</v>
      </c>
    </row>
    <row r="299" spans="69:88" x14ac:dyDescent="0.25">
      <c r="BQ2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BORD'!$B$13:$B$2000,0),11))*Q299/INDEX('[1]TABLEAU DE BORD'!$B$13:$R$2000,MATCH('Formalisme RTE'!$H$2,'[1]TABLEAU DE BORD'!$B$13:$B$2000,0),12)</f>
        <v>2.7040062867933941</v>
      </c>
      <c r="BR299">
        <f t="shared" si="28"/>
        <v>0</v>
      </c>
      <c r="BU299">
        <f t="shared" si="26"/>
        <v>0.5758883471257642</v>
      </c>
      <c r="BW299">
        <f>IF($BW$6="","",IF(ISERROR(INDEX([1]Base!$A$2:$C$207,MATCH($BW$6,[1]Base!$A$2:$A$207,0),2))=TRUE,"CABLE INCONNU",(INDEX([1]Base!$A$2:$C$207,MATCH($BW$6,[1]Base!$A$2:$A$207,0),3))))</f>
        <v>15.75</v>
      </c>
      <c r="BY299">
        <f>IF($BW$6="","",IF(ISERROR(INDEX([1]Base!$A$2:$C$207,MATCH($BW$6,[1]Base!$A$2:$A$207,0),2))=TRUE,"CABLE INCONNU",(INDEX([1]Base!$A$2:$C$207,MATCH($BW$6,[1]Base!$A$2:$A$207,0),2))))</f>
        <v>0.54700000000000004</v>
      </c>
      <c r="CA299">
        <f t="shared" si="27"/>
        <v>0</v>
      </c>
      <c r="CC299">
        <f>$BB$28+$D$10*((EXP(($BB$26-Q299)/$D$10)+EXP(-($BB$26-Q299)/$D$10))/2-1)</f>
        <v>237.96</v>
      </c>
      <c r="CD2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BORD'!$B$13:$B$2000,0),9)))*Q299/$M$18)</f>
        <v>237.96</v>
      </c>
      <c r="CF299" t="str">
        <f>'[1]TABLEAU DE BORD'!B297</f>
        <v/>
      </c>
      <c r="CG299" t="e">
        <f>'[1]TABLEAU DE BORD'!E297-'[1]TABLEAU DE BORD'!C297</f>
        <v>#VALUE!</v>
      </c>
      <c r="CI299" t="str">
        <f>'[1]TABLEAU DE BORD'!H297</f>
        <v/>
      </c>
      <c r="CJ299" t="e">
        <f>'[1]TABLEAU DE BORD'!K297-'[1]TABLEAU DE BORD'!I297</f>
        <v>#VALUE!</v>
      </c>
    </row>
    <row r="300" spans="69:88" x14ac:dyDescent="0.25">
      <c r="BQ3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BORD'!$B$13:$B$2000,0),11))*Q300/INDEX('[1]TABLEAU DE BORD'!$B$13:$R$2000,MATCH('Formalisme RTE'!$H$2,'[1]TABLEAU DE BORD'!$B$13:$B$2000,0),12)</f>
        <v>2.7040062867933941</v>
      </c>
      <c r="BR300">
        <f t="shared" si="28"/>
        <v>0</v>
      </c>
      <c r="BU300">
        <f t="shared" si="26"/>
        <v>0.5758883471257642</v>
      </c>
      <c r="BW300">
        <f>IF($BW$6="","",IF(ISERROR(INDEX([1]Base!$A$2:$C$207,MATCH($BW$6,[1]Base!$A$2:$A$207,0),2))=TRUE,"CABLE INCONNU",(INDEX([1]Base!$A$2:$C$207,MATCH($BW$6,[1]Base!$A$2:$A$207,0),3))))</f>
        <v>15.75</v>
      </c>
      <c r="BY300">
        <f>IF($BW$6="","",IF(ISERROR(INDEX([1]Base!$A$2:$C$207,MATCH($BW$6,[1]Base!$A$2:$A$207,0),2))=TRUE,"CABLE INCONNU",(INDEX([1]Base!$A$2:$C$207,MATCH($BW$6,[1]Base!$A$2:$A$207,0),2))))</f>
        <v>0.54700000000000004</v>
      </c>
      <c r="CA300">
        <f t="shared" si="27"/>
        <v>0</v>
      </c>
      <c r="CC300">
        <f>$BB$28+$D$10*((EXP(($BB$26-Q300)/$D$10)+EXP(-($BB$26-Q300)/$D$10))/2-1)</f>
        <v>237.96</v>
      </c>
      <c r="CD3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BORD'!$B$13:$B$2000,0),9)))*Q300/$M$18)</f>
        <v>237.96</v>
      </c>
      <c r="CF300" t="str">
        <f>'[1]TABLEAU DE BORD'!B298</f>
        <v/>
      </c>
      <c r="CG300" t="e">
        <f>'[1]TABLEAU DE BORD'!E298-'[1]TABLEAU DE BORD'!C298</f>
        <v>#VALUE!</v>
      </c>
      <c r="CI300" t="str">
        <f>'[1]TABLEAU DE BORD'!H298</f>
        <v/>
      </c>
      <c r="CJ300" t="e">
        <f>'[1]TABLEAU DE BORD'!K298-'[1]TABLEAU DE BORD'!I298</f>
        <v>#VALUE!</v>
      </c>
    </row>
    <row r="301" spans="69:88" x14ac:dyDescent="0.25">
      <c r="BQ3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BORD'!$B$13:$B$2000,0),11))*Q301/INDEX('[1]TABLEAU DE BORD'!$B$13:$R$2000,MATCH('Formalisme RTE'!$H$2,'[1]TABLEAU DE BORD'!$B$13:$B$2000,0),12)</f>
        <v>2.7040062867933941</v>
      </c>
      <c r="BR301">
        <f t="shared" si="28"/>
        <v>0</v>
      </c>
      <c r="BU301">
        <f t="shared" si="26"/>
        <v>0.5758883471257642</v>
      </c>
      <c r="BW301">
        <f>IF($BW$6="","",IF(ISERROR(INDEX([1]Base!$A$2:$C$207,MATCH($BW$6,[1]Base!$A$2:$A$207,0),2))=TRUE,"CABLE INCONNU",(INDEX([1]Base!$A$2:$C$207,MATCH($BW$6,[1]Base!$A$2:$A$207,0),3))))</f>
        <v>15.75</v>
      </c>
      <c r="BY301">
        <f>IF($BW$6="","",IF(ISERROR(INDEX([1]Base!$A$2:$C$207,MATCH($BW$6,[1]Base!$A$2:$A$207,0),2))=TRUE,"CABLE INCONNU",(INDEX([1]Base!$A$2:$C$207,MATCH($BW$6,[1]Base!$A$2:$A$207,0),2))))</f>
        <v>0.54700000000000004</v>
      </c>
      <c r="CA301">
        <f t="shared" si="27"/>
        <v>0</v>
      </c>
      <c r="CC301">
        <f>$BB$28+$D$10*((EXP(($BB$26-Q301)/$D$10)+EXP(-($BB$26-Q301)/$D$10))/2-1)</f>
        <v>237.96</v>
      </c>
      <c r="CD3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BORD'!$B$13:$B$2000,0),9)))*Q301/$M$18)</f>
        <v>237.96</v>
      </c>
      <c r="CF301" t="str">
        <f>'[1]TABLEAU DE BORD'!B299</f>
        <v/>
      </c>
      <c r="CG301" t="e">
        <f>'[1]TABLEAU DE BORD'!E299-'[1]TABLEAU DE BORD'!C299</f>
        <v>#VALUE!</v>
      </c>
      <c r="CI301" t="str">
        <f>'[1]TABLEAU DE BORD'!H299</f>
        <v/>
      </c>
      <c r="CJ301" t="e">
        <f>'[1]TABLEAU DE BORD'!K299-'[1]TABLEAU DE BORD'!I299</f>
        <v>#VALUE!</v>
      </c>
    </row>
    <row r="302" spans="69:88" x14ac:dyDescent="0.25">
      <c r="BQ3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BORD'!$B$13:$B$2000,0),11))*Q302/INDEX('[1]TABLEAU DE BORD'!$B$13:$R$2000,MATCH('Formalisme RTE'!$H$2,'[1]TABLEAU DE BORD'!$B$13:$B$2000,0),12)</f>
        <v>2.7040062867933941</v>
      </c>
      <c r="BR302">
        <f t="shared" si="28"/>
        <v>0</v>
      </c>
      <c r="BU302">
        <f t="shared" si="26"/>
        <v>0.5758883471257642</v>
      </c>
      <c r="BW302">
        <f>IF($BW$6="","",IF(ISERROR(INDEX([1]Base!$A$2:$C$207,MATCH($BW$6,[1]Base!$A$2:$A$207,0),2))=TRUE,"CABLE INCONNU",(INDEX([1]Base!$A$2:$C$207,MATCH($BW$6,[1]Base!$A$2:$A$207,0),3))))</f>
        <v>15.75</v>
      </c>
      <c r="BY302">
        <f>IF($BW$6="","",IF(ISERROR(INDEX([1]Base!$A$2:$C$207,MATCH($BW$6,[1]Base!$A$2:$A$207,0),2))=TRUE,"CABLE INCONNU",(INDEX([1]Base!$A$2:$C$207,MATCH($BW$6,[1]Base!$A$2:$A$207,0),2))))</f>
        <v>0.54700000000000004</v>
      </c>
      <c r="CA302">
        <f t="shared" si="27"/>
        <v>0</v>
      </c>
      <c r="CC302">
        <f>$BB$28+$D$10*((EXP(($BB$26-Q302)/$D$10)+EXP(-($BB$26-Q302)/$D$10))/2-1)</f>
        <v>237.96</v>
      </c>
      <c r="CD3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BORD'!$B$13:$B$2000,0),9)))*Q302/$M$18)</f>
        <v>237.96</v>
      </c>
      <c r="CF302" t="str">
        <f>'[1]TABLEAU DE BORD'!B300</f>
        <v/>
      </c>
      <c r="CG302" t="e">
        <f>'[1]TABLEAU DE BORD'!E300-'[1]TABLEAU DE BORD'!C300</f>
        <v>#VALUE!</v>
      </c>
      <c r="CI302" t="str">
        <f>'[1]TABLEAU DE BORD'!H300</f>
        <v/>
      </c>
      <c r="CJ302" t="e">
        <f>'[1]TABLEAU DE BORD'!K300-'[1]TABLEAU DE BORD'!I300</f>
        <v>#VALUE!</v>
      </c>
    </row>
    <row r="303" spans="69:88" x14ac:dyDescent="0.25">
      <c r="BQ3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BORD'!$B$13:$B$2000,0),11))*Q303/INDEX('[1]TABLEAU DE BORD'!$B$13:$R$2000,MATCH('Formalisme RTE'!$H$2,'[1]TABLEAU DE BORD'!$B$13:$B$2000,0),12)</f>
        <v>2.7040062867933941</v>
      </c>
      <c r="BR303">
        <f t="shared" si="28"/>
        <v>0</v>
      </c>
      <c r="BU303">
        <f t="shared" si="26"/>
        <v>0.5758883471257642</v>
      </c>
      <c r="BW303">
        <f>IF($BW$6="","",IF(ISERROR(INDEX([1]Base!$A$2:$C$207,MATCH($BW$6,[1]Base!$A$2:$A$207,0),2))=TRUE,"CABLE INCONNU",(INDEX([1]Base!$A$2:$C$207,MATCH($BW$6,[1]Base!$A$2:$A$207,0),3))))</f>
        <v>15.75</v>
      </c>
      <c r="BY303">
        <f>IF($BW$6="","",IF(ISERROR(INDEX([1]Base!$A$2:$C$207,MATCH($BW$6,[1]Base!$A$2:$A$207,0),2))=TRUE,"CABLE INCONNU",(INDEX([1]Base!$A$2:$C$207,MATCH($BW$6,[1]Base!$A$2:$A$207,0),2))))</f>
        <v>0.54700000000000004</v>
      </c>
      <c r="CA303">
        <f t="shared" si="27"/>
        <v>0</v>
      </c>
      <c r="CC303">
        <f>$BB$28+$D$10*((EXP(($BB$26-Q303)/$D$10)+EXP(-($BB$26-Q303)/$D$10))/2-1)</f>
        <v>237.96</v>
      </c>
      <c r="CD3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BORD'!$B$13:$B$2000,0),9)))*Q303/$M$18)</f>
        <v>237.96</v>
      </c>
      <c r="CF303" t="str">
        <f>'[1]TABLEAU DE BORD'!B301</f>
        <v/>
      </c>
      <c r="CG303" t="e">
        <f>'[1]TABLEAU DE BORD'!E301-'[1]TABLEAU DE BORD'!C301</f>
        <v>#VALUE!</v>
      </c>
      <c r="CI303" t="str">
        <f>'[1]TABLEAU DE BORD'!H301</f>
        <v/>
      </c>
      <c r="CJ303" t="e">
        <f>'[1]TABLEAU DE BORD'!K301-'[1]TABLEAU DE BORD'!I301</f>
        <v>#VALUE!</v>
      </c>
    </row>
    <row r="304" spans="69:88" x14ac:dyDescent="0.25">
      <c r="BQ3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BORD'!$B$13:$B$2000,0),11))*Q304/INDEX('[1]TABLEAU DE BORD'!$B$13:$R$2000,MATCH('Formalisme RTE'!$H$2,'[1]TABLEAU DE BORD'!$B$13:$B$2000,0),12)</f>
        <v>2.7040062867933941</v>
      </c>
      <c r="BR304">
        <f t="shared" si="28"/>
        <v>0</v>
      </c>
      <c r="BU304">
        <f t="shared" si="26"/>
        <v>0.5758883471257642</v>
      </c>
      <c r="BW304">
        <f>IF($BW$6="","",IF(ISERROR(INDEX([1]Base!$A$2:$C$207,MATCH($BW$6,[1]Base!$A$2:$A$207,0),2))=TRUE,"CABLE INCONNU",(INDEX([1]Base!$A$2:$C$207,MATCH($BW$6,[1]Base!$A$2:$A$207,0),3))))</f>
        <v>15.75</v>
      </c>
      <c r="BY304">
        <f>IF($BW$6="","",IF(ISERROR(INDEX([1]Base!$A$2:$C$207,MATCH($BW$6,[1]Base!$A$2:$A$207,0),2))=TRUE,"CABLE INCONNU",(INDEX([1]Base!$A$2:$C$207,MATCH($BW$6,[1]Base!$A$2:$A$207,0),2))))</f>
        <v>0.54700000000000004</v>
      </c>
      <c r="CA304">
        <f t="shared" si="27"/>
        <v>0</v>
      </c>
      <c r="CC304">
        <f>$BB$28+$D$10*((EXP(($BB$26-Q304)/$D$10)+EXP(-($BB$26-Q304)/$D$10))/2-1)</f>
        <v>237.96</v>
      </c>
      <c r="CD3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BORD'!$B$13:$B$2000,0),9)))*Q304/$M$18)</f>
        <v>237.96</v>
      </c>
      <c r="CF304" t="str">
        <f>'[1]TABLEAU DE BORD'!B302</f>
        <v/>
      </c>
      <c r="CG304" t="e">
        <f>'[1]TABLEAU DE BORD'!E302-'[1]TABLEAU DE BORD'!C302</f>
        <v>#VALUE!</v>
      </c>
      <c r="CI304" t="str">
        <f>'[1]TABLEAU DE BORD'!H302</f>
        <v/>
      </c>
      <c r="CJ304" t="e">
        <f>'[1]TABLEAU DE BORD'!K302-'[1]TABLEAU DE BORD'!I302</f>
        <v>#VALUE!</v>
      </c>
    </row>
    <row r="305" spans="69:88" x14ac:dyDescent="0.25">
      <c r="BQ3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BORD'!$B$13:$B$2000,0),11))*Q305/INDEX('[1]TABLEAU DE BORD'!$B$13:$R$2000,MATCH('Formalisme RTE'!$H$2,'[1]TABLEAU DE BORD'!$B$13:$B$2000,0),12)</f>
        <v>2.7040062867933941</v>
      </c>
      <c r="BR305">
        <f t="shared" si="28"/>
        <v>0</v>
      </c>
      <c r="BU305">
        <f t="shared" si="26"/>
        <v>0.5758883471257642</v>
      </c>
      <c r="BW305">
        <f>IF($BW$6="","",IF(ISERROR(INDEX([1]Base!$A$2:$C$207,MATCH($BW$6,[1]Base!$A$2:$A$207,0),2))=TRUE,"CABLE INCONNU",(INDEX([1]Base!$A$2:$C$207,MATCH($BW$6,[1]Base!$A$2:$A$207,0),3))))</f>
        <v>15.75</v>
      </c>
      <c r="BY305">
        <f>IF($BW$6="","",IF(ISERROR(INDEX([1]Base!$A$2:$C$207,MATCH($BW$6,[1]Base!$A$2:$A$207,0),2))=TRUE,"CABLE INCONNU",(INDEX([1]Base!$A$2:$C$207,MATCH($BW$6,[1]Base!$A$2:$A$207,0),2))))</f>
        <v>0.54700000000000004</v>
      </c>
      <c r="CA305">
        <f t="shared" si="27"/>
        <v>0</v>
      </c>
      <c r="CC305">
        <f>$BB$28+$D$10*((EXP(($BB$26-Q305)/$D$10)+EXP(-($BB$26-Q305)/$D$10))/2-1)</f>
        <v>237.96</v>
      </c>
      <c r="CD3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BORD'!$B$13:$B$2000,0),9)))*Q305/$M$18)</f>
        <v>237.96</v>
      </c>
      <c r="CF305" t="str">
        <f>'[1]TABLEAU DE BORD'!B303</f>
        <v/>
      </c>
      <c r="CG305" t="e">
        <f>'[1]TABLEAU DE BORD'!E303-'[1]TABLEAU DE BORD'!C303</f>
        <v>#VALUE!</v>
      </c>
      <c r="CI305" t="str">
        <f>'[1]TABLEAU DE BORD'!H303</f>
        <v/>
      </c>
      <c r="CJ305" t="e">
        <f>'[1]TABLEAU DE BORD'!K303-'[1]TABLEAU DE BORD'!I303</f>
        <v>#VALUE!</v>
      </c>
    </row>
    <row r="306" spans="69:88" x14ac:dyDescent="0.25">
      <c r="BQ3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BORD'!$B$13:$B$2000,0),11))*Q306/INDEX('[1]TABLEAU DE BORD'!$B$13:$R$2000,MATCH('Formalisme RTE'!$H$2,'[1]TABLEAU DE BORD'!$B$13:$B$2000,0),12)</f>
        <v>2.7040062867933941</v>
      </c>
      <c r="BR306">
        <f t="shared" si="28"/>
        <v>0</v>
      </c>
      <c r="BU306">
        <f t="shared" si="26"/>
        <v>0.5758883471257642</v>
      </c>
      <c r="BW306">
        <f>IF($BW$6="","",IF(ISERROR(INDEX([1]Base!$A$2:$C$207,MATCH($BW$6,[1]Base!$A$2:$A$207,0),2))=TRUE,"CABLE INCONNU",(INDEX([1]Base!$A$2:$C$207,MATCH($BW$6,[1]Base!$A$2:$A$207,0),3))))</f>
        <v>15.75</v>
      </c>
      <c r="BY306">
        <f>IF($BW$6="","",IF(ISERROR(INDEX([1]Base!$A$2:$C$207,MATCH($BW$6,[1]Base!$A$2:$A$207,0),2))=TRUE,"CABLE INCONNU",(INDEX([1]Base!$A$2:$C$207,MATCH($BW$6,[1]Base!$A$2:$A$207,0),2))))</f>
        <v>0.54700000000000004</v>
      </c>
      <c r="CA306">
        <f t="shared" si="27"/>
        <v>0</v>
      </c>
      <c r="CC306">
        <f>$BB$28+$D$10*((EXP(($BB$26-Q306)/$D$10)+EXP(-($BB$26-Q306)/$D$10))/2-1)</f>
        <v>237.96</v>
      </c>
      <c r="CD3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BORD'!$B$13:$B$2000,0),9)))*Q306/$M$18)</f>
        <v>237.96</v>
      </c>
      <c r="CF306" t="str">
        <f>'[1]TABLEAU DE BORD'!B304</f>
        <v/>
      </c>
      <c r="CG306" t="e">
        <f>'[1]TABLEAU DE BORD'!E304-'[1]TABLEAU DE BORD'!C304</f>
        <v>#VALUE!</v>
      </c>
      <c r="CI306" t="str">
        <f>'[1]TABLEAU DE BORD'!H304</f>
        <v/>
      </c>
      <c r="CJ306" t="e">
        <f>'[1]TABLEAU DE BORD'!K304-'[1]TABLEAU DE BORD'!I304</f>
        <v>#VALUE!</v>
      </c>
    </row>
    <row r="307" spans="69:88" x14ac:dyDescent="0.25">
      <c r="BQ3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BORD'!$B$13:$B$2000,0),11))*Q307/INDEX('[1]TABLEAU DE BORD'!$B$13:$R$2000,MATCH('Formalisme RTE'!$H$2,'[1]TABLEAU DE BORD'!$B$13:$B$2000,0),12)</f>
        <v>2.7040062867933941</v>
      </c>
      <c r="BR307">
        <f t="shared" si="28"/>
        <v>0</v>
      </c>
      <c r="BU307">
        <f t="shared" si="26"/>
        <v>0.5758883471257642</v>
      </c>
      <c r="BW307">
        <f>IF($BW$6="","",IF(ISERROR(INDEX([1]Base!$A$2:$C$207,MATCH($BW$6,[1]Base!$A$2:$A$207,0),2))=TRUE,"CABLE INCONNU",(INDEX([1]Base!$A$2:$C$207,MATCH($BW$6,[1]Base!$A$2:$A$207,0),3))))</f>
        <v>15.75</v>
      </c>
      <c r="BY307">
        <f>IF($BW$6="","",IF(ISERROR(INDEX([1]Base!$A$2:$C$207,MATCH($BW$6,[1]Base!$A$2:$A$207,0),2))=TRUE,"CABLE INCONNU",(INDEX([1]Base!$A$2:$C$207,MATCH($BW$6,[1]Base!$A$2:$A$207,0),2))))</f>
        <v>0.54700000000000004</v>
      </c>
      <c r="CA307">
        <f t="shared" si="27"/>
        <v>0</v>
      </c>
      <c r="CC307">
        <f>$BB$28+$D$10*((EXP(($BB$26-Q307)/$D$10)+EXP(-($BB$26-Q307)/$D$10))/2-1)</f>
        <v>237.96</v>
      </c>
      <c r="CD3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BORD'!$B$13:$B$2000,0),9)))*Q307/$M$18)</f>
        <v>237.96</v>
      </c>
      <c r="CF307" t="str">
        <f>'[1]TABLEAU DE BORD'!B305</f>
        <v/>
      </c>
      <c r="CG307" t="e">
        <f>'[1]TABLEAU DE BORD'!E305-'[1]TABLEAU DE BORD'!C305</f>
        <v>#VALUE!</v>
      </c>
      <c r="CI307" t="str">
        <f>'[1]TABLEAU DE BORD'!H305</f>
        <v/>
      </c>
      <c r="CJ307" t="e">
        <f>'[1]TABLEAU DE BORD'!K305-'[1]TABLEAU DE BORD'!I305</f>
        <v>#VALUE!</v>
      </c>
    </row>
    <row r="308" spans="69:88" x14ac:dyDescent="0.25">
      <c r="BQ3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BORD'!$B$13:$B$2000,0),11))*Q308/INDEX('[1]TABLEAU DE BORD'!$B$13:$R$2000,MATCH('Formalisme RTE'!$H$2,'[1]TABLEAU DE BORD'!$B$13:$B$2000,0),12)</f>
        <v>2.7040062867933941</v>
      </c>
      <c r="BR308">
        <f t="shared" si="28"/>
        <v>0</v>
      </c>
      <c r="BU308">
        <f t="shared" si="26"/>
        <v>0.5758883471257642</v>
      </c>
      <c r="BW308">
        <f>IF($BW$6="","",IF(ISERROR(INDEX([1]Base!$A$2:$C$207,MATCH($BW$6,[1]Base!$A$2:$A$207,0),2))=TRUE,"CABLE INCONNU",(INDEX([1]Base!$A$2:$C$207,MATCH($BW$6,[1]Base!$A$2:$A$207,0),3))))</f>
        <v>15.75</v>
      </c>
      <c r="BY308">
        <f>IF($BW$6="","",IF(ISERROR(INDEX([1]Base!$A$2:$C$207,MATCH($BW$6,[1]Base!$A$2:$A$207,0),2))=TRUE,"CABLE INCONNU",(INDEX([1]Base!$A$2:$C$207,MATCH($BW$6,[1]Base!$A$2:$A$207,0),2))))</f>
        <v>0.54700000000000004</v>
      </c>
      <c r="CA308">
        <f t="shared" si="27"/>
        <v>0</v>
      </c>
      <c r="CC308">
        <f>$BB$28+$D$10*((EXP(($BB$26-Q308)/$D$10)+EXP(-($BB$26-Q308)/$D$10))/2-1)</f>
        <v>237.96</v>
      </c>
      <c r="CD3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BORD'!$B$13:$B$2000,0),9)))*Q308/$M$18)</f>
        <v>237.96</v>
      </c>
      <c r="CF308" t="str">
        <f>'[1]TABLEAU DE BORD'!B306</f>
        <v/>
      </c>
      <c r="CG308" t="e">
        <f>'[1]TABLEAU DE BORD'!E306-'[1]TABLEAU DE BORD'!C306</f>
        <v>#VALUE!</v>
      </c>
      <c r="CI308" t="str">
        <f>'[1]TABLEAU DE BORD'!H306</f>
        <v/>
      </c>
      <c r="CJ308" t="e">
        <f>'[1]TABLEAU DE BORD'!K306-'[1]TABLEAU DE BORD'!I306</f>
        <v>#VALUE!</v>
      </c>
    </row>
    <row r="309" spans="69:88" x14ac:dyDescent="0.25">
      <c r="BQ3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BORD'!$B$13:$B$2000,0),11))*Q309/INDEX('[1]TABLEAU DE BORD'!$B$13:$R$2000,MATCH('Formalisme RTE'!$H$2,'[1]TABLEAU DE BORD'!$B$13:$B$2000,0),12)</f>
        <v>2.7040062867933941</v>
      </c>
      <c r="BR309">
        <f t="shared" si="28"/>
        <v>0</v>
      </c>
      <c r="BU309">
        <f t="shared" si="26"/>
        <v>0.5758883471257642</v>
      </c>
      <c r="BW309">
        <f>IF($BW$6="","",IF(ISERROR(INDEX([1]Base!$A$2:$C$207,MATCH($BW$6,[1]Base!$A$2:$A$207,0),2))=TRUE,"CABLE INCONNU",(INDEX([1]Base!$A$2:$C$207,MATCH($BW$6,[1]Base!$A$2:$A$207,0),3))))</f>
        <v>15.75</v>
      </c>
      <c r="BY309">
        <f>IF($BW$6="","",IF(ISERROR(INDEX([1]Base!$A$2:$C$207,MATCH($BW$6,[1]Base!$A$2:$A$207,0),2))=TRUE,"CABLE INCONNU",(INDEX([1]Base!$A$2:$C$207,MATCH($BW$6,[1]Base!$A$2:$A$207,0),2))))</f>
        <v>0.54700000000000004</v>
      </c>
      <c r="CA309">
        <f t="shared" si="27"/>
        <v>0</v>
      </c>
      <c r="CC309">
        <f>$BB$28+$D$10*((EXP(($BB$26-Q309)/$D$10)+EXP(-($BB$26-Q309)/$D$10))/2-1)</f>
        <v>237.96</v>
      </c>
      <c r="CD3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BORD'!$B$13:$B$2000,0),9)))*Q309/$M$18)</f>
        <v>237.96</v>
      </c>
      <c r="CF309" t="str">
        <f>'[1]TABLEAU DE BORD'!B307</f>
        <v/>
      </c>
      <c r="CG309" t="e">
        <f>'[1]TABLEAU DE BORD'!E307-'[1]TABLEAU DE BORD'!C307</f>
        <v>#VALUE!</v>
      </c>
      <c r="CI309" t="str">
        <f>'[1]TABLEAU DE BORD'!H307</f>
        <v/>
      </c>
      <c r="CJ309" t="e">
        <f>'[1]TABLEAU DE BORD'!K307-'[1]TABLEAU DE BORD'!I307</f>
        <v>#VALUE!</v>
      </c>
    </row>
    <row r="310" spans="69:88" x14ac:dyDescent="0.25">
      <c r="BQ3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BORD'!$B$13:$B$2000,0),11))*Q310/INDEX('[1]TABLEAU DE BORD'!$B$13:$R$2000,MATCH('Formalisme RTE'!$H$2,'[1]TABLEAU DE BORD'!$B$13:$B$2000,0),12)</f>
        <v>2.7040062867933941</v>
      </c>
      <c r="BR310">
        <f t="shared" si="28"/>
        <v>0</v>
      </c>
      <c r="BU310">
        <f t="shared" si="26"/>
        <v>0.5758883471257642</v>
      </c>
      <c r="BW310">
        <f>IF($BW$6="","",IF(ISERROR(INDEX([1]Base!$A$2:$C$207,MATCH($BW$6,[1]Base!$A$2:$A$207,0),2))=TRUE,"CABLE INCONNU",(INDEX([1]Base!$A$2:$C$207,MATCH($BW$6,[1]Base!$A$2:$A$207,0),3))))</f>
        <v>15.75</v>
      </c>
      <c r="BY310">
        <f>IF($BW$6="","",IF(ISERROR(INDEX([1]Base!$A$2:$C$207,MATCH($BW$6,[1]Base!$A$2:$A$207,0),2))=TRUE,"CABLE INCONNU",(INDEX([1]Base!$A$2:$C$207,MATCH($BW$6,[1]Base!$A$2:$A$207,0),2))))</f>
        <v>0.54700000000000004</v>
      </c>
      <c r="CA310">
        <f t="shared" si="27"/>
        <v>0</v>
      </c>
      <c r="CC310">
        <f>$BB$28+$D$10*((EXP(($BB$26-Q310)/$D$10)+EXP(-($BB$26-Q310)/$D$10))/2-1)</f>
        <v>237.96</v>
      </c>
      <c r="CD3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BORD'!$B$13:$B$2000,0),9)))*Q310/$M$18)</f>
        <v>237.96</v>
      </c>
      <c r="CF310" t="str">
        <f>'[1]TABLEAU DE BORD'!B308</f>
        <v/>
      </c>
      <c r="CG310" t="e">
        <f>'[1]TABLEAU DE BORD'!E308-'[1]TABLEAU DE BORD'!C308</f>
        <v>#VALUE!</v>
      </c>
      <c r="CI310" t="str">
        <f>'[1]TABLEAU DE BORD'!H308</f>
        <v/>
      </c>
      <c r="CJ310" t="e">
        <f>'[1]TABLEAU DE BORD'!K308-'[1]TABLEAU DE BORD'!I308</f>
        <v>#VALUE!</v>
      </c>
    </row>
    <row r="311" spans="69:88" x14ac:dyDescent="0.25">
      <c r="BQ3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BORD'!$B$13:$B$2000,0),11))*Q311/INDEX('[1]TABLEAU DE BORD'!$B$13:$R$2000,MATCH('Formalisme RTE'!$H$2,'[1]TABLEAU DE BORD'!$B$13:$B$2000,0),12)</f>
        <v>2.7040062867933941</v>
      </c>
      <c r="BR311">
        <f t="shared" si="28"/>
        <v>0</v>
      </c>
      <c r="BU311">
        <f t="shared" si="26"/>
        <v>0.5758883471257642</v>
      </c>
      <c r="BW311">
        <f>IF($BW$6="","",IF(ISERROR(INDEX([1]Base!$A$2:$C$207,MATCH($BW$6,[1]Base!$A$2:$A$207,0),2))=TRUE,"CABLE INCONNU",(INDEX([1]Base!$A$2:$C$207,MATCH($BW$6,[1]Base!$A$2:$A$207,0),3))))</f>
        <v>15.75</v>
      </c>
      <c r="BY311">
        <f>IF($BW$6="","",IF(ISERROR(INDEX([1]Base!$A$2:$C$207,MATCH($BW$6,[1]Base!$A$2:$A$207,0),2))=TRUE,"CABLE INCONNU",(INDEX([1]Base!$A$2:$C$207,MATCH($BW$6,[1]Base!$A$2:$A$207,0),2))))</f>
        <v>0.54700000000000004</v>
      </c>
      <c r="CA311">
        <f t="shared" si="27"/>
        <v>0</v>
      </c>
      <c r="CC311">
        <f>$BB$28+$D$10*((EXP(($BB$26-Q311)/$D$10)+EXP(-($BB$26-Q311)/$D$10))/2-1)</f>
        <v>237.96</v>
      </c>
      <c r="CD3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BORD'!$B$13:$B$2000,0),9)))*Q311/$M$18)</f>
        <v>237.96</v>
      </c>
      <c r="CF311" t="str">
        <f>'[1]TABLEAU DE BORD'!B309</f>
        <v/>
      </c>
      <c r="CG311" t="e">
        <f>'[1]TABLEAU DE BORD'!E309-'[1]TABLEAU DE BORD'!C309</f>
        <v>#VALUE!</v>
      </c>
      <c r="CI311" t="str">
        <f>'[1]TABLEAU DE BORD'!H309</f>
        <v/>
      </c>
      <c r="CJ311" t="e">
        <f>'[1]TABLEAU DE BORD'!K309-'[1]TABLEAU DE BORD'!I309</f>
        <v>#VALUE!</v>
      </c>
    </row>
    <row r="312" spans="69:88" x14ac:dyDescent="0.25">
      <c r="BQ3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BORD'!$B$13:$B$2000,0),11))*Q312/INDEX('[1]TABLEAU DE BORD'!$B$13:$R$2000,MATCH('Formalisme RTE'!$H$2,'[1]TABLEAU DE BORD'!$B$13:$B$2000,0),12)</f>
        <v>2.7040062867933941</v>
      </c>
      <c r="BR312">
        <f t="shared" si="28"/>
        <v>0</v>
      </c>
      <c r="BU312">
        <f t="shared" si="26"/>
        <v>0.5758883471257642</v>
      </c>
      <c r="BW312">
        <f>IF($BW$6="","",IF(ISERROR(INDEX([1]Base!$A$2:$C$207,MATCH($BW$6,[1]Base!$A$2:$A$207,0),2))=TRUE,"CABLE INCONNU",(INDEX([1]Base!$A$2:$C$207,MATCH($BW$6,[1]Base!$A$2:$A$207,0),3))))</f>
        <v>15.75</v>
      </c>
      <c r="BY312">
        <f>IF($BW$6="","",IF(ISERROR(INDEX([1]Base!$A$2:$C$207,MATCH($BW$6,[1]Base!$A$2:$A$207,0),2))=TRUE,"CABLE INCONNU",(INDEX([1]Base!$A$2:$C$207,MATCH($BW$6,[1]Base!$A$2:$A$207,0),2))))</f>
        <v>0.54700000000000004</v>
      </c>
      <c r="CA312">
        <f t="shared" si="27"/>
        <v>0</v>
      </c>
      <c r="CC312">
        <f>$BB$28+$D$10*((EXP(($BB$26-Q312)/$D$10)+EXP(-($BB$26-Q312)/$D$10))/2-1)</f>
        <v>237.96</v>
      </c>
      <c r="CD3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BORD'!$B$13:$B$2000,0),9)))*Q312/$M$18)</f>
        <v>237.96</v>
      </c>
      <c r="CF312" t="str">
        <f>'[1]TABLEAU DE BORD'!B310</f>
        <v/>
      </c>
      <c r="CG312" t="e">
        <f>'[1]TABLEAU DE BORD'!E310-'[1]TABLEAU DE BORD'!C310</f>
        <v>#VALUE!</v>
      </c>
      <c r="CI312" t="str">
        <f>'[1]TABLEAU DE BORD'!H310</f>
        <v/>
      </c>
      <c r="CJ312" t="e">
        <f>'[1]TABLEAU DE BORD'!K310-'[1]TABLEAU DE BORD'!I310</f>
        <v>#VALUE!</v>
      </c>
    </row>
    <row r="313" spans="69:88" x14ac:dyDescent="0.25">
      <c r="BQ3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BORD'!$B$13:$B$2000,0),11))*Q313/INDEX('[1]TABLEAU DE BORD'!$B$13:$R$2000,MATCH('Formalisme RTE'!$H$2,'[1]TABLEAU DE BORD'!$B$13:$B$2000,0),12)</f>
        <v>2.7040062867933941</v>
      </c>
      <c r="BR313">
        <f t="shared" si="28"/>
        <v>0</v>
      </c>
      <c r="BU313">
        <f t="shared" si="26"/>
        <v>0.5758883471257642</v>
      </c>
      <c r="BW313">
        <f>IF($BW$6="","",IF(ISERROR(INDEX([1]Base!$A$2:$C$207,MATCH($BW$6,[1]Base!$A$2:$A$207,0),2))=TRUE,"CABLE INCONNU",(INDEX([1]Base!$A$2:$C$207,MATCH($BW$6,[1]Base!$A$2:$A$207,0),3))))</f>
        <v>15.75</v>
      </c>
      <c r="BY313">
        <f>IF($BW$6="","",IF(ISERROR(INDEX([1]Base!$A$2:$C$207,MATCH($BW$6,[1]Base!$A$2:$A$207,0),2))=TRUE,"CABLE INCONNU",(INDEX([1]Base!$A$2:$C$207,MATCH($BW$6,[1]Base!$A$2:$A$207,0),2))))</f>
        <v>0.54700000000000004</v>
      </c>
      <c r="CA313">
        <f t="shared" si="27"/>
        <v>0</v>
      </c>
      <c r="CC313">
        <f>$BB$28+$D$10*((EXP(($BB$26-Q313)/$D$10)+EXP(-($BB$26-Q313)/$D$10))/2-1)</f>
        <v>237.96</v>
      </c>
      <c r="CD3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BORD'!$B$13:$B$2000,0),9)))*Q313/$M$18)</f>
        <v>237.96</v>
      </c>
      <c r="CF313" t="str">
        <f>'[1]TABLEAU DE BORD'!B311</f>
        <v/>
      </c>
      <c r="CG313" t="e">
        <f>'[1]TABLEAU DE BORD'!E311-'[1]TABLEAU DE BORD'!C311</f>
        <v>#VALUE!</v>
      </c>
      <c r="CI313" t="str">
        <f>'[1]TABLEAU DE BORD'!H311</f>
        <v/>
      </c>
      <c r="CJ313" t="e">
        <f>'[1]TABLEAU DE BORD'!K311-'[1]TABLEAU DE BORD'!I311</f>
        <v>#VALUE!</v>
      </c>
    </row>
    <row r="314" spans="69:88" x14ac:dyDescent="0.25">
      <c r="BQ3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BORD'!$B$13:$B$2000,0),11))*Q314/INDEX('[1]TABLEAU DE BORD'!$B$13:$R$2000,MATCH('Formalisme RTE'!$H$2,'[1]TABLEAU DE BORD'!$B$13:$B$2000,0),12)</f>
        <v>2.7040062867933941</v>
      </c>
      <c r="BR314">
        <f t="shared" si="28"/>
        <v>0</v>
      </c>
      <c r="BU314">
        <f t="shared" si="26"/>
        <v>0.5758883471257642</v>
      </c>
      <c r="BW314">
        <f>IF($BW$6="","",IF(ISERROR(INDEX([1]Base!$A$2:$C$207,MATCH($BW$6,[1]Base!$A$2:$A$207,0),2))=TRUE,"CABLE INCONNU",(INDEX([1]Base!$A$2:$C$207,MATCH($BW$6,[1]Base!$A$2:$A$207,0),3))))</f>
        <v>15.75</v>
      </c>
      <c r="BY314">
        <f>IF($BW$6="","",IF(ISERROR(INDEX([1]Base!$A$2:$C$207,MATCH($BW$6,[1]Base!$A$2:$A$207,0),2))=TRUE,"CABLE INCONNU",(INDEX([1]Base!$A$2:$C$207,MATCH($BW$6,[1]Base!$A$2:$A$207,0),2))))</f>
        <v>0.54700000000000004</v>
      </c>
      <c r="CA314">
        <f t="shared" si="27"/>
        <v>0</v>
      </c>
      <c r="CC314">
        <f>$BB$28+$D$10*((EXP(($BB$26-Q314)/$D$10)+EXP(-($BB$26-Q314)/$D$10))/2-1)</f>
        <v>237.96</v>
      </c>
      <c r="CD3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BORD'!$B$13:$B$2000,0),9)))*Q314/$M$18)</f>
        <v>237.96</v>
      </c>
      <c r="CF314" t="str">
        <f>'[1]TABLEAU DE BORD'!B312</f>
        <v/>
      </c>
      <c r="CG314" t="e">
        <f>'[1]TABLEAU DE BORD'!E312-'[1]TABLEAU DE BORD'!C312</f>
        <v>#VALUE!</v>
      </c>
      <c r="CI314" t="str">
        <f>'[1]TABLEAU DE BORD'!H312</f>
        <v/>
      </c>
      <c r="CJ314" t="e">
        <f>'[1]TABLEAU DE BORD'!K312-'[1]TABLEAU DE BORD'!I312</f>
        <v>#VALUE!</v>
      </c>
    </row>
    <row r="315" spans="69:88" x14ac:dyDescent="0.25">
      <c r="BQ3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BORD'!$B$13:$B$2000,0),11))*Q315/INDEX('[1]TABLEAU DE BORD'!$B$13:$R$2000,MATCH('Formalisme RTE'!$H$2,'[1]TABLEAU DE BORD'!$B$13:$B$2000,0),12)</f>
        <v>2.7040062867933941</v>
      </c>
      <c r="BR315">
        <f t="shared" si="28"/>
        <v>0</v>
      </c>
      <c r="BU315">
        <f t="shared" si="26"/>
        <v>0.5758883471257642</v>
      </c>
      <c r="BW315">
        <f>IF($BW$6="","",IF(ISERROR(INDEX([1]Base!$A$2:$C$207,MATCH($BW$6,[1]Base!$A$2:$A$207,0),2))=TRUE,"CABLE INCONNU",(INDEX([1]Base!$A$2:$C$207,MATCH($BW$6,[1]Base!$A$2:$A$207,0),3))))</f>
        <v>15.75</v>
      </c>
      <c r="BY315">
        <f>IF($BW$6="","",IF(ISERROR(INDEX([1]Base!$A$2:$C$207,MATCH($BW$6,[1]Base!$A$2:$A$207,0),2))=TRUE,"CABLE INCONNU",(INDEX([1]Base!$A$2:$C$207,MATCH($BW$6,[1]Base!$A$2:$A$207,0),2))))</f>
        <v>0.54700000000000004</v>
      </c>
      <c r="CA315">
        <f t="shared" si="27"/>
        <v>0</v>
      </c>
      <c r="CC315">
        <f>$BB$28+$D$10*((EXP(($BB$26-Q315)/$D$10)+EXP(-($BB$26-Q315)/$D$10))/2-1)</f>
        <v>237.96</v>
      </c>
      <c r="CD3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BORD'!$B$13:$B$2000,0),9)))*Q315/$M$18)</f>
        <v>237.96</v>
      </c>
      <c r="CF315" t="str">
        <f>'[1]TABLEAU DE BORD'!B313</f>
        <v/>
      </c>
      <c r="CG315" t="e">
        <f>'[1]TABLEAU DE BORD'!E313-'[1]TABLEAU DE BORD'!C313</f>
        <v>#VALUE!</v>
      </c>
      <c r="CI315" t="str">
        <f>'[1]TABLEAU DE BORD'!H313</f>
        <v/>
      </c>
      <c r="CJ315" t="e">
        <f>'[1]TABLEAU DE BORD'!K313-'[1]TABLEAU DE BORD'!I313</f>
        <v>#VALUE!</v>
      </c>
    </row>
    <row r="316" spans="69:88" x14ac:dyDescent="0.25">
      <c r="BQ3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BORD'!$B$13:$B$2000,0),11))*Q316/INDEX('[1]TABLEAU DE BORD'!$B$13:$R$2000,MATCH('Formalisme RTE'!$H$2,'[1]TABLEAU DE BORD'!$B$13:$B$2000,0),12)</f>
        <v>2.7040062867933941</v>
      </c>
      <c r="BR316">
        <f t="shared" si="28"/>
        <v>0</v>
      </c>
      <c r="BU316">
        <f t="shared" si="26"/>
        <v>0.5758883471257642</v>
      </c>
      <c r="BW316">
        <f>IF($BW$6="","",IF(ISERROR(INDEX([1]Base!$A$2:$C$207,MATCH($BW$6,[1]Base!$A$2:$A$207,0),2))=TRUE,"CABLE INCONNU",(INDEX([1]Base!$A$2:$C$207,MATCH($BW$6,[1]Base!$A$2:$A$207,0),3))))</f>
        <v>15.75</v>
      </c>
      <c r="BY316">
        <f>IF($BW$6="","",IF(ISERROR(INDEX([1]Base!$A$2:$C$207,MATCH($BW$6,[1]Base!$A$2:$A$207,0),2))=TRUE,"CABLE INCONNU",(INDEX([1]Base!$A$2:$C$207,MATCH($BW$6,[1]Base!$A$2:$A$207,0),2))))</f>
        <v>0.54700000000000004</v>
      </c>
      <c r="CA316">
        <f t="shared" si="27"/>
        <v>0</v>
      </c>
      <c r="CC316">
        <f>$BB$28+$D$10*((EXP(($BB$26-Q316)/$D$10)+EXP(-($BB$26-Q316)/$D$10))/2-1)</f>
        <v>237.96</v>
      </c>
      <c r="CD3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BORD'!$B$13:$B$2000,0),9)))*Q316/$M$18)</f>
        <v>237.96</v>
      </c>
      <c r="CF316" t="str">
        <f>'[1]TABLEAU DE BORD'!B314</f>
        <v/>
      </c>
      <c r="CG316" t="e">
        <f>'[1]TABLEAU DE BORD'!E314-'[1]TABLEAU DE BORD'!C314</f>
        <v>#VALUE!</v>
      </c>
      <c r="CI316" t="str">
        <f>'[1]TABLEAU DE BORD'!H314</f>
        <v/>
      </c>
      <c r="CJ316" t="e">
        <f>'[1]TABLEAU DE BORD'!K314-'[1]TABLEAU DE BORD'!I314</f>
        <v>#VALUE!</v>
      </c>
    </row>
    <row r="317" spans="69:88" x14ac:dyDescent="0.25">
      <c r="BQ3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BORD'!$B$13:$B$2000,0),11))*Q317/INDEX('[1]TABLEAU DE BORD'!$B$13:$R$2000,MATCH('Formalisme RTE'!$H$2,'[1]TABLEAU DE BORD'!$B$13:$B$2000,0),12)</f>
        <v>2.7040062867933941</v>
      </c>
      <c r="BR317">
        <f t="shared" si="28"/>
        <v>0</v>
      </c>
      <c r="BU317">
        <f t="shared" si="26"/>
        <v>0.5758883471257642</v>
      </c>
      <c r="BW317">
        <f>IF($BW$6="","",IF(ISERROR(INDEX([1]Base!$A$2:$C$207,MATCH($BW$6,[1]Base!$A$2:$A$207,0),2))=TRUE,"CABLE INCONNU",(INDEX([1]Base!$A$2:$C$207,MATCH($BW$6,[1]Base!$A$2:$A$207,0),3))))</f>
        <v>15.75</v>
      </c>
      <c r="BY317">
        <f>IF($BW$6="","",IF(ISERROR(INDEX([1]Base!$A$2:$C$207,MATCH($BW$6,[1]Base!$A$2:$A$207,0),2))=TRUE,"CABLE INCONNU",(INDEX([1]Base!$A$2:$C$207,MATCH($BW$6,[1]Base!$A$2:$A$207,0),2))))</f>
        <v>0.54700000000000004</v>
      </c>
      <c r="CA317">
        <f t="shared" si="27"/>
        <v>0</v>
      </c>
      <c r="CC317">
        <f>$BB$28+$D$10*((EXP(($BB$26-Q317)/$D$10)+EXP(-($BB$26-Q317)/$D$10))/2-1)</f>
        <v>237.96</v>
      </c>
      <c r="CD3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BORD'!$B$13:$B$2000,0),9)))*Q317/$M$18)</f>
        <v>237.96</v>
      </c>
      <c r="CF317" t="str">
        <f>'[1]TABLEAU DE BORD'!B315</f>
        <v/>
      </c>
      <c r="CG317" t="e">
        <f>'[1]TABLEAU DE BORD'!E315-'[1]TABLEAU DE BORD'!C315</f>
        <v>#VALUE!</v>
      </c>
      <c r="CI317" t="str">
        <f>'[1]TABLEAU DE BORD'!H315</f>
        <v/>
      </c>
      <c r="CJ317" t="e">
        <f>'[1]TABLEAU DE BORD'!K315-'[1]TABLEAU DE BORD'!I315</f>
        <v>#VALUE!</v>
      </c>
    </row>
    <row r="318" spans="69:88" x14ac:dyDescent="0.25">
      <c r="BQ3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BORD'!$B$13:$B$2000,0),11))*Q318/INDEX('[1]TABLEAU DE BORD'!$B$13:$R$2000,MATCH('Formalisme RTE'!$H$2,'[1]TABLEAU DE BORD'!$B$13:$B$2000,0),12)</f>
        <v>2.7040062867933941</v>
      </c>
      <c r="BR318">
        <f t="shared" si="28"/>
        <v>0</v>
      </c>
      <c r="BU318">
        <f t="shared" si="26"/>
        <v>0.5758883471257642</v>
      </c>
      <c r="BW318">
        <f>IF($BW$6="","",IF(ISERROR(INDEX([1]Base!$A$2:$C$207,MATCH($BW$6,[1]Base!$A$2:$A$207,0),2))=TRUE,"CABLE INCONNU",(INDEX([1]Base!$A$2:$C$207,MATCH($BW$6,[1]Base!$A$2:$A$207,0),3))))</f>
        <v>15.75</v>
      </c>
      <c r="BY318">
        <f>IF($BW$6="","",IF(ISERROR(INDEX([1]Base!$A$2:$C$207,MATCH($BW$6,[1]Base!$A$2:$A$207,0),2))=TRUE,"CABLE INCONNU",(INDEX([1]Base!$A$2:$C$207,MATCH($BW$6,[1]Base!$A$2:$A$207,0),2))))</f>
        <v>0.54700000000000004</v>
      </c>
      <c r="CA318">
        <f t="shared" si="27"/>
        <v>0</v>
      </c>
      <c r="CC318">
        <f>$BB$28+$D$10*((EXP(($BB$26-Q318)/$D$10)+EXP(-($BB$26-Q318)/$D$10))/2-1)</f>
        <v>237.96</v>
      </c>
      <c r="CD3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BORD'!$B$13:$B$2000,0),9)))*Q318/$M$18)</f>
        <v>237.96</v>
      </c>
      <c r="CF318" t="str">
        <f>'[1]TABLEAU DE BORD'!B316</f>
        <v/>
      </c>
      <c r="CG318" t="e">
        <f>'[1]TABLEAU DE BORD'!E316-'[1]TABLEAU DE BORD'!C316</f>
        <v>#VALUE!</v>
      </c>
      <c r="CI318" t="str">
        <f>'[1]TABLEAU DE BORD'!H316</f>
        <v/>
      </c>
      <c r="CJ318" t="e">
        <f>'[1]TABLEAU DE BORD'!K316-'[1]TABLEAU DE BORD'!I316</f>
        <v>#VALUE!</v>
      </c>
    </row>
    <row r="319" spans="69:88" x14ac:dyDescent="0.25">
      <c r="BQ3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BORD'!$B$13:$B$2000,0),11))*Q319/INDEX('[1]TABLEAU DE BORD'!$B$13:$R$2000,MATCH('Formalisme RTE'!$H$2,'[1]TABLEAU DE BORD'!$B$13:$B$2000,0),12)</f>
        <v>2.7040062867933941</v>
      </c>
      <c r="BR319">
        <f t="shared" si="28"/>
        <v>0</v>
      </c>
      <c r="BU319">
        <f t="shared" si="26"/>
        <v>0.5758883471257642</v>
      </c>
      <c r="BW319">
        <f>IF($BW$6="","",IF(ISERROR(INDEX([1]Base!$A$2:$C$207,MATCH($BW$6,[1]Base!$A$2:$A$207,0),2))=TRUE,"CABLE INCONNU",(INDEX([1]Base!$A$2:$C$207,MATCH($BW$6,[1]Base!$A$2:$A$207,0),3))))</f>
        <v>15.75</v>
      </c>
      <c r="BY319">
        <f>IF($BW$6="","",IF(ISERROR(INDEX([1]Base!$A$2:$C$207,MATCH($BW$6,[1]Base!$A$2:$A$207,0),2))=TRUE,"CABLE INCONNU",(INDEX([1]Base!$A$2:$C$207,MATCH($BW$6,[1]Base!$A$2:$A$207,0),2))))</f>
        <v>0.54700000000000004</v>
      </c>
      <c r="CA319">
        <f t="shared" si="27"/>
        <v>0</v>
      </c>
      <c r="CC319">
        <f>$BB$28+$D$10*((EXP(($BB$26-Q319)/$D$10)+EXP(-($BB$26-Q319)/$D$10))/2-1)</f>
        <v>237.96</v>
      </c>
      <c r="CD3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BORD'!$B$13:$B$2000,0),9)))*Q319/$M$18)</f>
        <v>237.96</v>
      </c>
      <c r="CF319" t="str">
        <f>'[1]TABLEAU DE BORD'!B317</f>
        <v/>
      </c>
      <c r="CG319" t="e">
        <f>'[1]TABLEAU DE BORD'!E317-'[1]TABLEAU DE BORD'!C317</f>
        <v>#VALUE!</v>
      </c>
      <c r="CI319" t="str">
        <f>'[1]TABLEAU DE BORD'!H317</f>
        <v/>
      </c>
      <c r="CJ319" t="e">
        <f>'[1]TABLEAU DE BORD'!K317-'[1]TABLEAU DE BORD'!I317</f>
        <v>#VALUE!</v>
      </c>
    </row>
    <row r="320" spans="69:88" x14ac:dyDescent="0.25">
      <c r="BQ3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BORD'!$B$13:$B$2000,0),11))*Q320/INDEX('[1]TABLEAU DE BORD'!$B$13:$R$2000,MATCH('Formalisme RTE'!$H$2,'[1]TABLEAU DE BORD'!$B$13:$B$2000,0),12)</f>
        <v>2.7040062867933941</v>
      </c>
      <c r="BR320">
        <f t="shared" si="28"/>
        <v>0</v>
      </c>
      <c r="BU320">
        <f t="shared" si="26"/>
        <v>0.5758883471257642</v>
      </c>
      <c r="BW320">
        <f>IF($BW$6="","",IF(ISERROR(INDEX([1]Base!$A$2:$C$207,MATCH($BW$6,[1]Base!$A$2:$A$207,0),2))=TRUE,"CABLE INCONNU",(INDEX([1]Base!$A$2:$C$207,MATCH($BW$6,[1]Base!$A$2:$A$207,0),3))))</f>
        <v>15.75</v>
      </c>
      <c r="BY320">
        <f>IF($BW$6="","",IF(ISERROR(INDEX([1]Base!$A$2:$C$207,MATCH($BW$6,[1]Base!$A$2:$A$207,0),2))=TRUE,"CABLE INCONNU",(INDEX([1]Base!$A$2:$C$207,MATCH($BW$6,[1]Base!$A$2:$A$207,0),2))))</f>
        <v>0.54700000000000004</v>
      </c>
      <c r="CA320">
        <f t="shared" si="27"/>
        <v>0</v>
      </c>
      <c r="CC320">
        <f>$BB$28+$D$10*((EXP(($BB$26-Q320)/$D$10)+EXP(-($BB$26-Q320)/$D$10))/2-1)</f>
        <v>237.96</v>
      </c>
      <c r="CD3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BORD'!$B$13:$B$2000,0),9)))*Q320/$M$18)</f>
        <v>237.96</v>
      </c>
      <c r="CF320" t="str">
        <f>'[1]TABLEAU DE BORD'!B318</f>
        <v/>
      </c>
      <c r="CG320" t="e">
        <f>'[1]TABLEAU DE BORD'!E318-'[1]TABLEAU DE BORD'!C318</f>
        <v>#VALUE!</v>
      </c>
      <c r="CI320" t="str">
        <f>'[1]TABLEAU DE BORD'!H318</f>
        <v/>
      </c>
      <c r="CJ320" t="e">
        <f>'[1]TABLEAU DE BORD'!K318-'[1]TABLEAU DE BORD'!I318</f>
        <v>#VALUE!</v>
      </c>
    </row>
    <row r="321" spans="69:88" x14ac:dyDescent="0.25">
      <c r="BQ3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BORD'!$B$13:$B$2000,0),11))*Q321/INDEX('[1]TABLEAU DE BORD'!$B$13:$R$2000,MATCH('Formalisme RTE'!$H$2,'[1]TABLEAU DE BORD'!$B$13:$B$2000,0),12)</f>
        <v>2.7040062867933941</v>
      </c>
      <c r="BR321">
        <f t="shared" si="28"/>
        <v>0</v>
      </c>
      <c r="BU321">
        <f t="shared" si="26"/>
        <v>0.5758883471257642</v>
      </c>
      <c r="BW321">
        <f>IF($BW$6="","",IF(ISERROR(INDEX([1]Base!$A$2:$C$207,MATCH($BW$6,[1]Base!$A$2:$A$207,0),2))=TRUE,"CABLE INCONNU",(INDEX([1]Base!$A$2:$C$207,MATCH($BW$6,[1]Base!$A$2:$A$207,0),3))))</f>
        <v>15.75</v>
      </c>
      <c r="BY321">
        <f>IF($BW$6="","",IF(ISERROR(INDEX([1]Base!$A$2:$C$207,MATCH($BW$6,[1]Base!$A$2:$A$207,0),2))=TRUE,"CABLE INCONNU",(INDEX([1]Base!$A$2:$C$207,MATCH($BW$6,[1]Base!$A$2:$A$207,0),2))))</f>
        <v>0.54700000000000004</v>
      </c>
      <c r="CA321">
        <f t="shared" si="27"/>
        <v>0</v>
      </c>
      <c r="CC321">
        <f>$BB$28+$D$10*((EXP(($BB$26-Q321)/$D$10)+EXP(-($BB$26-Q321)/$D$10))/2-1)</f>
        <v>237.96</v>
      </c>
      <c r="CD3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BORD'!$B$13:$B$2000,0),9)))*Q321/$M$18)</f>
        <v>237.96</v>
      </c>
      <c r="CF321" t="str">
        <f>'[1]TABLEAU DE BORD'!B319</f>
        <v/>
      </c>
      <c r="CG321" t="e">
        <f>'[1]TABLEAU DE BORD'!E319-'[1]TABLEAU DE BORD'!C319</f>
        <v>#VALUE!</v>
      </c>
      <c r="CI321" t="str">
        <f>'[1]TABLEAU DE BORD'!H319</f>
        <v/>
      </c>
      <c r="CJ321" t="e">
        <f>'[1]TABLEAU DE BORD'!K319-'[1]TABLEAU DE BORD'!I319</f>
        <v>#VALUE!</v>
      </c>
    </row>
    <row r="322" spans="69:88" x14ac:dyDescent="0.25">
      <c r="BQ3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BORD'!$B$13:$B$2000,0),11))*Q322/INDEX('[1]TABLEAU DE BORD'!$B$13:$R$2000,MATCH('Formalisme RTE'!$H$2,'[1]TABLEAU DE BORD'!$B$13:$B$2000,0),12)</f>
        <v>2.7040062867933941</v>
      </c>
      <c r="BR322">
        <f t="shared" si="28"/>
        <v>0</v>
      </c>
      <c r="BU322">
        <f t="shared" si="26"/>
        <v>0.5758883471257642</v>
      </c>
      <c r="BW322">
        <f>IF($BW$6="","",IF(ISERROR(INDEX([1]Base!$A$2:$C$207,MATCH($BW$6,[1]Base!$A$2:$A$207,0),2))=TRUE,"CABLE INCONNU",(INDEX([1]Base!$A$2:$C$207,MATCH($BW$6,[1]Base!$A$2:$A$207,0),3))))</f>
        <v>15.75</v>
      </c>
      <c r="BY322">
        <f>IF($BW$6="","",IF(ISERROR(INDEX([1]Base!$A$2:$C$207,MATCH($BW$6,[1]Base!$A$2:$A$207,0),2))=TRUE,"CABLE INCONNU",(INDEX([1]Base!$A$2:$C$207,MATCH($BW$6,[1]Base!$A$2:$A$207,0),2))))</f>
        <v>0.54700000000000004</v>
      </c>
      <c r="CA322">
        <f t="shared" si="27"/>
        <v>0</v>
      </c>
      <c r="CC322">
        <f>$BB$28+$D$10*((EXP(($BB$26-Q322)/$D$10)+EXP(-($BB$26-Q322)/$D$10))/2-1)</f>
        <v>237.96</v>
      </c>
      <c r="CD3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BORD'!$B$13:$B$2000,0),9)))*Q322/$M$18)</f>
        <v>237.96</v>
      </c>
      <c r="CF322" t="str">
        <f>'[1]TABLEAU DE BORD'!B320</f>
        <v/>
      </c>
      <c r="CG322" t="e">
        <f>'[1]TABLEAU DE BORD'!E320-'[1]TABLEAU DE BORD'!C320</f>
        <v>#VALUE!</v>
      </c>
      <c r="CI322" t="str">
        <f>'[1]TABLEAU DE BORD'!H320</f>
        <v/>
      </c>
      <c r="CJ322" t="e">
        <f>'[1]TABLEAU DE BORD'!K320-'[1]TABLEAU DE BORD'!I320</f>
        <v>#VALUE!</v>
      </c>
    </row>
    <row r="323" spans="69:88" x14ac:dyDescent="0.25">
      <c r="BQ3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BORD'!$B$13:$B$2000,0),11))*Q323/INDEX('[1]TABLEAU DE BORD'!$B$13:$R$2000,MATCH('Formalisme RTE'!$H$2,'[1]TABLEAU DE BORD'!$B$13:$B$2000,0),12)</f>
        <v>2.7040062867933941</v>
      </c>
      <c r="BR323">
        <f t="shared" si="28"/>
        <v>0</v>
      </c>
      <c r="BU323">
        <f t="shared" si="26"/>
        <v>0.5758883471257642</v>
      </c>
      <c r="BW323">
        <f>IF($BW$6="","",IF(ISERROR(INDEX([1]Base!$A$2:$C$207,MATCH($BW$6,[1]Base!$A$2:$A$207,0),2))=TRUE,"CABLE INCONNU",(INDEX([1]Base!$A$2:$C$207,MATCH($BW$6,[1]Base!$A$2:$A$207,0),3))))</f>
        <v>15.75</v>
      </c>
      <c r="BY323">
        <f>IF($BW$6="","",IF(ISERROR(INDEX([1]Base!$A$2:$C$207,MATCH($BW$6,[1]Base!$A$2:$A$207,0),2))=TRUE,"CABLE INCONNU",(INDEX([1]Base!$A$2:$C$207,MATCH($BW$6,[1]Base!$A$2:$A$207,0),2))))</f>
        <v>0.54700000000000004</v>
      </c>
      <c r="CA323">
        <f t="shared" si="27"/>
        <v>0</v>
      </c>
      <c r="CC323">
        <f>$BB$28+$D$10*((EXP(($BB$26-Q323)/$D$10)+EXP(-($BB$26-Q323)/$D$10))/2-1)</f>
        <v>237.96</v>
      </c>
      <c r="CD3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BORD'!$B$13:$B$2000,0),9)))*Q323/$M$18)</f>
        <v>237.96</v>
      </c>
      <c r="CF323" t="str">
        <f>'[1]TABLEAU DE BORD'!B321</f>
        <v/>
      </c>
      <c r="CG323" t="e">
        <f>'[1]TABLEAU DE BORD'!E321-'[1]TABLEAU DE BORD'!C321</f>
        <v>#VALUE!</v>
      </c>
      <c r="CI323" t="str">
        <f>'[1]TABLEAU DE BORD'!H321</f>
        <v/>
      </c>
      <c r="CJ323" t="e">
        <f>'[1]TABLEAU DE BORD'!K321-'[1]TABLEAU DE BORD'!I321</f>
        <v>#VALUE!</v>
      </c>
    </row>
    <row r="324" spans="69:88" x14ac:dyDescent="0.25">
      <c r="BQ3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BORD'!$B$13:$B$2000,0),11))*Q324/INDEX('[1]TABLEAU DE BORD'!$B$13:$R$2000,MATCH('Formalisme RTE'!$H$2,'[1]TABLEAU DE BORD'!$B$13:$B$2000,0),12)</f>
        <v>2.7040062867933941</v>
      </c>
      <c r="BR324">
        <f t="shared" si="28"/>
        <v>0</v>
      </c>
      <c r="BU324">
        <f t="shared" si="26"/>
        <v>0.5758883471257642</v>
      </c>
      <c r="BW324">
        <f>IF($BW$6="","",IF(ISERROR(INDEX([1]Base!$A$2:$C$207,MATCH($BW$6,[1]Base!$A$2:$A$207,0),2))=TRUE,"CABLE INCONNU",(INDEX([1]Base!$A$2:$C$207,MATCH($BW$6,[1]Base!$A$2:$A$207,0),3))))</f>
        <v>15.75</v>
      </c>
      <c r="BY324">
        <f>IF($BW$6="","",IF(ISERROR(INDEX([1]Base!$A$2:$C$207,MATCH($BW$6,[1]Base!$A$2:$A$207,0),2))=TRUE,"CABLE INCONNU",(INDEX([1]Base!$A$2:$C$207,MATCH($BW$6,[1]Base!$A$2:$A$207,0),2))))</f>
        <v>0.54700000000000004</v>
      </c>
      <c r="CA324">
        <f t="shared" si="27"/>
        <v>0</v>
      </c>
      <c r="CC324">
        <f>$BB$28+$D$10*((EXP(($BB$26-Q324)/$D$10)+EXP(-($BB$26-Q324)/$D$10))/2-1)</f>
        <v>237.96</v>
      </c>
      <c r="CD3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BORD'!$B$13:$B$2000,0),9)))*Q324/$M$18)</f>
        <v>237.96</v>
      </c>
      <c r="CF324" t="str">
        <f>'[1]TABLEAU DE BORD'!B322</f>
        <v/>
      </c>
      <c r="CG324" t="e">
        <f>'[1]TABLEAU DE BORD'!E322-'[1]TABLEAU DE BORD'!C322</f>
        <v>#VALUE!</v>
      </c>
      <c r="CI324" t="str">
        <f>'[1]TABLEAU DE BORD'!H322</f>
        <v/>
      </c>
      <c r="CJ324" t="e">
        <f>'[1]TABLEAU DE BORD'!K322-'[1]TABLEAU DE BORD'!I322</f>
        <v>#VALUE!</v>
      </c>
    </row>
    <row r="325" spans="69:88" x14ac:dyDescent="0.25">
      <c r="BQ3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BORD'!$B$13:$B$2000,0),11))*Q325/INDEX('[1]TABLEAU DE BORD'!$B$13:$R$2000,MATCH('Formalisme RTE'!$H$2,'[1]TABLEAU DE BORD'!$B$13:$B$2000,0),12)</f>
        <v>2.7040062867933941</v>
      </c>
      <c r="BR325">
        <f t="shared" si="28"/>
        <v>0</v>
      </c>
      <c r="BU325">
        <f t="shared" si="26"/>
        <v>0.5758883471257642</v>
      </c>
      <c r="BW325">
        <f>IF($BW$6="","",IF(ISERROR(INDEX([1]Base!$A$2:$C$207,MATCH($BW$6,[1]Base!$A$2:$A$207,0),2))=TRUE,"CABLE INCONNU",(INDEX([1]Base!$A$2:$C$207,MATCH($BW$6,[1]Base!$A$2:$A$207,0),3))))</f>
        <v>15.75</v>
      </c>
      <c r="BY325">
        <f>IF($BW$6="","",IF(ISERROR(INDEX([1]Base!$A$2:$C$207,MATCH($BW$6,[1]Base!$A$2:$A$207,0),2))=TRUE,"CABLE INCONNU",(INDEX([1]Base!$A$2:$C$207,MATCH($BW$6,[1]Base!$A$2:$A$207,0),2))))</f>
        <v>0.54700000000000004</v>
      </c>
      <c r="CA325">
        <f t="shared" si="27"/>
        <v>0</v>
      </c>
      <c r="CC325">
        <f>$BB$28+$D$10*((EXP(($BB$26-Q325)/$D$10)+EXP(-($BB$26-Q325)/$D$10))/2-1)</f>
        <v>237.96</v>
      </c>
      <c r="CD3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BORD'!$B$13:$B$2000,0),9)))*Q325/$M$18)</f>
        <v>237.96</v>
      </c>
      <c r="CF325" t="str">
        <f>'[1]TABLEAU DE BORD'!B323</f>
        <v/>
      </c>
      <c r="CG325" t="e">
        <f>'[1]TABLEAU DE BORD'!E323-'[1]TABLEAU DE BORD'!C323</f>
        <v>#VALUE!</v>
      </c>
      <c r="CI325" t="str">
        <f>'[1]TABLEAU DE BORD'!H323</f>
        <v/>
      </c>
      <c r="CJ325" t="e">
        <f>'[1]TABLEAU DE BORD'!K323-'[1]TABLEAU DE BORD'!I323</f>
        <v>#VALUE!</v>
      </c>
    </row>
    <row r="326" spans="69:88" x14ac:dyDescent="0.25">
      <c r="BQ3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BORD'!$B$13:$B$2000,0),11))*Q326/INDEX('[1]TABLEAU DE BORD'!$B$13:$R$2000,MATCH('Formalisme RTE'!$H$2,'[1]TABLEAU DE BORD'!$B$13:$B$2000,0),12)</f>
        <v>2.7040062867933941</v>
      </c>
      <c r="BR326">
        <f t="shared" si="28"/>
        <v>0</v>
      </c>
      <c r="BU326">
        <f t="shared" si="26"/>
        <v>0.5758883471257642</v>
      </c>
      <c r="BW326">
        <f>IF($BW$6="","",IF(ISERROR(INDEX([1]Base!$A$2:$C$207,MATCH($BW$6,[1]Base!$A$2:$A$207,0),2))=TRUE,"CABLE INCONNU",(INDEX([1]Base!$A$2:$C$207,MATCH($BW$6,[1]Base!$A$2:$A$207,0),3))))</f>
        <v>15.75</v>
      </c>
      <c r="BY326">
        <f>IF($BW$6="","",IF(ISERROR(INDEX([1]Base!$A$2:$C$207,MATCH($BW$6,[1]Base!$A$2:$A$207,0),2))=TRUE,"CABLE INCONNU",(INDEX([1]Base!$A$2:$C$207,MATCH($BW$6,[1]Base!$A$2:$A$207,0),2))))</f>
        <v>0.54700000000000004</v>
      </c>
      <c r="CA326">
        <f t="shared" si="27"/>
        <v>0</v>
      </c>
      <c r="CC326">
        <f>$BB$28+$D$10*((EXP(($BB$26-Q326)/$D$10)+EXP(-($BB$26-Q326)/$D$10))/2-1)</f>
        <v>237.96</v>
      </c>
      <c r="CD3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BORD'!$B$13:$B$2000,0),9)))*Q326/$M$18)</f>
        <v>237.96</v>
      </c>
      <c r="CF326" t="str">
        <f>'[1]TABLEAU DE BORD'!B324</f>
        <v/>
      </c>
      <c r="CG326" t="e">
        <f>'[1]TABLEAU DE BORD'!E324-'[1]TABLEAU DE BORD'!C324</f>
        <v>#VALUE!</v>
      </c>
      <c r="CI326" t="str">
        <f>'[1]TABLEAU DE BORD'!H324</f>
        <v/>
      </c>
      <c r="CJ326" t="e">
        <f>'[1]TABLEAU DE BORD'!K324-'[1]TABLEAU DE BORD'!I324</f>
        <v>#VALUE!</v>
      </c>
    </row>
    <row r="327" spans="69:88" x14ac:dyDescent="0.25">
      <c r="BQ3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BORD'!$B$13:$B$2000,0),11))*Q327/INDEX('[1]TABLEAU DE BORD'!$B$13:$R$2000,MATCH('Formalisme RTE'!$H$2,'[1]TABLEAU DE BORD'!$B$13:$B$2000,0),12)</f>
        <v>2.7040062867933941</v>
      </c>
      <c r="BR327">
        <f t="shared" si="28"/>
        <v>0</v>
      </c>
      <c r="BU327">
        <f t="shared" si="26"/>
        <v>0.5758883471257642</v>
      </c>
      <c r="BW327">
        <f>IF($BW$6="","",IF(ISERROR(INDEX([1]Base!$A$2:$C$207,MATCH($BW$6,[1]Base!$A$2:$A$207,0),2))=TRUE,"CABLE INCONNU",(INDEX([1]Base!$A$2:$C$207,MATCH($BW$6,[1]Base!$A$2:$A$207,0),3))))</f>
        <v>15.75</v>
      </c>
      <c r="BY327">
        <f>IF($BW$6="","",IF(ISERROR(INDEX([1]Base!$A$2:$C$207,MATCH($BW$6,[1]Base!$A$2:$A$207,0),2))=TRUE,"CABLE INCONNU",(INDEX([1]Base!$A$2:$C$207,MATCH($BW$6,[1]Base!$A$2:$A$207,0),2))))</f>
        <v>0.54700000000000004</v>
      </c>
      <c r="CA327">
        <f t="shared" si="27"/>
        <v>0</v>
      </c>
      <c r="CC327">
        <f>$BB$28+$D$10*((EXP(($BB$26-Q327)/$D$10)+EXP(-($BB$26-Q327)/$D$10))/2-1)</f>
        <v>237.96</v>
      </c>
      <c r="CD3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BORD'!$B$13:$B$2000,0),9)))*Q327/$M$18)</f>
        <v>237.96</v>
      </c>
      <c r="CF327" t="str">
        <f>'[1]TABLEAU DE BORD'!B325</f>
        <v/>
      </c>
      <c r="CG327" t="e">
        <f>'[1]TABLEAU DE BORD'!E325-'[1]TABLEAU DE BORD'!C325</f>
        <v>#VALUE!</v>
      </c>
      <c r="CI327" t="str">
        <f>'[1]TABLEAU DE BORD'!H325</f>
        <v/>
      </c>
      <c r="CJ327" t="e">
        <f>'[1]TABLEAU DE BORD'!K325-'[1]TABLEAU DE BORD'!I325</f>
        <v>#VALUE!</v>
      </c>
    </row>
    <row r="328" spans="69:88" x14ac:dyDescent="0.25">
      <c r="BQ3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BORD'!$B$13:$B$2000,0),11))*Q328/INDEX('[1]TABLEAU DE BORD'!$B$13:$R$2000,MATCH('Formalisme RTE'!$H$2,'[1]TABLEAU DE BORD'!$B$13:$B$2000,0),12)</f>
        <v>2.7040062867933941</v>
      </c>
      <c r="BR328">
        <f t="shared" si="28"/>
        <v>0</v>
      </c>
      <c r="BU328">
        <f t="shared" si="26"/>
        <v>0.5758883471257642</v>
      </c>
      <c r="BW328">
        <f>IF($BW$6="","",IF(ISERROR(INDEX([1]Base!$A$2:$C$207,MATCH($BW$6,[1]Base!$A$2:$A$207,0),2))=TRUE,"CABLE INCONNU",(INDEX([1]Base!$A$2:$C$207,MATCH($BW$6,[1]Base!$A$2:$A$207,0),3))))</f>
        <v>15.75</v>
      </c>
      <c r="BY328">
        <f>IF($BW$6="","",IF(ISERROR(INDEX([1]Base!$A$2:$C$207,MATCH($BW$6,[1]Base!$A$2:$A$207,0),2))=TRUE,"CABLE INCONNU",(INDEX([1]Base!$A$2:$C$207,MATCH($BW$6,[1]Base!$A$2:$A$207,0),2))))</f>
        <v>0.54700000000000004</v>
      </c>
      <c r="CA328">
        <f t="shared" si="27"/>
        <v>0</v>
      </c>
      <c r="CC328">
        <f>$BB$28+$D$10*((EXP(($BB$26-Q328)/$D$10)+EXP(-($BB$26-Q328)/$D$10))/2-1)</f>
        <v>237.96</v>
      </c>
      <c r="CD3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BORD'!$B$13:$B$2000,0),9)))*Q328/$M$18)</f>
        <v>237.96</v>
      </c>
      <c r="CF328" t="str">
        <f>'[1]TABLEAU DE BORD'!B326</f>
        <v/>
      </c>
      <c r="CG328" t="e">
        <f>'[1]TABLEAU DE BORD'!E326-'[1]TABLEAU DE BORD'!C326</f>
        <v>#VALUE!</v>
      </c>
      <c r="CI328" t="str">
        <f>'[1]TABLEAU DE BORD'!H326</f>
        <v/>
      </c>
      <c r="CJ328" t="e">
        <f>'[1]TABLEAU DE BORD'!K326-'[1]TABLEAU DE BORD'!I326</f>
        <v>#VALUE!</v>
      </c>
    </row>
    <row r="329" spans="69:88" x14ac:dyDescent="0.25">
      <c r="BQ3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BORD'!$B$13:$B$2000,0),11))*Q329/INDEX('[1]TABLEAU DE BORD'!$B$13:$R$2000,MATCH('Formalisme RTE'!$H$2,'[1]TABLEAU DE BORD'!$B$13:$B$2000,0),12)</f>
        <v>2.7040062867933941</v>
      </c>
      <c r="BR329">
        <f t="shared" si="28"/>
        <v>0</v>
      </c>
      <c r="BU329">
        <f t="shared" si="26"/>
        <v>0.5758883471257642</v>
      </c>
      <c r="BW329">
        <f>IF($BW$6="","",IF(ISERROR(INDEX([1]Base!$A$2:$C$207,MATCH($BW$6,[1]Base!$A$2:$A$207,0),2))=TRUE,"CABLE INCONNU",(INDEX([1]Base!$A$2:$C$207,MATCH($BW$6,[1]Base!$A$2:$A$207,0),3))))</f>
        <v>15.75</v>
      </c>
      <c r="BY329">
        <f>IF($BW$6="","",IF(ISERROR(INDEX([1]Base!$A$2:$C$207,MATCH($BW$6,[1]Base!$A$2:$A$207,0),2))=TRUE,"CABLE INCONNU",(INDEX([1]Base!$A$2:$C$207,MATCH($BW$6,[1]Base!$A$2:$A$207,0),2))))</f>
        <v>0.54700000000000004</v>
      </c>
      <c r="CA329">
        <f t="shared" si="27"/>
        <v>0</v>
      </c>
      <c r="CC329">
        <f>$BB$28+$D$10*((EXP(($BB$26-Q329)/$D$10)+EXP(-($BB$26-Q329)/$D$10))/2-1)</f>
        <v>237.96</v>
      </c>
      <c r="CD3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BORD'!$B$13:$B$2000,0),9)))*Q329/$M$18)</f>
        <v>237.96</v>
      </c>
      <c r="CF329" t="str">
        <f>'[1]TABLEAU DE BORD'!B327</f>
        <v/>
      </c>
      <c r="CG329" t="e">
        <f>'[1]TABLEAU DE BORD'!E327-'[1]TABLEAU DE BORD'!C327</f>
        <v>#VALUE!</v>
      </c>
      <c r="CI329" t="str">
        <f>'[1]TABLEAU DE BORD'!H327</f>
        <v/>
      </c>
      <c r="CJ329" t="e">
        <f>'[1]TABLEAU DE BORD'!K327-'[1]TABLEAU DE BORD'!I327</f>
        <v>#VALUE!</v>
      </c>
    </row>
    <row r="330" spans="69:88" x14ac:dyDescent="0.25">
      <c r="BQ3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BORD'!$B$13:$B$2000,0),11))*Q330/INDEX('[1]TABLEAU DE BORD'!$B$13:$R$2000,MATCH('Formalisme RTE'!$H$2,'[1]TABLEAU DE BORD'!$B$13:$B$2000,0),12)</f>
        <v>2.7040062867933941</v>
      </c>
      <c r="BR330">
        <f t="shared" si="28"/>
        <v>0</v>
      </c>
      <c r="BU330">
        <f t="shared" si="26"/>
        <v>0.5758883471257642</v>
      </c>
      <c r="BW330">
        <f>IF($BW$6="","",IF(ISERROR(INDEX([1]Base!$A$2:$C$207,MATCH($BW$6,[1]Base!$A$2:$A$207,0),2))=TRUE,"CABLE INCONNU",(INDEX([1]Base!$A$2:$C$207,MATCH($BW$6,[1]Base!$A$2:$A$207,0),3))))</f>
        <v>15.75</v>
      </c>
      <c r="BY330">
        <f>IF($BW$6="","",IF(ISERROR(INDEX([1]Base!$A$2:$C$207,MATCH($BW$6,[1]Base!$A$2:$A$207,0),2))=TRUE,"CABLE INCONNU",(INDEX([1]Base!$A$2:$C$207,MATCH($BW$6,[1]Base!$A$2:$A$207,0),2))))</f>
        <v>0.54700000000000004</v>
      </c>
      <c r="CA330">
        <f t="shared" si="27"/>
        <v>0</v>
      </c>
      <c r="CC330">
        <f>$BB$28+$D$10*((EXP(($BB$26-Q330)/$D$10)+EXP(-($BB$26-Q330)/$D$10))/2-1)</f>
        <v>237.96</v>
      </c>
      <c r="CD3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BORD'!$B$13:$B$2000,0),9)))*Q330/$M$18)</f>
        <v>237.96</v>
      </c>
      <c r="CF330" t="str">
        <f>'[1]TABLEAU DE BORD'!B328</f>
        <v/>
      </c>
      <c r="CG330" t="e">
        <f>'[1]TABLEAU DE BORD'!E328-'[1]TABLEAU DE BORD'!C328</f>
        <v>#VALUE!</v>
      </c>
      <c r="CI330" t="str">
        <f>'[1]TABLEAU DE BORD'!H328</f>
        <v/>
      </c>
      <c r="CJ330" t="e">
        <f>'[1]TABLEAU DE BORD'!K328-'[1]TABLEAU DE BORD'!I328</f>
        <v>#VALUE!</v>
      </c>
    </row>
    <row r="331" spans="69:88" x14ac:dyDescent="0.25">
      <c r="BQ3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BORD'!$B$13:$B$2000,0),11))*Q331/INDEX('[1]TABLEAU DE BORD'!$B$13:$R$2000,MATCH('Formalisme RTE'!$H$2,'[1]TABLEAU DE BORD'!$B$13:$B$2000,0),12)</f>
        <v>2.7040062867933941</v>
      </c>
      <c r="BR331">
        <f t="shared" si="28"/>
        <v>0</v>
      </c>
      <c r="BU331">
        <f t="shared" si="26"/>
        <v>0.5758883471257642</v>
      </c>
      <c r="BW331">
        <f>IF($BW$6="","",IF(ISERROR(INDEX([1]Base!$A$2:$C$207,MATCH($BW$6,[1]Base!$A$2:$A$207,0),2))=TRUE,"CABLE INCONNU",(INDEX([1]Base!$A$2:$C$207,MATCH($BW$6,[1]Base!$A$2:$A$207,0),3))))</f>
        <v>15.75</v>
      </c>
      <c r="BY331">
        <f>IF($BW$6="","",IF(ISERROR(INDEX([1]Base!$A$2:$C$207,MATCH($BW$6,[1]Base!$A$2:$A$207,0),2))=TRUE,"CABLE INCONNU",(INDEX([1]Base!$A$2:$C$207,MATCH($BW$6,[1]Base!$A$2:$A$207,0),2))))</f>
        <v>0.54700000000000004</v>
      </c>
      <c r="CA331">
        <f t="shared" si="27"/>
        <v>0</v>
      </c>
      <c r="CC331">
        <f>$BB$28+$D$10*((EXP(($BB$26-Q331)/$D$10)+EXP(-($BB$26-Q331)/$D$10))/2-1)</f>
        <v>237.96</v>
      </c>
      <c r="CD3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BORD'!$B$13:$B$2000,0),9)))*Q331/$M$18)</f>
        <v>237.96</v>
      </c>
      <c r="CF331" t="str">
        <f>'[1]TABLEAU DE BORD'!B329</f>
        <v/>
      </c>
      <c r="CG331" t="e">
        <f>'[1]TABLEAU DE BORD'!E329-'[1]TABLEAU DE BORD'!C329</f>
        <v>#VALUE!</v>
      </c>
      <c r="CI331" t="str">
        <f>'[1]TABLEAU DE BORD'!H329</f>
        <v/>
      </c>
      <c r="CJ331" t="e">
        <f>'[1]TABLEAU DE BORD'!K329-'[1]TABLEAU DE BORD'!I329</f>
        <v>#VALUE!</v>
      </c>
    </row>
    <row r="332" spans="69:88" x14ac:dyDescent="0.25">
      <c r="BQ3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BORD'!$B$13:$B$2000,0),11))*Q332/INDEX('[1]TABLEAU DE BORD'!$B$13:$R$2000,MATCH('Formalisme RTE'!$H$2,'[1]TABLEAU DE BORD'!$B$13:$B$2000,0),12)</f>
        <v>2.7040062867933941</v>
      </c>
      <c r="BR332">
        <f t="shared" si="28"/>
        <v>0</v>
      </c>
      <c r="BU332">
        <f t="shared" si="26"/>
        <v>0.5758883471257642</v>
      </c>
      <c r="BW332">
        <f>IF($BW$6="","",IF(ISERROR(INDEX([1]Base!$A$2:$C$207,MATCH($BW$6,[1]Base!$A$2:$A$207,0),2))=TRUE,"CABLE INCONNU",(INDEX([1]Base!$A$2:$C$207,MATCH($BW$6,[1]Base!$A$2:$A$207,0),3))))</f>
        <v>15.75</v>
      </c>
      <c r="BY332">
        <f>IF($BW$6="","",IF(ISERROR(INDEX([1]Base!$A$2:$C$207,MATCH($BW$6,[1]Base!$A$2:$A$207,0),2))=TRUE,"CABLE INCONNU",(INDEX([1]Base!$A$2:$C$207,MATCH($BW$6,[1]Base!$A$2:$A$207,0),2))))</f>
        <v>0.54700000000000004</v>
      </c>
      <c r="CA332">
        <f t="shared" si="27"/>
        <v>0</v>
      </c>
      <c r="CC332">
        <f>$BB$28+$D$10*((EXP(($BB$26-Q332)/$D$10)+EXP(-($BB$26-Q332)/$D$10))/2-1)</f>
        <v>237.96</v>
      </c>
      <c r="CD3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BORD'!$B$13:$B$2000,0),9)))*Q332/$M$18)</f>
        <v>237.96</v>
      </c>
      <c r="CF332" t="str">
        <f>'[1]TABLEAU DE BORD'!B330</f>
        <v/>
      </c>
      <c r="CG332" t="e">
        <f>'[1]TABLEAU DE BORD'!E330-'[1]TABLEAU DE BORD'!C330</f>
        <v>#VALUE!</v>
      </c>
      <c r="CI332" t="str">
        <f>'[1]TABLEAU DE BORD'!H330</f>
        <v/>
      </c>
      <c r="CJ332" t="e">
        <f>'[1]TABLEAU DE BORD'!K330-'[1]TABLEAU DE BORD'!I330</f>
        <v>#VALUE!</v>
      </c>
    </row>
    <row r="333" spans="69:88" x14ac:dyDescent="0.25">
      <c r="BQ3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BORD'!$B$13:$B$2000,0),11))*Q333/INDEX('[1]TABLEAU DE BORD'!$B$13:$R$2000,MATCH('Formalisme RTE'!$H$2,'[1]TABLEAU DE BORD'!$B$13:$B$2000,0),12)</f>
        <v>2.7040062867933941</v>
      </c>
      <c r="BR333">
        <f t="shared" si="28"/>
        <v>0</v>
      </c>
      <c r="BU333">
        <f t="shared" si="26"/>
        <v>0.5758883471257642</v>
      </c>
      <c r="BW333">
        <f>IF($BW$6="","",IF(ISERROR(INDEX([1]Base!$A$2:$C$207,MATCH($BW$6,[1]Base!$A$2:$A$207,0),2))=TRUE,"CABLE INCONNU",(INDEX([1]Base!$A$2:$C$207,MATCH($BW$6,[1]Base!$A$2:$A$207,0),3))))</f>
        <v>15.75</v>
      </c>
      <c r="BY333">
        <f>IF($BW$6="","",IF(ISERROR(INDEX([1]Base!$A$2:$C$207,MATCH($BW$6,[1]Base!$A$2:$A$207,0),2))=TRUE,"CABLE INCONNU",(INDEX([1]Base!$A$2:$C$207,MATCH($BW$6,[1]Base!$A$2:$A$207,0),2))))</f>
        <v>0.54700000000000004</v>
      </c>
      <c r="CA333">
        <f t="shared" si="27"/>
        <v>0</v>
      </c>
      <c r="CC333">
        <f>$BB$28+$D$10*((EXP(($BB$26-Q333)/$D$10)+EXP(-($BB$26-Q333)/$D$10))/2-1)</f>
        <v>237.96</v>
      </c>
      <c r="CD3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BORD'!$B$13:$B$2000,0),9)))*Q333/$M$18)</f>
        <v>237.96</v>
      </c>
      <c r="CF333" t="str">
        <f>'[1]TABLEAU DE BORD'!B331</f>
        <v/>
      </c>
      <c r="CG333" t="e">
        <f>'[1]TABLEAU DE BORD'!E331-'[1]TABLEAU DE BORD'!C331</f>
        <v>#VALUE!</v>
      </c>
      <c r="CI333" t="str">
        <f>'[1]TABLEAU DE BORD'!H331</f>
        <v/>
      </c>
      <c r="CJ333" t="e">
        <f>'[1]TABLEAU DE BORD'!K331-'[1]TABLEAU DE BORD'!I331</f>
        <v>#VALUE!</v>
      </c>
    </row>
    <row r="334" spans="69:88" x14ac:dyDescent="0.25">
      <c r="BQ3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BORD'!$B$13:$B$2000,0),11))*Q334/INDEX('[1]TABLEAU DE BORD'!$B$13:$R$2000,MATCH('Formalisme RTE'!$H$2,'[1]TABLEAU DE BORD'!$B$13:$B$2000,0),12)</f>
        <v>2.7040062867933941</v>
      </c>
      <c r="BR334">
        <f t="shared" si="28"/>
        <v>0</v>
      </c>
      <c r="BU334">
        <f t="shared" si="26"/>
        <v>0.5758883471257642</v>
      </c>
      <c r="BW334">
        <f>IF($BW$6="","",IF(ISERROR(INDEX([1]Base!$A$2:$C$207,MATCH($BW$6,[1]Base!$A$2:$A$207,0),2))=TRUE,"CABLE INCONNU",(INDEX([1]Base!$A$2:$C$207,MATCH($BW$6,[1]Base!$A$2:$A$207,0),3))))</f>
        <v>15.75</v>
      </c>
      <c r="BY334">
        <f>IF($BW$6="","",IF(ISERROR(INDEX([1]Base!$A$2:$C$207,MATCH($BW$6,[1]Base!$A$2:$A$207,0),2))=TRUE,"CABLE INCONNU",(INDEX([1]Base!$A$2:$C$207,MATCH($BW$6,[1]Base!$A$2:$A$207,0),2))))</f>
        <v>0.54700000000000004</v>
      </c>
      <c r="CA334">
        <f t="shared" si="27"/>
        <v>0</v>
      </c>
      <c r="CC334">
        <f>$BB$28+$D$10*((EXP(($BB$26-Q334)/$D$10)+EXP(-($BB$26-Q334)/$D$10))/2-1)</f>
        <v>237.96</v>
      </c>
      <c r="CD3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BORD'!$B$13:$B$2000,0),9)))*Q334/$M$18)</f>
        <v>237.96</v>
      </c>
      <c r="CF334" t="str">
        <f>'[1]TABLEAU DE BORD'!B332</f>
        <v/>
      </c>
      <c r="CG334" t="e">
        <f>'[1]TABLEAU DE BORD'!E332-'[1]TABLEAU DE BORD'!C332</f>
        <v>#VALUE!</v>
      </c>
      <c r="CI334" t="str">
        <f>'[1]TABLEAU DE BORD'!H332</f>
        <v/>
      </c>
      <c r="CJ334" t="e">
        <f>'[1]TABLEAU DE BORD'!K332-'[1]TABLEAU DE BORD'!I332</f>
        <v>#VALUE!</v>
      </c>
    </row>
    <row r="335" spans="69:88" x14ac:dyDescent="0.25">
      <c r="BQ3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BORD'!$B$13:$B$2000,0),11))*Q335/INDEX('[1]TABLEAU DE BORD'!$B$13:$R$2000,MATCH('Formalisme RTE'!$H$2,'[1]TABLEAU DE BORD'!$B$13:$B$2000,0),12)</f>
        <v>2.7040062867933941</v>
      </c>
      <c r="BR335">
        <f t="shared" si="28"/>
        <v>0</v>
      </c>
      <c r="BU335">
        <f t="shared" si="26"/>
        <v>0.5758883471257642</v>
      </c>
      <c r="BW335">
        <f>IF($BW$6="","",IF(ISERROR(INDEX([1]Base!$A$2:$C$207,MATCH($BW$6,[1]Base!$A$2:$A$207,0),2))=TRUE,"CABLE INCONNU",(INDEX([1]Base!$A$2:$C$207,MATCH($BW$6,[1]Base!$A$2:$A$207,0),3))))</f>
        <v>15.75</v>
      </c>
      <c r="BY335">
        <f>IF($BW$6="","",IF(ISERROR(INDEX([1]Base!$A$2:$C$207,MATCH($BW$6,[1]Base!$A$2:$A$207,0),2))=TRUE,"CABLE INCONNU",(INDEX([1]Base!$A$2:$C$207,MATCH($BW$6,[1]Base!$A$2:$A$207,0),2))))</f>
        <v>0.54700000000000004</v>
      </c>
      <c r="CA335">
        <f t="shared" si="27"/>
        <v>0</v>
      </c>
      <c r="CC335">
        <f>$BB$28+$D$10*((EXP(($BB$26-Q335)/$D$10)+EXP(-($BB$26-Q335)/$D$10))/2-1)</f>
        <v>237.96</v>
      </c>
      <c r="CD3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BORD'!$B$13:$B$2000,0),9)))*Q335/$M$18)</f>
        <v>237.96</v>
      </c>
      <c r="CF335" t="str">
        <f>'[1]TABLEAU DE BORD'!B333</f>
        <v/>
      </c>
      <c r="CG335" t="e">
        <f>'[1]TABLEAU DE BORD'!E333-'[1]TABLEAU DE BORD'!C333</f>
        <v>#VALUE!</v>
      </c>
      <c r="CI335" t="str">
        <f>'[1]TABLEAU DE BORD'!H333</f>
        <v/>
      </c>
      <c r="CJ335" t="e">
        <f>'[1]TABLEAU DE BORD'!K333-'[1]TABLEAU DE BORD'!I333</f>
        <v>#VALUE!</v>
      </c>
    </row>
    <row r="336" spans="69:88" x14ac:dyDescent="0.25">
      <c r="BQ3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BORD'!$B$13:$B$2000,0),11))*Q336/INDEX('[1]TABLEAU DE BORD'!$B$13:$R$2000,MATCH('Formalisme RTE'!$H$2,'[1]TABLEAU DE BORD'!$B$13:$B$2000,0),12)</f>
        <v>2.7040062867933941</v>
      </c>
      <c r="BR336">
        <f t="shared" si="28"/>
        <v>0</v>
      </c>
      <c r="BU336">
        <f t="shared" ref="BU336:BU399" si="29">SQRT(1-(1/(SQRT((BY336*0.981)^2+(($B$30/10)*BW336*0.001)^2)/(BY336*0.981))^2))</f>
        <v>0.5758883471257642</v>
      </c>
      <c r="BW336">
        <f>IF($BW$6="","",IF(ISERROR(INDEX([1]Base!$A$2:$C$207,MATCH($BW$6,[1]Base!$A$2:$A$207,0),2))=TRUE,"CABLE INCONNU",(INDEX([1]Base!$A$2:$C$207,MATCH($BW$6,[1]Base!$A$2:$A$207,0),3))))</f>
        <v>15.75</v>
      </c>
      <c r="BY336">
        <f>IF($BW$6="","",IF(ISERROR(INDEX([1]Base!$A$2:$C$207,MATCH($BW$6,[1]Base!$A$2:$A$207,0),2))=TRUE,"CABLE INCONNU",(INDEX([1]Base!$A$2:$C$207,MATCH($BW$6,[1]Base!$A$2:$A$207,0),2))))</f>
        <v>0.54700000000000004</v>
      </c>
      <c r="CA336">
        <f t="shared" si="27"/>
        <v>0</v>
      </c>
      <c r="CC336">
        <f>$BB$28+$D$10*((EXP(($BB$26-Q336)/$D$10)+EXP(-($BB$26-Q336)/$D$10))/2-1)</f>
        <v>237.96</v>
      </c>
      <c r="CD3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BORD'!$B$13:$B$2000,0),9)))*Q336/$M$18)</f>
        <v>237.96</v>
      </c>
      <c r="CF336" t="str">
        <f>'[1]TABLEAU DE BORD'!B334</f>
        <v/>
      </c>
      <c r="CG336" t="e">
        <f>'[1]TABLEAU DE BORD'!E334-'[1]TABLEAU DE BORD'!C334</f>
        <v>#VALUE!</v>
      </c>
      <c r="CI336" t="str">
        <f>'[1]TABLEAU DE BORD'!H334</f>
        <v/>
      </c>
      <c r="CJ336" t="e">
        <f>'[1]TABLEAU DE BORD'!K334-'[1]TABLEAU DE BORD'!I334</f>
        <v>#VALUE!</v>
      </c>
    </row>
    <row r="337" spans="69:88" x14ac:dyDescent="0.25">
      <c r="BQ3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BORD'!$B$13:$B$2000,0),11))*Q337/INDEX('[1]TABLEAU DE BORD'!$B$13:$R$2000,MATCH('Formalisme RTE'!$H$2,'[1]TABLEAU DE BORD'!$B$13:$B$2000,0),12)</f>
        <v>2.7040062867933941</v>
      </c>
      <c r="BR337">
        <f t="shared" si="28"/>
        <v>0</v>
      </c>
      <c r="BU337">
        <f t="shared" si="29"/>
        <v>0.5758883471257642</v>
      </c>
      <c r="BW337">
        <f>IF($BW$6="","",IF(ISERROR(INDEX([1]Base!$A$2:$C$207,MATCH($BW$6,[1]Base!$A$2:$A$207,0),2))=TRUE,"CABLE INCONNU",(INDEX([1]Base!$A$2:$C$207,MATCH($BW$6,[1]Base!$A$2:$A$207,0),3))))</f>
        <v>15.75</v>
      </c>
      <c r="BY337">
        <f>IF($BW$6="","",IF(ISERROR(INDEX([1]Base!$A$2:$C$207,MATCH($BW$6,[1]Base!$A$2:$A$207,0),2))=TRUE,"CABLE INCONNU",(INDEX([1]Base!$A$2:$C$207,MATCH($BW$6,[1]Base!$A$2:$A$207,0),2))))</f>
        <v>0.54700000000000004</v>
      </c>
      <c r="CA337">
        <f t="shared" ref="CA337:CA400" si="30">CD337-CC337</f>
        <v>0</v>
      </c>
      <c r="CC337">
        <f>$BB$28+$D$10*((EXP(($BB$26-Q337)/$D$10)+EXP(-($BB$26-Q337)/$D$10))/2-1)</f>
        <v>237.96</v>
      </c>
      <c r="CD3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BORD'!$B$13:$B$2000,0),9)))*Q337/$M$18)</f>
        <v>237.96</v>
      </c>
      <c r="CF337" t="str">
        <f>'[1]TABLEAU DE BORD'!B335</f>
        <v/>
      </c>
      <c r="CG337" t="e">
        <f>'[1]TABLEAU DE BORD'!E335-'[1]TABLEAU DE BORD'!C335</f>
        <v>#VALUE!</v>
      </c>
      <c r="CI337" t="str">
        <f>'[1]TABLEAU DE BORD'!H335</f>
        <v/>
      </c>
      <c r="CJ337" t="e">
        <f>'[1]TABLEAU DE BORD'!K335-'[1]TABLEAU DE BORD'!I335</f>
        <v>#VALUE!</v>
      </c>
    </row>
    <row r="338" spans="69:88" x14ac:dyDescent="0.25">
      <c r="BQ3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BORD'!$B$13:$B$2000,0),11))*Q338/INDEX('[1]TABLEAU DE BORD'!$B$13:$R$2000,MATCH('Formalisme RTE'!$H$2,'[1]TABLEAU DE BORD'!$B$13:$B$2000,0),12)</f>
        <v>2.7040062867933941</v>
      </c>
      <c r="BR338">
        <f t="shared" ref="BR338:BR401" si="31">BU338*CA338</f>
        <v>0</v>
      </c>
      <c r="BU338">
        <f t="shared" si="29"/>
        <v>0.5758883471257642</v>
      </c>
      <c r="BW338">
        <f>IF($BW$6="","",IF(ISERROR(INDEX([1]Base!$A$2:$C$207,MATCH($BW$6,[1]Base!$A$2:$A$207,0),2))=TRUE,"CABLE INCONNU",(INDEX([1]Base!$A$2:$C$207,MATCH($BW$6,[1]Base!$A$2:$A$207,0),3))))</f>
        <v>15.75</v>
      </c>
      <c r="BY338">
        <f>IF($BW$6="","",IF(ISERROR(INDEX([1]Base!$A$2:$C$207,MATCH($BW$6,[1]Base!$A$2:$A$207,0),2))=TRUE,"CABLE INCONNU",(INDEX([1]Base!$A$2:$C$207,MATCH($BW$6,[1]Base!$A$2:$A$207,0),2))))</f>
        <v>0.54700000000000004</v>
      </c>
      <c r="CA338">
        <f t="shared" si="30"/>
        <v>0</v>
      </c>
      <c r="CC338">
        <f>$BB$28+$D$10*((EXP(($BB$26-Q338)/$D$10)+EXP(-($BB$26-Q338)/$D$10))/2-1)</f>
        <v>237.96</v>
      </c>
      <c r="CD3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BORD'!$B$13:$B$2000,0),9)))*Q338/$M$18)</f>
        <v>237.96</v>
      </c>
      <c r="CF338" t="str">
        <f>'[1]TABLEAU DE BORD'!B336</f>
        <v/>
      </c>
      <c r="CG338" t="e">
        <f>'[1]TABLEAU DE BORD'!E336-'[1]TABLEAU DE BORD'!C336</f>
        <v>#VALUE!</v>
      </c>
      <c r="CI338" t="str">
        <f>'[1]TABLEAU DE BORD'!H336</f>
        <v/>
      </c>
      <c r="CJ338" t="e">
        <f>'[1]TABLEAU DE BORD'!K336-'[1]TABLEAU DE BORD'!I336</f>
        <v>#VALUE!</v>
      </c>
    </row>
    <row r="339" spans="69:88" x14ac:dyDescent="0.25">
      <c r="BQ3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BORD'!$B$13:$B$2000,0),11))*Q339/INDEX('[1]TABLEAU DE BORD'!$B$13:$R$2000,MATCH('Formalisme RTE'!$H$2,'[1]TABLEAU DE BORD'!$B$13:$B$2000,0),12)</f>
        <v>2.7040062867933941</v>
      </c>
      <c r="BR339">
        <f t="shared" si="31"/>
        <v>0</v>
      </c>
      <c r="BU339">
        <f t="shared" si="29"/>
        <v>0.5758883471257642</v>
      </c>
      <c r="BW339">
        <f>IF($BW$6="","",IF(ISERROR(INDEX([1]Base!$A$2:$C$207,MATCH($BW$6,[1]Base!$A$2:$A$207,0),2))=TRUE,"CABLE INCONNU",(INDEX([1]Base!$A$2:$C$207,MATCH($BW$6,[1]Base!$A$2:$A$207,0),3))))</f>
        <v>15.75</v>
      </c>
      <c r="BY339">
        <f>IF($BW$6="","",IF(ISERROR(INDEX([1]Base!$A$2:$C$207,MATCH($BW$6,[1]Base!$A$2:$A$207,0),2))=TRUE,"CABLE INCONNU",(INDEX([1]Base!$A$2:$C$207,MATCH($BW$6,[1]Base!$A$2:$A$207,0),2))))</f>
        <v>0.54700000000000004</v>
      </c>
      <c r="CA339">
        <f t="shared" si="30"/>
        <v>0</v>
      </c>
      <c r="CC339">
        <f>$BB$28+$D$10*((EXP(($BB$26-Q339)/$D$10)+EXP(-($BB$26-Q339)/$D$10))/2-1)</f>
        <v>237.96</v>
      </c>
      <c r="CD3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BORD'!$B$13:$B$2000,0),9)))*Q339/$M$18)</f>
        <v>237.96</v>
      </c>
      <c r="CF339" t="str">
        <f>'[1]TABLEAU DE BORD'!B337</f>
        <v/>
      </c>
      <c r="CG339" t="e">
        <f>'[1]TABLEAU DE BORD'!E337-'[1]TABLEAU DE BORD'!C337</f>
        <v>#VALUE!</v>
      </c>
      <c r="CI339" t="str">
        <f>'[1]TABLEAU DE BORD'!H337</f>
        <v/>
      </c>
      <c r="CJ339" t="e">
        <f>'[1]TABLEAU DE BORD'!K337-'[1]TABLEAU DE BORD'!I337</f>
        <v>#VALUE!</v>
      </c>
    </row>
    <row r="340" spans="69:88" x14ac:dyDescent="0.25">
      <c r="BQ3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BORD'!$B$13:$B$2000,0),11))*Q340/INDEX('[1]TABLEAU DE BORD'!$B$13:$R$2000,MATCH('Formalisme RTE'!$H$2,'[1]TABLEAU DE BORD'!$B$13:$B$2000,0),12)</f>
        <v>2.7040062867933941</v>
      </c>
      <c r="BR340">
        <f t="shared" si="31"/>
        <v>0</v>
      </c>
      <c r="BU340">
        <f t="shared" si="29"/>
        <v>0.5758883471257642</v>
      </c>
      <c r="BW340">
        <f>IF($BW$6="","",IF(ISERROR(INDEX([1]Base!$A$2:$C$207,MATCH($BW$6,[1]Base!$A$2:$A$207,0),2))=TRUE,"CABLE INCONNU",(INDEX([1]Base!$A$2:$C$207,MATCH($BW$6,[1]Base!$A$2:$A$207,0),3))))</f>
        <v>15.75</v>
      </c>
      <c r="BY340">
        <f>IF($BW$6="","",IF(ISERROR(INDEX([1]Base!$A$2:$C$207,MATCH($BW$6,[1]Base!$A$2:$A$207,0),2))=TRUE,"CABLE INCONNU",(INDEX([1]Base!$A$2:$C$207,MATCH($BW$6,[1]Base!$A$2:$A$207,0),2))))</f>
        <v>0.54700000000000004</v>
      </c>
      <c r="CA340">
        <f t="shared" si="30"/>
        <v>0</v>
      </c>
      <c r="CC340">
        <f>$BB$28+$D$10*((EXP(($BB$26-Q340)/$D$10)+EXP(-($BB$26-Q340)/$D$10))/2-1)</f>
        <v>237.96</v>
      </c>
      <c r="CD3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BORD'!$B$13:$B$2000,0),9)))*Q340/$M$18)</f>
        <v>237.96</v>
      </c>
      <c r="CF340" t="str">
        <f>'[1]TABLEAU DE BORD'!B338</f>
        <v/>
      </c>
      <c r="CG340" t="e">
        <f>'[1]TABLEAU DE BORD'!E338-'[1]TABLEAU DE BORD'!C338</f>
        <v>#VALUE!</v>
      </c>
      <c r="CI340" t="str">
        <f>'[1]TABLEAU DE BORD'!H338</f>
        <v/>
      </c>
      <c r="CJ340" t="e">
        <f>'[1]TABLEAU DE BORD'!K338-'[1]TABLEAU DE BORD'!I338</f>
        <v>#VALUE!</v>
      </c>
    </row>
    <row r="341" spans="69:88" x14ac:dyDescent="0.25">
      <c r="BQ3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BORD'!$B$13:$B$2000,0),11))*Q341/INDEX('[1]TABLEAU DE BORD'!$B$13:$R$2000,MATCH('Formalisme RTE'!$H$2,'[1]TABLEAU DE BORD'!$B$13:$B$2000,0),12)</f>
        <v>2.7040062867933941</v>
      </c>
      <c r="BR341">
        <f t="shared" si="31"/>
        <v>0</v>
      </c>
      <c r="BU341">
        <f t="shared" si="29"/>
        <v>0.5758883471257642</v>
      </c>
      <c r="BW341">
        <f>IF($BW$6="","",IF(ISERROR(INDEX([1]Base!$A$2:$C$207,MATCH($BW$6,[1]Base!$A$2:$A$207,0),2))=TRUE,"CABLE INCONNU",(INDEX([1]Base!$A$2:$C$207,MATCH($BW$6,[1]Base!$A$2:$A$207,0),3))))</f>
        <v>15.75</v>
      </c>
      <c r="BY341">
        <f>IF($BW$6="","",IF(ISERROR(INDEX([1]Base!$A$2:$C$207,MATCH($BW$6,[1]Base!$A$2:$A$207,0),2))=TRUE,"CABLE INCONNU",(INDEX([1]Base!$A$2:$C$207,MATCH($BW$6,[1]Base!$A$2:$A$207,0),2))))</f>
        <v>0.54700000000000004</v>
      </c>
      <c r="CA341">
        <f t="shared" si="30"/>
        <v>0</v>
      </c>
      <c r="CC341">
        <f>$BB$28+$D$10*((EXP(($BB$26-Q341)/$D$10)+EXP(-($BB$26-Q341)/$D$10))/2-1)</f>
        <v>237.96</v>
      </c>
      <c r="CD3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BORD'!$B$13:$B$2000,0),9)))*Q341/$M$18)</f>
        <v>237.96</v>
      </c>
      <c r="CF341" t="str">
        <f>'[1]TABLEAU DE BORD'!B339</f>
        <v/>
      </c>
      <c r="CG341" t="e">
        <f>'[1]TABLEAU DE BORD'!E339-'[1]TABLEAU DE BORD'!C339</f>
        <v>#VALUE!</v>
      </c>
      <c r="CI341" t="str">
        <f>'[1]TABLEAU DE BORD'!H339</f>
        <v/>
      </c>
      <c r="CJ341" t="e">
        <f>'[1]TABLEAU DE BORD'!K339-'[1]TABLEAU DE BORD'!I339</f>
        <v>#VALUE!</v>
      </c>
    </row>
    <row r="342" spans="69:88" x14ac:dyDescent="0.25">
      <c r="BQ3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BORD'!$B$13:$B$2000,0),11))*Q342/INDEX('[1]TABLEAU DE BORD'!$B$13:$R$2000,MATCH('Formalisme RTE'!$H$2,'[1]TABLEAU DE BORD'!$B$13:$B$2000,0),12)</f>
        <v>2.7040062867933941</v>
      </c>
      <c r="BR342">
        <f t="shared" si="31"/>
        <v>0</v>
      </c>
      <c r="BU342">
        <f t="shared" si="29"/>
        <v>0.5758883471257642</v>
      </c>
      <c r="BW342">
        <f>IF($BW$6="","",IF(ISERROR(INDEX([1]Base!$A$2:$C$207,MATCH($BW$6,[1]Base!$A$2:$A$207,0),2))=TRUE,"CABLE INCONNU",(INDEX([1]Base!$A$2:$C$207,MATCH($BW$6,[1]Base!$A$2:$A$207,0),3))))</f>
        <v>15.75</v>
      </c>
      <c r="BY342">
        <f>IF($BW$6="","",IF(ISERROR(INDEX([1]Base!$A$2:$C$207,MATCH($BW$6,[1]Base!$A$2:$A$207,0),2))=TRUE,"CABLE INCONNU",(INDEX([1]Base!$A$2:$C$207,MATCH($BW$6,[1]Base!$A$2:$A$207,0),2))))</f>
        <v>0.54700000000000004</v>
      </c>
      <c r="CA342">
        <f t="shared" si="30"/>
        <v>0</v>
      </c>
      <c r="CC342">
        <f>$BB$28+$D$10*((EXP(($BB$26-Q342)/$D$10)+EXP(-($BB$26-Q342)/$D$10))/2-1)</f>
        <v>237.96</v>
      </c>
      <c r="CD3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BORD'!$B$13:$B$2000,0),9)))*Q342/$M$18)</f>
        <v>237.96</v>
      </c>
      <c r="CF342" t="str">
        <f>'[1]TABLEAU DE BORD'!B340</f>
        <v/>
      </c>
      <c r="CG342" t="e">
        <f>'[1]TABLEAU DE BORD'!E340-'[1]TABLEAU DE BORD'!C340</f>
        <v>#VALUE!</v>
      </c>
      <c r="CI342" t="str">
        <f>'[1]TABLEAU DE BORD'!H340</f>
        <v/>
      </c>
      <c r="CJ342" t="e">
        <f>'[1]TABLEAU DE BORD'!K340-'[1]TABLEAU DE BORD'!I340</f>
        <v>#VALUE!</v>
      </c>
    </row>
    <row r="343" spans="69:88" x14ac:dyDescent="0.25">
      <c r="BQ3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BORD'!$B$13:$B$2000,0),11))*Q343/INDEX('[1]TABLEAU DE BORD'!$B$13:$R$2000,MATCH('Formalisme RTE'!$H$2,'[1]TABLEAU DE BORD'!$B$13:$B$2000,0),12)</f>
        <v>2.7040062867933941</v>
      </c>
      <c r="BR343">
        <f t="shared" si="31"/>
        <v>0</v>
      </c>
      <c r="BU343">
        <f t="shared" si="29"/>
        <v>0.5758883471257642</v>
      </c>
      <c r="BW343">
        <f>IF($BW$6="","",IF(ISERROR(INDEX([1]Base!$A$2:$C$207,MATCH($BW$6,[1]Base!$A$2:$A$207,0),2))=TRUE,"CABLE INCONNU",(INDEX([1]Base!$A$2:$C$207,MATCH($BW$6,[1]Base!$A$2:$A$207,0),3))))</f>
        <v>15.75</v>
      </c>
      <c r="BY343">
        <f>IF($BW$6="","",IF(ISERROR(INDEX([1]Base!$A$2:$C$207,MATCH($BW$6,[1]Base!$A$2:$A$207,0),2))=TRUE,"CABLE INCONNU",(INDEX([1]Base!$A$2:$C$207,MATCH($BW$6,[1]Base!$A$2:$A$207,0),2))))</f>
        <v>0.54700000000000004</v>
      </c>
      <c r="CA343">
        <f t="shared" si="30"/>
        <v>0</v>
      </c>
      <c r="CC343">
        <f>$BB$28+$D$10*((EXP(($BB$26-Q343)/$D$10)+EXP(-($BB$26-Q343)/$D$10))/2-1)</f>
        <v>237.96</v>
      </c>
      <c r="CD3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BORD'!$B$13:$B$2000,0),9)))*Q343/$M$18)</f>
        <v>237.96</v>
      </c>
      <c r="CF343" t="str">
        <f>'[1]TABLEAU DE BORD'!B341</f>
        <v/>
      </c>
      <c r="CG343" t="e">
        <f>'[1]TABLEAU DE BORD'!E341-'[1]TABLEAU DE BORD'!C341</f>
        <v>#VALUE!</v>
      </c>
      <c r="CI343" t="str">
        <f>'[1]TABLEAU DE BORD'!H341</f>
        <v/>
      </c>
      <c r="CJ343" t="e">
        <f>'[1]TABLEAU DE BORD'!K341-'[1]TABLEAU DE BORD'!I341</f>
        <v>#VALUE!</v>
      </c>
    </row>
    <row r="344" spans="69:88" x14ac:dyDescent="0.25">
      <c r="BQ3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BORD'!$B$13:$B$2000,0),11))*Q344/INDEX('[1]TABLEAU DE BORD'!$B$13:$R$2000,MATCH('Formalisme RTE'!$H$2,'[1]TABLEAU DE BORD'!$B$13:$B$2000,0),12)</f>
        <v>2.7040062867933941</v>
      </c>
      <c r="BR344">
        <f t="shared" si="31"/>
        <v>0</v>
      </c>
      <c r="BU344">
        <f t="shared" si="29"/>
        <v>0.5758883471257642</v>
      </c>
      <c r="BW344">
        <f>IF($BW$6="","",IF(ISERROR(INDEX([1]Base!$A$2:$C$207,MATCH($BW$6,[1]Base!$A$2:$A$207,0),2))=TRUE,"CABLE INCONNU",(INDEX([1]Base!$A$2:$C$207,MATCH($BW$6,[1]Base!$A$2:$A$207,0),3))))</f>
        <v>15.75</v>
      </c>
      <c r="BY344">
        <f>IF($BW$6="","",IF(ISERROR(INDEX([1]Base!$A$2:$C$207,MATCH($BW$6,[1]Base!$A$2:$A$207,0),2))=TRUE,"CABLE INCONNU",(INDEX([1]Base!$A$2:$C$207,MATCH($BW$6,[1]Base!$A$2:$A$207,0),2))))</f>
        <v>0.54700000000000004</v>
      </c>
      <c r="CA344">
        <f t="shared" si="30"/>
        <v>0</v>
      </c>
      <c r="CC344">
        <f>$BB$28+$D$10*((EXP(($BB$26-Q344)/$D$10)+EXP(-($BB$26-Q344)/$D$10))/2-1)</f>
        <v>237.96</v>
      </c>
      <c r="CD3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BORD'!$B$13:$B$2000,0),9)))*Q344/$M$18)</f>
        <v>237.96</v>
      </c>
      <c r="CF344" t="str">
        <f>'[1]TABLEAU DE BORD'!B342</f>
        <v/>
      </c>
      <c r="CG344" t="e">
        <f>'[1]TABLEAU DE BORD'!E342-'[1]TABLEAU DE BORD'!C342</f>
        <v>#VALUE!</v>
      </c>
      <c r="CI344" t="str">
        <f>'[1]TABLEAU DE BORD'!H342</f>
        <v/>
      </c>
      <c r="CJ344" t="e">
        <f>'[1]TABLEAU DE BORD'!K342-'[1]TABLEAU DE BORD'!I342</f>
        <v>#VALUE!</v>
      </c>
    </row>
    <row r="345" spans="69:88" x14ac:dyDescent="0.25">
      <c r="BQ3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BORD'!$B$13:$B$2000,0),11))*Q345/INDEX('[1]TABLEAU DE BORD'!$B$13:$R$2000,MATCH('Formalisme RTE'!$H$2,'[1]TABLEAU DE BORD'!$B$13:$B$2000,0),12)</f>
        <v>2.7040062867933941</v>
      </c>
      <c r="BR345">
        <f t="shared" si="31"/>
        <v>0</v>
      </c>
      <c r="BU345">
        <f t="shared" si="29"/>
        <v>0.5758883471257642</v>
      </c>
      <c r="BW345">
        <f>IF($BW$6="","",IF(ISERROR(INDEX([1]Base!$A$2:$C$207,MATCH($BW$6,[1]Base!$A$2:$A$207,0),2))=TRUE,"CABLE INCONNU",(INDEX([1]Base!$A$2:$C$207,MATCH($BW$6,[1]Base!$A$2:$A$207,0),3))))</f>
        <v>15.75</v>
      </c>
      <c r="BY345">
        <f>IF($BW$6="","",IF(ISERROR(INDEX([1]Base!$A$2:$C$207,MATCH($BW$6,[1]Base!$A$2:$A$207,0),2))=TRUE,"CABLE INCONNU",(INDEX([1]Base!$A$2:$C$207,MATCH($BW$6,[1]Base!$A$2:$A$207,0),2))))</f>
        <v>0.54700000000000004</v>
      </c>
      <c r="CA345">
        <f t="shared" si="30"/>
        <v>0</v>
      </c>
      <c r="CC345">
        <f>$BB$28+$D$10*((EXP(($BB$26-Q345)/$D$10)+EXP(-($BB$26-Q345)/$D$10))/2-1)</f>
        <v>237.96</v>
      </c>
      <c r="CD3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BORD'!$B$13:$B$2000,0),9)))*Q345/$M$18)</f>
        <v>237.96</v>
      </c>
      <c r="CF345" t="str">
        <f>'[1]TABLEAU DE BORD'!B343</f>
        <v/>
      </c>
      <c r="CG345" t="e">
        <f>'[1]TABLEAU DE BORD'!E343-'[1]TABLEAU DE BORD'!C343</f>
        <v>#VALUE!</v>
      </c>
      <c r="CI345" t="str">
        <f>'[1]TABLEAU DE BORD'!H343</f>
        <v/>
      </c>
      <c r="CJ345" t="e">
        <f>'[1]TABLEAU DE BORD'!K343-'[1]TABLEAU DE BORD'!I343</f>
        <v>#VALUE!</v>
      </c>
    </row>
    <row r="346" spans="69:88" x14ac:dyDescent="0.25">
      <c r="BQ3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BORD'!$B$13:$B$2000,0),11))*Q346/INDEX('[1]TABLEAU DE BORD'!$B$13:$R$2000,MATCH('Formalisme RTE'!$H$2,'[1]TABLEAU DE BORD'!$B$13:$B$2000,0),12)</f>
        <v>2.7040062867933941</v>
      </c>
      <c r="BR346">
        <f t="shared" si="31"/>
        <v>0</v>
      </c>
      <c r="BU346">
        <f t="shared" si="29"/>
        <v>0.5758883471257642</v>
      </c>
      <c r="BW346">
        <f>IF($BW$6="","",IF(ISERROR(INDEX([1]Base!$A$2:$C$207,MATCH($BW$6,[1]Base!$A$2:$A$207,0),2))=TRUE,"CABLE INCONNU",(INDEX([1]Base!$A$2:$C$207,MATCH($BW$6,[1]Base!$A$2:$A$207,0),3))))</f>
        <v>15.75</v>
      </c>
      <c r="BY346">
        <f>IF($BW$6="","",IF(ISERROR(INDEX([1]Base!$A$2:$C$207,MATCH($BW$6,[1]Base!$A$2:$A$207,0),2))=TRUE,"CABLE INCONNU",(INDEX([1]Base!$A$2:$C$207,MATCH($BW$6,[1]Base!$A$2:$A$207,0),2))))</f>
        <v>0.54700000000000004</v>
      </c>
      <c r="CA346">
        <f t="shared" si="30"/>
        <v>0</v>
      </c>
      <c r="CC346">
        <f>$BB$28+$D$10*((EXP(($BB$26-Q346)/$D$10)+EXP(-($BB$26-Q346)/$D$10))/2-1)</f>
        <v>237.96</v>
      </c>
      <c r="CD3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BORD'!$B$13:$B$2000,0),9)))*Q346/$M$18)</f>
        <v>237.96</v>
      </c>
      <c r="CF346" t="str">
        <f>'[1]TABLEAU DE BORD'!B344</f>
        <v/>
      </c>
      <c r="CG346" t="e">
        <f>'[1]TABLEAU DE BORD'!E344-'[1]TABLEAU DE BORD'!C344</f>
        <v>#VALUE!</v>
      </c>
      <c r="CI346" t="str">
        <f>'[1]TABLEAU DE BORD'!H344</f>
        <v/>
      </c>
      <c r="CJ346" t="e">
        <f>'[1]TABLEAU DE BORD'!K344-'[1]TABLEAU DE BORD'!I344</f>
        <v>#VALUE!</v>
      </c>
    </row>
    <row r="347" spans="69:88" x14ac:dyDescent="0.25">
      <c r="BQ3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BORD'!$B$13:$B$2000,0),11))*Q347/INDEX('[1]TABLEAU DE BORD'!$B$13:$R$2000,MATCH('Formalisme RTE'!$H$2,'[1]TABLEAU DE BORD'!$B$13:$B$2000,0),12)</f>
        <v>2.7040062867933941</v>
      </c>
      <c r="BR347">
        <f t="shared" si="31"/>
        <v>0</v>
      </c>
      <c r="BU347">
        <f t="shared" si="29"/>
        <v>0.5758883471257642</v>
      </c>
      <c r="BW347">
        <f>IF($BW$6="","",IF(ISERROR(INDEX([1]Base!$A$2:$C$207,MATCH($BW$6,[1]Base!$A$2:$A$207,0),2))=TRUE,"CABLE INCONNU",(INDEX([1]Base!$A$2:$C$207,MATCH($BW$6,[1]Base!$A$2:$A$207,0),3))))</f>
        <v>15.75</v>
      </c>
      <c r="BY347">
        <f>IF($BW$6="","",IF(ISERROR(INDEX([1]Base!$A$2:$C$207,MATCH($BW$6,[1]Base!$A$2:$A$207,0),2))=TRUE,"CABLE INCONNU",(INDEX([1]Base!$A$2:$C$207,MATCH($BW$6,[1]Base!$A$2:$A$207,0),2))))</f>
        <v>0.54700000000000004</v>
      </c>
      <c r="CA347">
        <f t="shared" si="30"/>
        <v>0</v>
      </c>
      <c r="CC347">
        <f>$BB$28+$D$10*((EXP(($BB$26-Q347)/$D$10)+EXP(-($BB$26-Q347)/$D$10))/2-1)</f>
        <v>237.96</v>
      </c>
      <c r="CD3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BORD'!$B$13:$B$2000,0),9)))*Q347/$M$18)</f>
        <v>237.96</v>
      </c>
      <c r="CF347" t="str">
        <f>'[1]TABLEAU DE BORD'!B345</f>
        <v/>
      </c>
      <c r="CG347" t="e">
        <f>'[1]TABLEAU DE BORD'!E345-'[1]TABLEAU DE BORD'!C345</f>
        <v>#VALUE!</v>
      </c>
      <c r="CI347" t="str">
        <f>'[1]TABLEAU DE BORD'!H345</f>
        <v/>
      </c>
      <c r="CJ347" t="e">
        <f>'[1]TABLEAU DE BORD'!K345-'[1]TABLEAU DE BORD'!I345</f>
        <v>#VALUE!</v>
      </c>
    </row>
    <row r="348" spans="69:88" x14ac:dyDescent="0.25">
      <c r="BQ3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BORD'!$B$13:$B$2000,0),11))*Q348/INDEX('[1]TABLEAU DE BORD'!$B$13:$R$2000,MATCH('Formalisme RTE'!$H$2,'[1]TABLEAU DE BORD'!$B$13:$B$2000,0),12)</f>
        <v>2.7040062867933941</v>
      </c>
      <c r="BR348">
        <f t="shared" si="31"/>
        <v>0</v>
      </c>
      <c r="BU348">
        <f t="shared" si="29"/>
        <v>0.5758883471257642</v>
      </c>
      <c r="BW348">
        <f>IF($BW$6="","",IF(ISERROR(INDEX([1]Base!$A$2:$C$207,MATCH($BW$6,[1]Base!$A$2:$A$207,0),2))=TRUE,"CABLE INCONNU",(INDEX([1]Base!$A$2:$C$207,MATCH($BW$6,[1]Base!$A$2:$A$207,0),3))))</f>
        <v>15.75</v>
      </c>
      <c r="BY348">
        <f>IF($BW$6="","",IF(ISERROR(INDEX([1]Base!$A$2:$C$207,MATCH($BW$6,[1]Base!$A$2:$A$207,0),2))=TRUE,"CABLE INCONNU",(INDEX([1]Base!$A$2:$C$207,MATCH($BW$6,[1]Base!$A$2:$A$207,0),2))))</f>
        <v>0.54700000000000004</v>
      </c>
      <c r="CA348">
        <f t="shared" si="30"/>
        <v>0</v>
      </c>
      <c r="CC348">
        <f>$BB$28+$D$10*((EXP(($BB$26-Q348)/$D$10)+EXP(-($BB$26-Q348)/$D$10))/2-1)</f>
        <v>237.96</v>
      </c>
      <c r="CD3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BORD'!$B$13:$B$2000,0),9)))*Q348/$M$18)</f>
        <v>237.96</v>
      </c>
      <c r="CF348" t="str">
        <f>'[1]TABLEAU DE BORD'!B346</f>
        <v/>
      </c>
      <c r="CG348" t="e">
        <f>'[1]TABLEAU DE BORD'!E346-'[1]TABLEAU DE BORD'!C346</f>
        <v>#VALUE!</v>
      </c>
      <c r="CI348" t="str">
        <f>'[1]TABLEAU DE BORD'!H346</f>
        <v/>
      </c>
      <c r="CJ348" t="e">
        <f>'[1]TABLEAU DE BORD'!K346-'[1]TABLEAU DE BORD'!I346</f>
        <v>#VALUE!</v>
      </c>
    </row>
    <row r="349" spans="69:88" x14ac:dyDescent="0.25">
      <c r="BQ3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BORD'!$B$13:$B$2000,0),11))*Q349/INDEX('[1]TABLEAU DE BORD'!$B$13:$R$2000,MATCH('Formalisme RTE'!$H$2,'[1]TABLEAU DE BORD'!$B$13:$B$2000,0),12)</f>
        <v>2.7040062867933941</v>
      </c>
      <c r="BR349">
        <f t="shared" si="31"/>
        <v>0</v>
      </c>
      <c r="BU349">
        <f t="shared" si="29"/>
        <v>0.5758883471257642</v>
      </c>
      <c r="BW349">
        <f>IF($BW$6="","",IF(ISERROR(INDEX([1]Base!$A$2:$C$207,MATCH($BW$6,[1]Base!$A$2:$A$207,0),2))=TRUE,"CABLE INCONNU",(INDEX([1]Base!$A$2:$C$207,MATCH($BW$6,[1]Base!$A$2:$A$207,0),3))))</f>
        <v>15.75</v>
      </c>
      <c r="BY349">
        <f>IF($BW$6="","",IF(ISERROR(INDEX([1]Base!$A$2:$C$207,MATCH($BW$6,[1]Base!$A$2:$A$207,0),2))=TRUE,"CABLE INCONNU",(INDEX([1]Base!$A$2:$C$207,MATCH($BW$6,[1]Base!$A$2:$A$207,0),2))))</f>
        <v>0.54700000000000004</v>
      </c>
      <c r="CA349">
        <f t="shared" si="30"/>
        <v>0</v>
      </c>
      <c r="CC349">
        <f>$BB$28+$D$10*((EXP(($BB$26-Q349)/$D$10)+EXP(-($BB$26-Q349)/$D$10))/2-1)</f>
        <v>237.96</v>
      </c>
      <c r="CD3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BORD'!$B$13:$B$2000,0),9)))*Q349/$M$18)</f>
        <v>237.96</v>
      </c>
      <c r="CF349" t="str">
        <f>'[1]TABLEAU DE BORD'!B347</f>
        <v/>
      </c>
      <c r="CG349" t="e">
        <f>'[1]TABLEAU DE BORD'!E347-'[1]TABLEAU DE BORD'!C347</f>
        <v>#VALUE!</v>
      </c>
      <c r="CI349" t="str">
        <f>'[1]TABLEAU DE BORD'!H347</f>
        <v/>
      </c>
      <c r="CJ349" t="e">
        <f>'[1]TABLEAU DE BORD'!K347-'[1]TABLEAU DE BORD'!I347</f>
        <v>#VALUE!</v>
      </c>
    </row>
    <row r="350" spans="69:88" x14ac:dyDescent="0.25">
      <c r="BQ3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BORD'!$B$13:$B$2000,0),11))*Q350/INDEX('[1]TABLEAU DE BORD'!$B$13:$R$2000,MATCH('Formalisme RTE'!$H$2,'[1]TABLEAU DE BORD'!$B$13:$B$2000,0),12)</f>
        <v>2.7040062867933941</v>
      </c>
      <c r="BR350">
        <f t="shared" si="31"/>
        <v>0</v>
      </c>
      <c r="BU350">
        <f t="shared" si="29"/>
        <v>0.5758883471257642</v>
      </c>
      <c r="BW350">
        <f>IF($BW$6="","",IF(ISERROR(INDEX([1]Base!$A$2:$C$207,MATCH($BW$6,[1]Base!$A$2:$A$207,0),2))=TRUE,"CABLE INCONNU",(INDEX([1]Base!$A$2:$C$207,MATCH($BW$6,[1]Base!$A$2:$A$207,0),3))))</f>
        <v>15.75</v>
      </c>
      <c r="BY350">
        <f>IF($BW$6="","",IF(ISERROR(INDEX([1]Base!$A$2:$C$207,MATCH($BW$6,[1]Base!$A$2:$A$207,0),2))=TRUE,"CABLE INCONNU",(INDEX([1]Base!$A$2:$C$207,MATCH($BW$6,[1]Base!$A$2:$A$207,0),2))))</f>
        <v>0.54700000000000004</v>
      </c>
      <c r="CA350">
        <f t="shared" si="30"/>
        <v>0</v>
      </c>
      <c r="CC350">
        <f>$BB$28+$D$10*((EXP(($BB$26-Q350)/$D$10)+EXP(-($BB$26-Q350)/$D$10))/2-1)</f>
        <v>237.96</v>
      </c>
      <c r="CD3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BORD'!$B$13:$B$2000,0),9)))*Q350/$M$18)</f>
        <v>237.96</v>
      </c>
      <c r="CF350" t="str">
        <f>'[1]TABLEAU DE BORD'!B348</f>
        <v/>
      </c>
      <c r="CG350" t="e">
        <f>'[1]TABLEAU DE BORD'!E348-'[1]TABLEAU DE BORD'!C348</f>
        <v>#VALUE!</v>
      </c>
      <c r="CI350" t="str">
        <f>'[1]TABLEAU DE BORD'!H348</f>
        <v/>
      </c>
      <c r="CJ350" t="e">
        <f>'[1]TABLEAU DE BORD'!K348-'[1]TABLEAU DE BORD'!I348</f>
        <v>#VALUE!</v>
      </c>
    </row>
    <row r="351" spans="69:88" x14ac:dyDescent="0.25">
      <c r="BQ3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BORD'!$B$13:$B$2000,0),11))*Q351/INDEX('[1]TABLEAU DE BORD'!$B$13:$R$2000,MATCH('Formalisme RTE'!$H$2,'[1]TABLEAU DE BORD'!$B$13:$B$2000,0),12)</f>
        <v>2.7040062867933941</v>
      </c>
      <c r="BR351">
        <f t="shared" si="31"/>
        <v>0</v>
      </c>
      <c r="BU351">
        <f t="shared" si="29"/>
        <v>0.5758883471257642</v>
      </c>
      <c r="BW351">
        <f>IF($BW$6="","",IF(ISERROR(INDEX([1]Base!$A$2:$C$207,MATCH($BW$6,[1]Base!$A$2:$A$207,0),2))=TRUE,"CABLE INCONNU",(INDEX([1]Base!$A$2:$C$207,MATCH($BW$6,[1]Base!$A$2:$A$207,0),3))))</f>
        <v>15.75</v>
      </c>
      <c r="BY351">
        <f>IF($BW$6="","",IF(ISERROR(INDEX([1]Base!$A$2:$C$207,MATCH($BW$6,[1]Base!$A$2:$A$207,0),2))=TRUE,"CABLE INCONNU",(INDEX([1]Base!$A$2:$C$207,MATCH($BW$6,[1]Base!$A$2:$A$207,0),2))))</f>
        <v>0.54700000000000004</v>
      </c>
      <c r="CA351">
        <f t="shared" si="30"/>
        <v>0</v>
      </c>
      <c r="CC351">
        <f>$BB$28+$D$10*((EXP(($BB$26-Q351)/$D$10)+EXP(-($BB$26-Q351)/$D$10))/2-1)</f>
        <v>237.96</v>
      </c>
      <c r="CD3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BORD'!$B$13:$B$2000,0),9)))*Q351/$M$18)</f>
        <v>237.96</v>
      </c>
      <c r="CF351" t="str">
        <f>'[1]TABLEAU DE BORD'!B349</f>
        <v/>
      </c>
      <c r="CG351" t="e">
        <f>'[1]TABLEAU DE BORD'!E349-'[1]TABLEAU DE BORD'!C349</f>
        <v>#VALUE!</v>
      </c>
      <c r="CI351" t="str">
        <f>'[1]TABLEAU DE BORD'!H349</f>
        <v/>
      </c>
      <c r="CJ351" t="e">
        <f>'[1]TABLEAU DE BORD'!K349-'[1]TABLEAU DE BORD'!I349</f>
        <v>#VALUE!</v>
      </c>
    </row>
    <row r="352" spans="69:88" x14ac:dyDescent="0.25">
      <c r="BQ3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BORD'!$B$13:$B$2000,0),11))*Q352/INDEX('[1]TABLEAU DE BORD'!$B$13:$R$2000,MATCH('Formalisme RTE'!$H$2,'[1]TABLEAU DE BORD'!$B$13:$B$2000,0),12)</f>
        <v>2.7040062867933941</v>
      </c>
      <c r="BR352">
        <f t="shared" si="31"/>
        <v>0</v>
      </c>
      <c r="BU352">
        <f t="shared" si="29"/>
        <v>0.5758883471257642</v>
      </c>
      <c r="BW352">
        <f>IF($BW$6="","",IF(ISERROR(INDEX([1]Base!$A$2:$C$207,MATCH($BW$6,[1]Base!$A$2:$A$207,0),2))=TRUE,"CABLE INCONNU",(INDEX([1]Base!$A$2:$C$207,MATCH($BW$6,[1]Base!$A$2:$A$207,0),3))))</f>
        <v>15.75</v>
      </c>
      <c r="BY352">
        <f>IF($BW$6="","",IF(ISERROR(INDEX([1]Base!$A$2:$C$207,MATCH($BW$6,[1]Base!$A$2:$A$207,0),2))=TRUE,"CABLE INCONNU",(INDEX([1]Base!$A$2:$C$207,MATCH($BW$6,[1]Base!$A$2:$A$207,0),2))))</f>
        <v>0.54700000000000004</v>
      </c>
      <c r="CA352">
        <f t="shared" si="30"/>
        <v>0</v>
      </c>
      <c r="CC352">
        <f>$BB$28+$D$10*((EXP(($BB$26-Q352)/$D$10)+EXP(-($BB$26-Q352)/$D$10))/2-1)</f>
        <v>237.96</v>
      </c>
      <c r="CD3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BORD'!$B$13:$B$2000,0),9)))*Q352/$M$18)</f>
        <v>237.96</v>
      </c>
      <c r="CF352" t="str">
        <f>'[1]TABLEAU DE BORD'!B350</f>
        <v/>
      </c>
      <c r="CG352" t="e">
        <f>'[1]TABLEAU DE BORD'!E350-'[1]TABLEAU DE BORD'!C350</f>
        <v>#VALUE!</v>
      </c>
      <c r="CI352" t="str">
        <f>'[1]TABLEAU DE BORD'!H350</f>
        <v/>
      </c>
      <c r="CJ352" t="e">
        <f>'[1]TABLEAU DE BORD'!K350-'[1]TABLEAU DE BORD'!I350</f>
        <v>#VALUE!</v>
      </c>
    </row>
    <row r="353" spans="69:88" x14ac:dyDescent="0.25">
      <c r="BQ3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BORD'!$B$13:$B$2000,0),11))*Q353/INDEX('[1]TABLEAU DE BORD'!$B$13:$R$2000,MATCH('Formalisme RTE'!$H$2,'[1]TABLEAU DE BORD'!$B$13:$B$2000,0),12)</f>
        <v>2.7040062867933941</v>
      </c>
      <c r="BR353">
        <f t="shared" si="31"/>
        <v>0</v>
      </c>
      <c r="BU353">
        <f t="shared" si="29"/>
        <v>0.5758883471257642</v>
      </c>
      <c r="BW353">
        <f>IF($BW$6="","",IF(ISERROR(INDEX([1]Base!$A$2:$C$207,MATCH($BW$6,[1]Base!$A$2:$A$207,0),2))=TRUE,"CABLE INCONNU",(INDEX([1]Base!$A$2:$C$207,MATCH($BW$6,[1]Base!$A$2:$A$207,0),3))))</f>
        <v>15.75</v>
      </c>
      <c r="BY353">
        <f>IF($BW$6="","",IF(ISERROR(INDEX([1]Base!$A$2:$C$207,MATCH($BW$6,[1]Base!$A$2:$A$207,0),2))=TRUE,"CABLE INCONNU",(INDEX([1]Base!$A$2:$C$207,MATCH($BW$6,[1]Base!$A$2:$A$207,0),2))))</f>
        <v>0.54700000000000004</v>
      </c>
      <c r="CA353">
        <f t="shared" si="30"/>
        <v>0</v>
      </c>
      <c r="CC353">
        <f>$BB$28+$D$10*((EXP(($BB$26-Q353)/$D$10)+EXP(-($BB$26-Q353)/$D$10))/2-1)</f>
        <v>237.96</v>
      </c>
      <c r="CD3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BORD'!$B$13:$B$2000,0),9)))*Q353/$M$18)</f>
        <v>237.96</v>
      </c>
      <c r="CF353" t="str">
        <f>'[1]TABLEAU DE BORD'!B351</f>
        <v/>
      </c>
      <c r="CG353" t="e">
        <f>'[1]TABLEAU DE BORD'!E351-'[1]TABLEAU DE BORD'!C351</f>
        <v>#VALUE!</v>
      </c>
      <c r="CI353" t="str">
        <f>'[1]TABLEAU DE BORD'!H351</f>
        <v/>
      </c>
      <c r="CJ353" t="e">
        <f>'[1]TABLEAU DE BORD'!K351-'[1]TABLEAU DE BORD'!I351</f>
        <v>#VALUE!</v>
      </c>
    </row>
    <row r="354" spans="69:88" x14ac:dyDescent="0.25">
      <c r="BQ3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BORD'!$B$13:$B$2000,0),11))*Q354/INDEX('[1]TABLEAU DE BORD'!$B$13:$R$2000,MATCH('Formalisme RTE'!$H$2,'[1]TABLEAU DE BORD'!$B$13:$B$2000,0),12)</f>
        <v>2.7040062867933941</v>
      </c>
      <c r="BR354">
        <f t="shared" si="31"/>
        <v>0</v>
      </c>
      <c r="BU354">
        <f t="shared" si="29"/>
        <v>0.5758883471257642</v>
      </c>
      <c r="BW354">
        <f>IF($BW$6="","",IF(ISERROR(INDEX([1]Base!$A$2:$C$207,MATCH($BW$6,[1]Base!$A$2:$A$207,0),2))=TRUE,"CABLE INCONNU",(INDEX([1]Base!$A$2:$C$207,MATCH($BW$6,[1]Base!$A$2:$A$207,0),3))))</f>
        <v>15.75</v>
      </c>
      <c r="BY354">
        <f>IF($BW$6="","",IF(ISERROR(INDEX([1]Base!$A$2:$C$207,MATCH($BW$6,[1]Base!$A$2:$A$207,0),2))=TRUE,"CABLE INCONNU",(INDEX([1]Base!$A$2:$C$207,MATCH($BW$6,[1]Base!$A$2:$A$207,0),2))))</f>
        <v>0.54700000000000004</v>
      </c>
      <c r="CA354">
        <f t="shared" si="30"/>
        <v>0</v>
      </c>
      <c r="CC354">
        <f>$BB$28+$D$10*((EXP(($BB$26-Q354)/$D$10)+EXP(-($BB$26-Q354)/$D$10))/2-1)</f>
        <v>237.96</v>
      </c>
      <c r="CD3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BORD'!$B$13:$B$2000,0),9)))*Q354/$M$18)</f>
        <v>237.96</v>
      </c>
      <c r="CF354" t="str">
        <f>'[1]TABLEAU DE BORD'!B352</f>
        <v/>
      </c>
      <c r="CG354" t="e">
        <f>'[1]TABLEAU DE BORD'!E352-'[1]TABLEAU DE BORD'!C352</f>
        <v>#VALUE!</v>
      </c>
      <c r="CI354" t="str">
        <f>'[1]TABLEAU DE BORD'!H352</f>
        <v/>
      </c>
      <c r="CJ354" t="e">
        <f>'[1]TABLEAU DE BORD'!K352-'[1]TABLEAU DE BORD'!I352</f>
        <v>#VALUE!</v>
      </c>
    </row>
    <row r="355" spans="69:88" x14ac:dyDescent="0.25">
      <c r="BQ3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BORD'!$B$13:$B$2000,0),11))*Q355/INDEX('[1]TABLEAU DE BORD'!$B$13:$R$2000,MATCH('Formalisme RTE'!$H$2,'[1]TABLEAU DE BORD'!$B$13:$B$2000,0),12)</f>
        <v>2.7040062867933941</v>
      </c>
      <c r="BR355">
        <f t="shared" si="31"/>
        <v>0</v>
      </c>
      <c r="BU355">
        <f t="shared" si="29"/>
        <v>0.5758883471257642</v>
      </c>
      <c r="BW355">
        <f>IF($BW$6="","",IF(ISERROR(INDEX([1]Base!$A$2:$C$207,MATCH($BW$6,[1]Base!$A$2:$A$207,0),2))=TRUE,"CABLE INCONNU",(INDEX([1]Base!$A$2:$C$207,MATCH($BW$6,[1]Base!$A$2:$A$207,0),3))))</f>
        <v>15.75</v>
      </c>
      <c r="BY355">
        <f>IF($BW$6="","",IF(ISERROR(INDEX([1]Base!$A$2:$C$207,MATCH($BW$6,[1]Base!$A$2:$A$207,0),2))=TRUE,"CABLE INCONNU",(INDEX([1]Base!$A$2:$C$207,MATCH($BW$6,[1]Base!$A$2:$A$207,0),2))))</f>
        <v>0.54700000000000004</v>
      </c>
      <c r="CA355">
        <f t="shared" si="30"/>
        <v>0</v>
      </c>
      <c r="CC355">
        <f>$BB$28+$D$10*((EXP(($BB$26-Q355)/$D$10)+EXP(-($BB$26-Q355)/$D$10))/2-1)</f>
        <v>237.96</v>
      </c>
      <c r="CD3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BORD'!$B$13:$B$2000,0),9)))*Q355/$M$18)</f>
        <v>237.96</v>
      </c>
      <c r="CF355" t="str">
        <f>'[1]TABLEAU DE BORD'!B353</f>
        <v/>
      </c>
      <c r="CG355" t="e">
        <f>'[1]TABLEAU DE BORD'!E353-'[1]TABLEAU DE BORD'!C353</f>
        <v>#VALUE!</v>
      </c>
      <c r="CI355" t="str">
        <f>'[1]TABLEAU DE BORD'!H353</f>
        <v/>
      </c>
      <c r="CJ355" t="e">
        <f>'[1]TABLEAU DE BORD'!K353-'[1]TABLEAU DE BORD'!I353</f>
        <v>#VALUE!</v>
      </c>
    </row>
    <row r="356" spans="69:88" x14ac:dyDescent="0.25">
      <c r="BQ3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BORD'!$B$13:$B$2000,0),11))*Q356/INDEX('[1]TABLEAU DE BORD'!$B$13:$R$2000,MATCH('Formalisme RTE'!$H$2,'[1]TABLEAU DE BORD'!$B$13:$B$2000,0),12)</f>
        <v>2.7040062867933941</v>
      </c>
      <c r="BR356">
        <f t="shared" si="31"/>
        <v>0</v>
      </c>
      <c r="BU356">
        <f t="shared" si="29"/>
        <v>0.5758883471257642</v>
      </c>
      <c r="BW356">
        <f>IF($BW$6="","",IF(ISERROR(INDEX([1]Base!$A$2:$C$207,MATCH($BW$6,[1]Base!$A$2:$A$207,0),2))=TRUE,"CABLE INCONNU",(INDEX([1]Base!$A$2:$C$207,MATCH($BW$6,[1]Base!$A$2:$A$207,0),3))))</f>
        <v>15.75</v>
      </c>
      <c r="BY356">
        <f>IF($BW$6="","",IF(ISERROR(INDEX([1]Base!$A$2:$C$207,MATCH($BW$6,[1]Base!$A$2:$A$207,0),2))=TRUE,"CABLE INCONNU",(INDEX([1]Base!$A$2:$C$207,MATCH($BW$6,[1]Base!$A$2:$A$207,0),2))))</f>
        <v>0.54700000000000004</v>
      </c>
      <c r="CA356">
        <f t="shared" si="30"/>
        <v>0</v>
      </c>
      <c r="CC356">
        <f>$BB$28+$D$10*((EXP(($BB$26-Q356)/$D$10)+EXP(-($BB$26-Q356)/$D$10))/2-1)</f>
        <v>237.96</v>
      </c>
      <c r="CD3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BORD'!$B$13:$B$2000,0),9)))*Q356/$M$18)</f>
        <v>237.96</v>
      </c>
      <c r="CF356" t="str">
        <f>'[1]TABLEAU DE BORD'!B354</f>
        <v/>
      </c>
      <c r="CG356" t="e">
        <f>'[1]TABLEAU DE BORD'!E354-'[1]TABLEAU DE BORD'!C354</f>
        <v>#VALUE!</v>
      </c>
      <c r="CI356" t="str">
        <f>'[1]TABLEAU DE BORD'!H354</f>
        <v/>
      </c>
      <c r="CJ356" t="e">
        <f>'[1]TABLEAU DE BORD'!K354-'[1]TABLEAU DE BORD'!I354</f>
        <v>#VALUE!</v>
      </c>
    </row>
    <row r="357" spans="69:88" x14ac:dyDescent="0.25">
      <c r="BQ3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BORD'!$B$13:$B$2000,0),11))*Q357/INDEX('[1]TABLEAU DE BORD'!$B$13:$R$2000,MATCH('Formalisme RTE'!$H$2,'[1]TABLEAU DE BORD'!$B$13:$B$2000,0),12)</f>
        <v>2.7040062867933941</v>
      </c>
      <c r="BR357">
        <f t="shared" si="31"/>
        <v>0</v>
      </c>
      <c r="BU357">
        <f t="shared" si="29"/>
        <v>0.5758883471257642</v>
      </c>
      <c r="BW357">
        <f>IF($BW$6="","",IF(ISERROR(INDEX([1]Base!$A$2:$C$207,MATCH($BW$6,[1]Base!$A$2:$A$207,0),2))=TRUE,"CABLE INCONNU",(INDEX([1]Base!$A$2:$C$207,MATCH($BW$6,[1]Base!$A$2:$A$207,0),3))))</f>
        <v>15.75</v>
      </c>
      <c r="BY357">
        <f>IF($BW$6="","",IF(ISERROR(INDEX([1]Base!$A$2:$C$207,MATCH($BW$6,[1]Base!$A$2:$A$207,0),2))=TRUE,"CABLE INCONNU",(INDEX([1]Base!$A$2:$C$207,MATCH($BW$6,[1]Base!$A$2:$A$207,0),2))))</f>
        <v>0.54700000000000004</v>
      </c>
      <c r="CA357">
        <f t="shared" si="30"/>
        <v>0</v>
      </c>
      <c r="CC357">
        <f>$BB$28+$D$10*((EXP(($BB$26-Q357)/$D$10)+EXP(-($BB$26-Q357)/$D$10))/2-1)</f>
        <v>237.96</v>
      </c>
      <c r="CD3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BORD'!$B$13:$B$2000,0),9)))*Q357/$M$18)</f>
        <v>237.96</v>
      </c>
      <c r="CF357" t="str">
        <f>'[1]TABLEAU DE BORD'!B355</f>
        <v/>
      </c>
      <c r="CG357" t="e">
        <f>'[1]TABLEAU DE BORD'!E355-'[1]TABLEAU DE BORD'!C355</f>
        <v>#VALUE!</v>
      </c>
      <c r="CI357" t="str">
        <f>'[1]TABLEAU DE BORD'!H355</f>
        <v/>
      </c>
      <c r="CJ357" t="e">
        <f>'[1]TABLEAU DE BORD'!K355-'[1]TABLEAU DE BORD'!I355</f>
        <v>#VALUE!</v>
      </c>
    </row>
    <row r="358" spans="69:88" x14ac:dyDescent="0.25">
      <c r="BQ3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BORD'!$B$13:$B$2000,0),11))*Q358/INDEX('[1]TABLEAU DE BORD'!$B$13:$R$2000,MATCH('Formalisme RTE'!$H$2,'[1]TABLEAU DE BORD'!$B$13:$B$2000,0),12)</f>
        <v>2.7040062867933941</v>
      </c>
      <c r="BR358">
        <f t="shared" si="31"/>
        <v>0</v>
      </c>
      <c r="BU358">
        <f t="shared" si="29"/>
        <v>0.5758883471257642</v>
      </c>
      <c r="BW358">
        <f>IF($BW$6="","",IF(ISERROR(INDEX([1]Base!$A$2:$C$207,MATCH($BW$6,[1]Base!$A$2:$A$207,0),2))=TRUE,"CABLE INCONNU",(INDEX([1]Base!$A$2:$C$207,MATCH($BW$6,[1]Base!$A$2:$A$207,0),3))))</f>
        <v>15.75</v>
      </c>
      <c r="BY358">
        <f>IF($BW$6="","",IF(ISERROR(INDEX([1]Base!$A$2:$C$207,MATCH($BW$6,[1]Base!$A$2:$A$207,0),2))=TRUE,"CABLE INCONNU",(INDEX([1]Base!$A$2:$C$207,MATCH($BW$6,[1]Base!$A$2:$A$207,0),2))))</f>
        <v>0.54700000000000004</v>
      </c>
      <c r="CA358">
        <f t="shared" si="30"/>
        <v>0</v>
      </c>
      <c r="CC358">
        <f>$BB$28+$D$10*((EXP(($BB$26-Q358)/$D$10)+EXP(-($BB$26-Q358)/$D$10))/2-1)</f>
        <v>237.96</v>
      </c>
      <c r="CD3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BORD'!$B$13:$B$2000,0),9)))*Q358/$M$18)</f>
        <v>237.96</v>
      </c>
      <c r="CF358" t="str">
        <f>'[1]TABLEAU DE BORD'!B356</f>
        <v/>
      </c>
      <c r="CG358" t="e">
        <f>'[1]TABLEAU DE BORD'!E356-'[1]TABLEAU DE BORD'!C356</f>
        <v>#VALUE!</v>
      </c>
      <c r="CI358" t="str">
        <f>'[1]TABLEAU DE BORD'!H356</f>
        <v/>
      </c>
      <c r="CJ358" t="e">
        <f>'[1]TABLEAU DE BORD'!K356-'[1]TABLEAU DE BORD'!I356</f>
        <v>#VALUE!</v>
      </c>
    </row>
    <row r="359" spans="69:88" x14ac:dyDescent="0.25">
      <c r="BQ3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BORD'!$B$13:$B$2000,0),11))*Q359/INDEX('[1]TABLEAU DE BORD'!$B$13:$R$2000,MATCH('Formalisme RTE'!$H$2,'[1]TABLEAU DE BORD'!$B$13:$B$2000,0),12)</f>
        <v>2.7040062867933941</v>
      </c>
      <c r="BR359">
        <f t="shared" si="31"/>
        <v>0</v>
      </c>
      <c r="BU359">
        <f t="shared" si="29"/>
        <v>0.5758883471257642</v>
      </c>
      <c r="BW359">
        <f>IF($BW$6="","",IF(ISERROR(INDEX([1]Base!$A$2:$C$207,MATCH($BW$6,[1]Base!$A$2:$A$207,0),2))=TRUE,"CABLE INCONNU",(INDEX([1]Base!$A$2:$C$207,MATCH($BW$6,[1]Base!$A$2:$A$207,0),3))))</f>
        <v>15.75</v>
      </c>
      <c r="BY359">
        <f>IF($BW$6="","",IF(ISERROR(INDEX([1]Base!$A$2:$C$207,MATCH($BW$6,[1]Base!$A$2:$A$207,0),2))=TRUE,"CABLE INCONNU",(INDEX([1]Base!$A$2:$C$207,MATCH($BW$6,[1]Base!$A$2:$A$207,0),2))))</f>
        <v>0.54700000000000004</v>
      </c>
      <c r="CA359">
        <f t="shared" si="30"/>
        <v>0</v>
      </c>
      <c r="CC359">
        <f>$BB$28+$D$10*((EXP(($BB$26-Q359)/$D$10)+EXP(-($BB$26-Q359)/$D$10))/2-1)</f>
        <v>237.96</v>
      </c>
      <c r="CD3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BORD'!$B$13:$B$2000,0),9)))*Q359/$M$18)</f>
        <v>237.96</v>
      </c>
      <c r="CF359" t="str">
        <f>'[1]TABLEAU DE BORD'!B357</f>
        <v/>
      </c>
      <c r="CG359" t="e">
        <f>'[1]TABLEAU DE BORD'!E357-'[1]TABLEAU DE BORD'!C357</f>
        <v>#VALUE!</v>
      </c>
      <c r="CI359" t="str">
        <f>'[1]TABLEAU DE BORD'!H357</f>
        <v/>
      </c>
      <c r="CJ359" t="e">
        <f>'[1]TABLEAU DE BORD'!K357-'[1]TABLEAU DE BORD'!I357</f>
        <v>#VALUE!</v>
      </c>
    </row>
    <row r="360" spans="69:88" x14ac:dyDescent="0.25">
      <c r="BQ3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BORD'!$B$13:$B$2000,0),11))*Q360/INDEX('[1]TABLEAU DE BORD'!$B$13:$R$2000,MATCH('Formalisme RTE'!$H$2,'[1]TABLEAU DE BORD'!$B$13:$B$2000,0),12)</f>
        <v>2.7040062867933941</v>
      </c>
      <c r="BR360">
        <f t="shared" si="31"/>
        <v>0</v>
      </c>
      <c r="BU360">
        <f t="shared" si="29"/>
        <v>0.5758883471257642</v>
      </c>
      <c r="BW360">
        <f>IF($BW$6="","",IF(ISERROR(INDEX([1]Base!$A$2:$C$207,MATCH($BW$6,[1]Base!$A$2:$A$207,0),2))=TRUE,"CABLE INCONNU",(INDEX([1]Base!$A$2:$C$207,MATCH($BW$6,[1]Base!$A$2:$A$207,0),3))))</f>
        <v>15.75</v>
      </c>
      <c r="BY360">
        <f>IF($BW$6="","",IF(ISERROR(INDEX([1]Base!$A$2:$C$207,MATCH($BW$6,[1]Base!$A$2:$A$207,0),2))=TRUE,"CABLE INCONNU",(INDEX([1]Base!$A$2:$C$207,MATCH($BW$6,[1]Base!$A$2:$A$207,0),2))))</f>
        <v>0.54700000000000004</v>
      </c>
      <c r="CA360">
        <f t="shared" si="30"/>
        <v>0</v>
      </c>
      <c r="CC360">
        <f>$BB$28+$D$10*((EXP(($BB$26-Q360)/$D$10)+EXP(-($BB$26-Q360)/$D$10))/2-1)</f>
        <v>237.96</v>
      </c>
      <c r="CD3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BORD'!$B$13:$B$2000,0),9)))*Q360/$M$18)</f>
        <v>237.96</v>
      </c>
      <c r="CF360" t="str">
        <f>'[1]TABLEAU DE BORD'!B358</f>
        <v/>
      </c>
      <c r="CG360" t="e">
        <f>'[1]TABLEAU DE BORD'!E358-'[1]TABLEAU DE BORD'!C358</f>
        <v>#VALUE!</v>
      </c>
      <c r="CI360" t="str">
        <f>'[1]TABLEAU DE BORD'!H358</f>
        <v/>
      </c>
      <c r="CJ360" t="e">
        <f>'[1]TABLEAU DE BORD'!K358-'[1]TABLEAU DE BORD'!I358</f>
        <v>#VALUE!</v>
      </c>
    </row>
    <row r="361" spans="69:88" x14ac:dyDescent="0.25">
      <c r="BQ3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BORD'!$B$13:$B$2000,0),11))*Q361/INDEX('[1]TABLEAU DE BORD'!$B$13:$R$2000,MATCH('Formalisme RTE'!$H$2,'[1]TABLEAU DE BORD'!$B$13:$B$2000,0),12)</f>
        <v>2.7040062867933941</v>
      </c>
      <c r="BR361">
        <f t="shared" si="31"/>
        <v>0</v>
      </c>
      <c r="BU361">
        <f t="shared" si="29"/>
        <v>0.5758883471257642</v>
      </c>
      <c r="BW361">
        <f>IF($BW$6="","",IF(ISERROR(INDEX([1]Base!$A$2:$C$207,MATCH($BW$6,[1]Base!$A$2:$A$207,0),2))=TRUE,"CABLE INCONNU",(INDEX([1]Base!$A$2:$C$207,MATCH($BW$6,[1]Base!$A$2:$A$207,0),3))))</f>
        <v>15.75</v>
      </c>
      <c r="BY361">
        <f>IF($BW$6="","",IF(ISERROR(INDEX([1]Base!$A$2:$C$207,MATCH($BW$6,[1]Base!$A$2:$A$207,0),2))=TRUE,"CABLE INCONNU",(INDEX([1]Base!$A$2:$C$207,MATCH($BW$6,[1]Base!$A$2:$A$207,0),2))))</f>
        <v>0.54700000000000004</v>
      </c>
      <c r="CA361">
        <f t="shared" si="30"/>
        <v>0</v>
      </c>
      <c r="CC361">
        <f>$BB$28+$D$10*((EXP(($BB$26-Q361)/$D$10)+EXP(-($BB$26-Q361)/$D$10))/2-1)</f>
        <v>237.96</v>
      </c>
      <c r="CD3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BORD'!$B$13:$B$2000,0),9)))*Q361/$M$18)</f>
        <v>237.96</v>
      </c>
      <c r="CF361" t="str">
        <f>'[1]TABLEAU DE BORD'!B359</f>
        <v/>
      </c>
      <c r="CG361" t="e">
        <f>'[1]TABLEAU DE BORD'!E359-'[1]TABLEAU DE BORD'!C359</f>
        <v>#VALUE!</v>
      </c>
      <c r="CI361" t="str">
        <f>'[1]TABLEAU DE BORD'!H359</f>
        <v/>
      </c>
      <c r="CJ361" t="e">
        <f>'[1]TABLEAU DE BORD'!K359-'[1]TABLEAU DE BORD'!I359</f>
        <v>#VALUE!</v>
      </c>
    </row>
    <row r="362" spans="69:88" x14ac:dyDescent="0.25">
      <c r="BQ3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BORD'!$B$13:$B$2000,0),11))*Q362/INDEX('[1]TABLEAU DE BORD'!$B$13:$R$2000,MATCH('Formalisme RTE'!$H$2,'[1]TABLEAU DE BORD'!$B$13:$B$2000,0),12)</f>
        <v>2.7040062867933941</v>
      </c>
      <c r="BR362">
        <f t="shared" si="31"/>
        <v>0</v>
      </c>
      <c r="BU362">
        <f t="shared" si="29"/>
        <v>0.5758883471257642</v>
      </c>
      <c r="BW362">
        <f>IF($BW$6="","",IF(ISERROR(INDEX([1]Base!$A$2:$C$207,MATCH($BW$6,[1]Base!$A$2:$A$207,0),2))=TRUE,"CABLE INCONNU",(INDEX([1]Base!$A$2:$C$207,MATCH($BW$6,[1]Base!$A$2:$A$207,0),3))))</f>
        <v>15.75</v>
      </c>
      <c r="BY362">
        <f>IF($BW$6="","",IF(ISERROR(INDEX([1]Base!$A$2:$C$207,MATCH($BW$6,[1]Base!$A$2:$A$207,0),2))=TRUE,"CABLE INCONNU",(INDEX([1]Base!$A$2:$C$207,MATCH($BW$6,[1]Base!$A$2:$A$207,0),2))))</f>
        <v>0.54700000000000004</v>
      </c>
      <c r="CA362">
        <f t="shared" si="30"/>
        <v>0</v>
      </c>
      <c r="CC362">
        <f>$BB$28+$D$10*((EXP(($BB$26-Q362)/$D$10)+EXP(-($BB$26-Q362)/$D$10))/2-1)</f>
        <v>237.96</v>
      </c>
      <c r="CD3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BORD'!$B$13:$B$2000,0),9)))*Q362/$M$18)</f>
        <v>237.96</v>
      </c>
      <c r="CF362" t="str">
        <f>'[1]TABLEAU DE BORD'!B360</f>
        <v/>
      </c>
      <c r="CG362" t="e">
        <f>'[1]TABLEAU DE BORD'!E360-'[1]TABLEAU DE BORD'!C360</f>
        <v>#VALUE!</v>
      </c>
      <c r="CI362" t="str">
        <f>'[1]TABLEAU DE BORD'!H360</f>
        <v/>
      </c>
      <c r="CJ362" t="e">
        <f>'[1]TABLEAU DE BORD'!K360-'[1]TABLEAU DE BORD'!I360</f>
        <v>#VALUE!</v>
      </c>
    </row>
    <row r="363" spans="69:88" x14ac:dyDescent="0.25">
      <c r="BQ3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BORD'!$B$13:$B$2000,0),11))*Q363/INDEX('[1]TABLEAU DE BORD'!$B$13:$R$2000,MATCH('Formalisme RTE'!$H$2,'[1]TABLEAU DE BORD'!$B$13:$B$2000,0),12)</f>
        <v>2.7040062867933941</v>
      </c>
      <c r="BR363">
        <f t="shared" si="31"/>
        <v>0</v>
      </c>
      <c r="BU363">
        <f t="shared" si="29"/>
        <v>0.5758883471257642</v>
      </c>
      <c r="BW363">
        <f>IF($BW$6="","",IF(ISERROR(INDEX([1]Base!$A$2:$C$207,MATCH($BW$6,[1]Base!$A$2:$A$207,0),2))=TRUE,"CABLE INCONNU",(INDEX([1]Base!$A$2:$C$207,MATCH($BW$6,[1]Base!$A$2:$A$207,0),3))))</f>
        <v>15.75</v>
      </c>
      <c r="BY363">
        <f>IF($BW$6="","",IF(ISERROR(INDEX([1]Base!$A$2:$C$207,MATCH($BW$6,[1]Base!$A$2:$A$207,0),2))=TRUE,"CABLE INCONNU",(INDEX([1]Base!$A$2:$C$207,MATCH($BW$6,[1]Base!$A$2:$A$207,0),2))))</f>
        <v>0.54700000000000004</v>
      </c>
      <c r="CA363">
        <f t="shared" si="30"/>
        <v>0</v>
      </c>
      <c r="CC363">
        <f>$BB$28+$D$10*((EXP(($BB$26-Q363)/$D$10)+EXP(-($BB$26-Q363)/$D$10))/2-1)</f>
        <v>237.96</v>
      </c>
      <c r="CD3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BORD'!$B$13:$B$2000,0),9)))*Q363/$M$18)</f>
        <v>237.96</v>
      </c>
      <c r="CF363" t="str">
        <f>'[1]TABLEAU DE BORD'!B361</f>
        <v/>
      </c>
      <c r="CG363" t="e">
        <f>'[1]TABLEAU DE BORD'!E361-'[1]TABLEAU DE BORD'!C361</f>
        <v>#VALUE!</v>
      </c>
      <c r="CI363" t="str">
        <f>'[1]TABLEAU DE BORD'!H361</f>
        <v/>
      </c>
      <c r="CJ363" t="e">
        <f>'[1]TABLEAU DE BORD'!K361-'[1]TABLEAU DE BORD'!I361</f>
        <v>#VALUE!</v>
      </c>
    </row>
    <row r="364" spans="69:88" x14ac:dyDescent="0.25">
      <c r="BQ3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BORD'!$B$13:$B$2000,0),11))*Q364/INDEX('[1]TABLEAU DE BORD'!$B$13:$R$2000,MATCH('Formalisme RTE'!$H$2,'[1]TABLEAU DE BORD'!$B$13:$B$2000,0),12)</f>
        <v>2.7040062867933941</v>
      </c>
      <c r="BR364">
        <f t="shared" si="31"/>
        <v>0</v>
      </c>
      <c r="BU364">
        <f t="shared" si="29"/>
        <v>0.5758883471257642</v>
      </c>
      <c r="BW364">
        <f>IF($BW$6="","",IF(ISERROR(INDEX([1]Base!$A$2:$C$207,MATCH($BW$6,[1]Base!$A$2:$A$207,0),2))=TRUE,"CABLE INCONNU",(INDEX([1]Base!$A$2:$C$207,MATCH($BW$6,[1]Base!$A$2:$A$207,0),3))))</f>
        <v>15.75</v>
      </c>
      <c r="BY364">
        <f>IF($BW$6="","",IF(ISERROR(INDEX([1]Base!$A$2:$C$207,MATCH($BW$6,[1]Base!$A$2:$A$207,0),2))=TRUE,"CABLE INCONNU",(INDEX([1]Base!$A$2:$C$207,MATCH($BW$6,[1]Base!$A$2:$A$207,0),2))))</f>
        <v>0.54700000000000004</v>
      </c>
      <c r="CA364">
        <f t="shared" si="30"/>
        <v>0</v>
      </c>
      <c r="CC364">
        <f>$BB$28+$D$10*((EXP(($BB$26-Q364)/$D$10)+EXP(-($BB$26-Q364)/$D$10))/2-1)</f>
        <v>237.96</v>
      </c>
      <c r="CD3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BORD'!$B$13:$B$2000,0),9)))*Q364/$M$18)</f>
        <v>237.96</v>
      </c>
      <c r="CF364" t="str">
        <f>'[1]TABLEAU DE BORD'!B362</f>
        <v/>
      </c>
      <c r="CG364" t="e">
        <f>'[1]TABLEAU DE BORD'!E362-'[1]TABLEAU DE BORD'!C362</f>
        <v>#VALUE!</v>
      </c>
      <c r="CI364" t="str">
        <f>'[1]TABLEAU DE BORD'!H362</f>
        <v/>
      </c>
      <c r="CJ364" t="e">
        <f>'[1]TABLEAU DE BORD'!K362-'[1]TABLEAU DE BORD'!I362</f>
        <v>#VALUE!</v>
      </c>
    </row>
    <row r="365" spans="69:88" x14ac:dyDescent="0.25">
      <c r="BQ3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BORD'!$B$13:$B$2000,0),11))*Q365/INDEX('[1]TABLEAU DE BORD'!$B$13:$R$2000,MATCH('Formalisme RTE'!$H$2,'[1]TABLEAU DE BORD'!$B$13:$B$2000,0),12)</f>
        <v>2.7040062867933941</v>
      </c>
      <c r="BR365">
        <f t="shared" si="31"/>
        <v>0</v>
      </c>
      <c r="BU365">
        <f t="shared" si="29"/>
        <v>0.5758883471257642</v>
      </c>
      <c r="BW365">
        <f>IF($BW$6="","",IF(ISERROR(INDEX([1]Base!$A$2:$C$207,MATCH($BW$6,[1]Base!$A$2:$A$207,0),2))=TRUE,"CABLE INCONNU",(INDEX([1]Base!$A$2:$C$207,MATCH($BW$6,[1]Base!$A$2:$A$207,0),3))))</f>
        <v>15.75</v>
      </c>
      <c r="BY365">
        <f>IF($BW$6="","",IF(ISERROR(INDEX([1]Base!$A$2:$C$207,MATCH($BW$6,[1]Base!$A$2:$A$207,0),2))=TRUE,"CABLE INCONNU",(INDEX([1]Base!$A$2:$C$207,MATCH($BW$6,[1]Base!$A$2:$A$207,0),2))))</f>
        <v>0.54700000000000004</v>
      </c>
      <c r="CA365">
        <f t="shared" si="30"/>
        <v>0</v>
      </c>
      <c r="CC365">
        <f>$BB$28+$D$10*((EXP(($BB$26-Q365)/$D$10)+EXP(-($BB$26-Q365)/$D$10))/2-1)</f>
        <v>237.96</v>
      </c>
      <c r="CD3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BORD'!$B$13:$B$2000,0),9)))*Q365/$M$18)</f>
        <v>237.96</v>
      </c>
      <c r="CF365" t="str">
        <f>'[1]TABLEAU DE BORD'!B363</f>
        <v/>
      </c>
      <c r="CG365" t="e">
        <f>'[1]TABLEAU DE BORD'!E363-'[1]TABLEAU DE BORD'!C363</f>
        <v>#VALUE!</v>
      </c>
      <c r="CI365" t="str">
        <f>'[1]TABLEAU DE BORD'!H363</f>
        <v/>
      </c>
      <c r="CJ365" t="e">
        <f>'[1]TABLEAU DE BORD'!K363-'[1]TABLEAU DE BORD'!I363</f>
        <v>#VALUE!</v>
      </c>
    </row>
    <row r="366" spans="69:88" x14ac:dyDescent="0.25">
      <c r="BQ3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BORD'!$B$13:$B$2000,0),11))*Q366/INDEX('[1]TABLEAU DE BORD'!$B$13:$R$2000,MATCH('Formalisme RTE'!$H$2,'[1]TABLEAU DE BORD'!$B$13:$B$2000,0),12)</f>
        <v>2.7040062867933941</v>
      </c>
      <c r="BR366">
        <f t="shared" si="31"/>
        <v>0</v>
      </c>
      <c r="BU366">
        <f t="shared" si="29"/>
        <v>0.5758883471257642</v>
      </c>
      <c r="BW366">
        <f>IF($BW$6="","",IF(ISERROR(INDEX([1]Base!$A$2:$C$207,MATCH($BW$6,[1]Base!$A$2:$A$207,0),2))=TRUE,"CABLE INCONNU",(INDEX([1]Base!$A$2:$C$207,MATCH($BW$6,[1]Base!$A$2:$A$207,0),3))))</f>
        <v>15.75</v>
      </c>
      <c r="BY366">
        <f>IF($BW$6="","",IF(ISERROR(INDEX([1]Base!$A$2:$C$207,MATCH($BW$6,[1]Base!$A$2:$A$207,0),2))=TRUE,"CABLE INCONNU",(INDEX([1]Base!$A$2:$C$207,MATCH($BW$6,[1]Base!$A$2:$A$207,0),2))))</f>
        <v>0.54700000000000004</v>
      </c>
      <c r="CA366">
        <f t="shared" si="30"/>
        <v>0</v>
      </c>
      <c r="CC366">
        <f>$BB$28+$D$10*((EXP(($BB$26-Q366)/$D$10)+EXP(-($BB$26-Q366)/$D$10))/2-1)</f>
        <v>237.96</v>
      </c>
      <c r="CD3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BORD'!$B$13:$B$2000,0),9)))*Q366/$M$18)</f>
        <v>237.96</v>
      </c>
      <c r="CF366" t="str">
        <f>'[1]TABLEAU DE BORD'!B364</f>
        <v/>
      </c>
      <c r="CG366" t="e">
        <f>'[1]TABLEAU DE BORD'!E364-'[1]TABLEAU DE BORD'!C364</f>
        <v>#VALUE!</v>
      </c>
      <c r="CI366" t="str">
        <f>'[1]TABLEAU DE BORD'!H364</f>
        <v/>
      </c>
      <c r="CJ366" t="e">
        <f>'[1]TABLEAU DE BORD'!K364-'[1]TABLEAU DE BORD'!I364</f>
        <v>#VALUE!</v>
      </c>
    </row>
    <row r="367" spans="69:88" x14ac:dyDescent="0.25">
      <c r="BQ3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BORD'!$B$13:$B$2000,0),11))*Q367/INDEX('[1]TABLEAU DE BORD'!$B$13:$R$2000,MATCH('Formalisme RTE'!$H$2,'[1]TABLEAU DE BORD'!$B$13:$B$2000,0),12)</f>
        <v>2.7040062867933941</v>
      </c>
      <c r="BR367">
        <f t="shared" si="31"/>
        <v>0</v>
      </c>
      <c r="BU367">
        <f t="shared" si="29"/>
        <v>0.5758883471257642</v>
      </c>
      <c r="BW367">
        <f>IF($BW$6="","",IF(ISERROR(INDEX([1]Base!$A$2:$C$207,MATCH($BW$6,[1]Base!$A$2:$A$207,0),2))=TRUE,"CABLE INCONNU",(INDEX([1]Base!$A$2:$C$207,MATCH($BW$6,[1]Base!$A$2:$A$207,0),3))))</f>
        <v>15.75</v>
      </c>
      <c r="BY367">
        <f>IF($BW$6="","",IF(ISERROR(INDEX([1]Base!$A$2:$C$207,MATCH($BW$6,[1]Base!$A$2:$A$207,0),2))=TRUE,"CABLE INCONNU",(INDEX([1]Base!$A$2:$C$207,MATCH($BW$6,[1]Base!$A$2:$A$207,0),2))))</f>
        <v>0.54700000000000004</v>
      </c>
      <c r="CA367">
        <f t="shared" si="30"/>
        <v>0</v>
      </c>
      <c r="CC367">
        <f>$BB$28+$D$10*((EXP(($BB$26-Q367)/$D$10)+EXP(-($BB$26-Q367)/$D$10))/2-1)</f>
        <v>237.96</v>
      </c>
      <c r="CD3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BORD'!$B$13:$B$2000,0),9)))*Q367/$M$18)</f>
        <v>237.96</v>
      </c>
      <c r="CF367" t="str">
        <f>'[1]TABLEAU DE BORD'!B365</f>
        <v/>
      </c>
      <c r="CG367" t="e">
        <f>'[1]TABLEAU DE BORD'!E365-'[1]TABLEAU DE BORD'!C365</f>
        <v>#VALUE!</v>
      </c>
      <c r="CI367" t="str">
        <f>'[1]TABLEAU DE BORD'!H365</f>
        <v/>
      </c>
      <c r="CJ367" t="e">
        <f>'[1]TABLEAU DE BORD'!K365-'[1]TABLEAU DE BORD'!I365</f>
        <v>#VALUE!</v>
      </c>
    </row>
    <row r="368" spans="69:88" x14ac:dyDescent="0.25">
      <c r="BQ3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BORD'!$B$13:$B$2000,0),11))*Q368/INDEX('[1]TABLEAU DE BORD'!$B$13:$R$2000,MATCH('Formalisme RTE'!$H$2,'[1]TABLEAU DE BORD'!$B$13:$B$2000,0),12)</f>
        <v>2.7040062867933941</v>
      </c>
      <c r="BR368">
        <f t="shared" si="31"/>
        <v>0</v>
      </c>
      <c r="BU368">
        <f t="shared" si="29"/>
        <v>0.5758883471257642</v>
      </c>
      <c r="BW368">
        <f>IF($BW$6="","",IF(ISERROR(INDEX([1]Base!$A$2:$C$207,MATCH($BW$6,[1]Base!$A$2:$A$207,0),2))=TRUE,"CABLE INCONNU",(INDEX([1]Base!$A$2:$C$207,MATCH($BW$6,[1]Base!$A$2:$A$207,0),3))))</f>
        <v>15.75</v>
      </c>
      <c r="BY368">
        <f>IF($BW$6="","",IF(ISERROR(INDEX([1]Base!$A$2:$C$207,MATCH($BW$6,[1]Base!$A$2:$A$207,0),2))=TRUE,"CABLE INCONNU",(INDEX([1]Base!$A$2:$C$207,MATCH($BW$6,[1]Base!$A$2:$A$207,0),2))))</f>
        <v>0.54700000000000004</v>
      </c>
      <c r="CA368">
        <f t="shared" si="30"/>
        <v>0</v>
      </c>
      <c r="CC368">
        <f>$BB$28+$D$10*((EXP(($BB$26-Q368)/$D$10)+EXP(-($BB$26-Q368)/$D$10))/2-1)</f>
        <v>237.96</v>
      </c>
      <c r="CD3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BORD'!$B$13:$B$2000,0),9)))*Q368/$M$18)</f>
        <v>237.96</v>
      </c>
      <c r="CF368" t="str">
        <f>'[1]TABLEAU DE BORD'!B366</f>
        <v/>
      </c>
      <c r="CG368" t="e">
        <f>'[1]TABLEAU DE BORD'!E366-'[1]TABLEAU DE BORD'!C366</f>
        <v>#VALUE!</v>
      </c>
      <c r="CI368" t="str">
        <f>'[1]TABLEAU DE BORD'!H366</f>
        <v/>
      </c>
      <c r="CJ368" t="e">
        <f>'[1]TABLEAU DE BORD'!K366-'[1]TABLEAU DE BORD'!I366</f>
        <v>#VALUE!</v>
      </c>
    </row>
    <row r="369" spans="69:88" x14ac:dyDescent="0.25">
      <c r="BQ3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BORD'!$B$13:$B$2000,0),11))*Q369/INDEX('[1]TABLEAU DE BORD'!$B$13:$R$2000,MATCH('Formalisme RTE'!$H$2,'[1]TABLEAU DE BORD'!$B$13:$B$2000,0),12)</f>
        <v>2.7040062867933941</v>
      </c>
      <c r="BR369">
        <f t="shared" si="31"/>
        <v>0</v>
      </c>
      <c r="BU369">
        <f t="shared" si="29"/>
        <v>0.5758883471257642</v>
      </c>
      <c r="BW369">
        <f>IF($BW$6="","",IF(ISERROR(INDEX([1]Base!$A$2:$C$207,MATCH($BW$6,[1]Base!$A$2:$A$207,0),2))=TRUE,"CABLE INCONNU",(INDEX([1]Base!$A$2:$C$207,MATCH($BW$6,[1]Base!$A$2:$A$207,0),3))))</f>
        <v>15.75</v>
      </c>
      <c r="BY369">
        <f>IF($BW$6="","",IF(ISERROR(INDEX([1]Base!$A$2:$C$207,MATCH($BW$6,[1]Base!$A$2:$A$207,0),2))=TRUE,"CABLE INCONNU",(INDEX([1]Base!$A$2:$C$207,MATCH($BW$6,[1]Base!$A$2:$A$207,0),2))))</f>
        <v>0.54700000000000004</v>
      </c>
      <c r="CA369">
        <f t="shared" si="30"/>
        <v>0</v>
      </c>
      <c r="CC369">
        <f>$BB$28+$D$10*((EXP(($BB$26-Q369)/$D$10)+EXP(-($BB$26-Q369)/$D$10))/2-1)</f>
        <v>237.96</v>
      </c>
      <c r="CD3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BORD'!$B$13:$B$2000,0),9)))*Q369/$M$18)</f>
        <v>237.96</v>
      </c>
      <c r="CF369" t="str">
        <f>'[1]TABLEAU DE BORD'!B367</f>
        <v/>
      </c>
      <c r="CG369" t="e">
        <f>'[1]TABLEAU DE BORD'!E367-'[1]TABLEAU DE BORD'!C367</f>
        <v>#VALUE!</v>
      </c>
      <c r="CI369" t="str">
        <f>'[1]TABLEAU DE BORD'!H367</f>
        <v/>
      </c>
      <c r="CJ369" t="e">
        <f>'[1]TABLEAU DE BORD'!K367-'[1]TABLEAU DE BORD'!I367</f>
        <v>#VALUE!</v>
      </c>
    </row>
    <row r="370" spans="69:88" x14ac:dyDescent="0.25">
      <c r="BQ3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BORD'!$B$13:$B$2000,0),11))*Q370/INDEX('[1]TABLEAU DE BORD'!$B$13:$R$2000,MATCH('Formalisme RTE'!$H$2,'[1]TABLEAU DE BORD'!$B$13:$B$2000,0),12)</f>
        <v>2.7040062867933941</v>
      </c>
      <c r="BR370">
        <f t="shared" si="31"/>
        <v>0</v>
      </c>
      <c r="BU370">
        <f t="shared" si="29"/>
        <v>0.5758883471257642</v>
      </c>
      <c r="BW370">
        <f>IF($BW$6="","",IF(ISERROR(INDEX([1]Base!$A$2:$C$207,MATCH($BW$6,[1]Base!$A$2:$A$207,0),2))=TRUE,"CABLE INCONNU",(INDEX([1]Base!$A$2:$C$207,MATCH($BW$6,[1]Base!$A$2:$A$207,0),3))))</f>
        <v>15.75</v>
      </c>
      <c r="BY370">
        <f>IF($BW$6="","",IF(ISERROR(INDEX([1]Base!$A$2:$C$207,MATCH($BW$6,[1]Base!$A$2:$A$207,0),2))=TRUE,"CABLE INCONNU",(INDEX([1]Base!$A$2:$C$207,MATCH($BW$6,[1]Base!$A$2:$A$207,0),2))))</f>
        <v>0.54700000000000004</v>
      </c>
      <c r="CA370">
        <f t="shared" si="30"/>
        <v>0</v>
      </c>
      <c r="CC370">
        <f>$BB$28+$D$10*((EXP(($BB$26-Q370)/$D$10)+EXP(-($BB$26-Q370)/$D$10))/2-1)</f>
        <v>237.96</v>
      </c>
      <c r="CD3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BORD'!$B$13:$B$2000,0),9)))*Q370/$M$18)</f>
        <v>237.96</v>
      </c>
      <c r="CF370" t="str">
        <f>'[1]TABLEAU DE BORD'!B368</f>
        <v/>
      </c>
      <c r="CG370" t="e">
        <f>'[1]TABLEAU DE BORD'!E368-'[1]TABLEAU DE BORD'!C368</f>
        <v>#VALUE!</v>
      </c>
      <c r="CI370" t="str">
        <f>'[1]TABLEAU DE BORD'!H368</f>
        <v/>
      </c>
      <c r="CJ370" t="e">
        <f>'[1]TABLEAU DE BORD'!K368-'[1]TABLEAU DE BORD'!I368</f>
        <v>#VALUE!</v>
      </c>
    </row>
    <row r="371" spans="69:88" x14ac:dyDescent="0.25">
      <c r="BQ3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BORD'!$B$13:$B$2000,0),11))*Q371/INDEX('[1]TABLEAU DE BORD'!$B$13:$R$2000,MATCH('Formalisme RTE'!$H$2,'[1]TABLEAU DE BORD'!$B$13:$B$2000,0),12)</f>
        <v>2.7040062867933941</v>
      </c>
      <c r="BR371">
        <f t="shared" si="31"/>
        <v>0</v>
      </c>
      <c r="BU371">
        <f t="shared" si="29"/>
        <v>0.5758883471257642</v>
      </c>
      <c r="BW371">
        <f>IF($BW$6="","",IF(ISERROR(INDEX([1]Base!$A$2:$C$207,MATCH($BW$6,[1]Base!$A$2:$A$207,0),2))=TRUE,"CABLE INCONNU",(INDEX([1]Base!$A$2:$C$207,MATCH($BW$6,[1]Base!$A$2:$A$207,0),3))))</f>
        <v>15.75</v>
      </c>
      <c r="BY371">
        <f>IF($BW$6="","",IF(ISERROR(INDEX([1]Base!$A$2:$C$207,MATCH($BW$6,[1]Base!$A$2:$A$207,0),2))=TRUE,"CABLE INCONNU",(INDEX([1]Base!$A$2:$C$207,MATCH($BW$6,[1]Base!$A$2:$A$207,0),2))))</f>
        <v>0.54700000000000004</v>
      </c>
      <c r="CA371">
        <f t="shared" si="30"/>
        <v>0</v>
      </c>
      <c r="CC371">
        <f>$BB$28+$D$10*((EXP(($BB$26-Q371)/$D$10)+EXP(-($BB$26-Q371)/$D$10))/2-1)</f>
        <v>237.96</v>
      </c>
      <c r="CD3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BORD'!$B$13:$B$2000,0),9)))*Q371/$M$18)</f>
        <v>237.96</v>
      </c>
      <c r="CF371" t="str">
        <f>'[1]TABLEAU DE BORD'!B369</f>
        <v/>
      </c>
      <c r="CG371" t="e">
        <f>'[1]TABLEAU DE BORD'!E369-'[1]TABLEAU DE BORD'!C369</f>
        <v>#VALUE!</v>
      </c>
      <c r="CI371" t="str">
        <f>'[1]TABLEAU DE BORD'!H369</f>
        <v/>
      </c>
      <c r="CJ371" t="e">
        <f>'[1]TABLEAU DE BORD'!K369-'[1]TABLEAU DE BORD'!I369</f>
        <v>#VALUE!</v>
      </c>
    </row>
    <row r="372" spans="69:88" x14ac:dyDescent="0.25">
      <c r="BQ3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BORD'!$B$13:$B$2000,0),11))*Q372/INDEX('[1]TABLEAU DE BORD'!$B$13:$R$2000,MATCH('Formalisme RTE'!$H$2,'[1]TABLEAU DE BORD'!$B$13:$B$2000,0),12)</f>
        <v>2.7040062867933941</v>
      </c>
      <c r="BR372">
        <f t="shared" si="31"/>
        <v>0</v>
      </c>
      <c r="BU372">
        <f t="shared" si="29"/>
        <v>0.5758883471257642</v>
      </c>
      <c r="BW372">
        <f>IF($BW$6="","",IF(ISERROR(INDEX([1]Base!$A$2:$C$207,MATCH($BW$6,[1]Base!$A$2:$A$207,0),2))=TRUE,"CABLE INCONNU",(INDEX([1]Base!$A$2:$C$207,MATCH($BW$6,[1]Base!$A$2:$A$207,0),3))))</f>
        <v>15.75</v>
      </c>
      <c r="BY372">
        <f>IF($BW$6="","",IF(ISERROR(INDEX([1]Base!$A$2:$C$207,MATCH($BW$6,[1]Base!$A$2:$A$207,0),2))=TRUE,"CABLE INCONNU",(INDEX([1]Base!$A$2:$C$207,MATCH($BW$6,[1]Base!$A$2:$A$207,0),2))))</f>
        <v>0.54700000000000004</v>
      </c>
      <c r="CA372">
        <f t="shared" si="30"/>
        <v>0</v>
      </c>
      <c r="CC372">
        <f>$BB$28+$D$10*((EXP(($BB$26-Q372)/$D$10)+EXP(-($BB$26-Q372)/$D$10))/2-1)</f>
        <v>237.96</v>
      </c>
      <c r="CD3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BORD'!$B$13:$B$2000,0),9)))*Q372/$M$18)</f>
        <v>237.96</v>
      </c>
      <c r="CF372" t="str">
        <f>'[1]TABLEAU DE BORD'!B370</f>
        <v/>
      </c>
      <c r="CG372" t="e">
        <f>'[1]TABLEAU DE BORD'!E370-'[1]TABLEAU DE BORD'!C370</f>
        <v>#VALUE!</v>
      </c>
      <c r="CI372" t="str">
        <f>'[1]TABLEAU DE BORD'!H370</f>
        <v/>
      </c>
      <c r="CJ372" t="e">
        <f>'[1]TABLEAU DE BORD'!K370-'[1]TABLEAU DE BORD'!I370</f>
        <v>#VALUE!</v>
      </c>
    </row>
    <row r="373" spans="69:88" x14ac:dyDescent="0.25">
      <c r="BQ3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BORD'!$B$13:$B$2000,0),11))*Q373/INDEX('[1]TABLEAU DE BORD'!$B$13:$R$2000,MATCH('Formalisme RTE'!$H$2,'[1]TABLEAU DE BORD'!$B$13:$B$2000,0),12)</f>
        <v>2.7040062867933941</v>
      </c>
      <c r="BR373">
        <f t="shared" si="31"/>
        <v>0</v>
      </c>
      <c r="BU373">
        <f t="shared" si="29"/>
        <v>0.5758883471257642</v>
      </c>
      <c r="BW373">
        <f>IF($BW$6="","",IF(ISERROR(INDEX([1]Base!$A$2:$C$207,MATCH($BW$6,[1]Base!$A$2:$A$207,0),2))=TRUE,"CABLE INCONNU",(INDEX([1]Base!$A$2:$C$207,MATCH($BW$6,[1]Base!$A$2:$A$207,0),3))))</f>
        <v>15.75</v>
      </c>
      <c r="BY373">
        <f>IF($BW$6="","",IF(ISERROR(INDEX([1]Base!$A$2:$C$207,MATCH($BW$6,[1]Base!$A$2:$A$207,0),2))=TRUE,"CABLE INCONNU",(INDEX([1]Base!$A$2:$C$207,MATCH($BW$6,[1]Base!$A$2:$A$207,0),2))))</f>
        <v>0.54700000000000004</v>
      </c>
      <c r="CA373">
        <f t="shared" si="30"/>
        <v>0</v>
      </c>
      <c r="CC373">
        <f>$BB$28+$D$10*((EXP(($BB$26-Q373)/$D$10)+EXP(-($BB$26-Q373)/$D$10))/2-1)</f>
        <v>237.96</v>
      </c>
      <c r="CD3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BORD'!$B$13:$B$2000,0),9)))*Q373/$M$18)</f>
        <v>237.96</v>
      </c>
      <c r="CF373" t="str">
        <f>'[1]TABLEAU DE BORD'!B371</f>
        <v/>
      </c>
      <c r="CG373" t="e">
        <f>'[1]TABLEAU DE BORD'!E371-'[1]TABLEAU DE BORD'!C371</f>
        <v>#VALUE!</v>
      </c>
      <c r="CI373" t="str">
        <f>'[1]TABLEAU DE BORD'!H371</f>
        <v/>
      </c>
      <c r="CJ373" t="e">
        <f>'[1]TABLEAU DE BORD'!K371-'[1]TABLEAU DE BORD'!I371</f>
        <v>#VALUE!</v>
      </c>
    </row>
    <row r="374" spans="69:88" x14ac:dyDescent="0.25">
      <c r="BQ3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BORD'!$B$13:$B$2000,0),11))*Q374/INDEX('[1]TABLEAU DE BORD'!$B$13:$R$2000,MATCH('Formalisme RTE'!$H$2,'[1]TABLEAU DE BORD'!$B$13:$B$2000,0),12)</f>
        <v>2.7040062867933941</v>
      </c>
      <c r="BR374">
        <f t="shared" si="31"/>
        <v>0</v>
      </c>
      <c r="BU374">
        <f t="shared" si="29"/>
        <v>0.5758883471257642</v>
      </c>
      <c r="BW374">
        <f>IF($BW$6="","",IF(ISERROR(INDEX([1]Base!$A$2:$C$207,MATCH($BW$6,[1]Base!$A$2:$A$207,0),2))=TRUE,"CABLE INCONNU",(INDEX([1]Base!$A$2:$C$207,MATCH($BW$6,[1]Base!$A$2:$A$207,0),3))))</f>
        <v>15.75</v>
      </c>
      <c r="BY374">
        <f>IF($BW$6="","",IF(ISERROR(INDEX([1]Base!$A$2:$C$207,MATCH($BW$6,[1]Base!$A$2:$A$207,0),2))=TRUE,"CABLE INCONNU",(INDEX([1]Base!$A$2:$C$207,MATCH($BW$6,[1]Base!$A$2:$A$207,0),2))))</f>
        <v>0.54700000000000004</v>
      </c>
      <c r="CA374">
        <f t="shared" si="30"/>
        <v>0</v>
      </c>
      <c r="CC374">
        <f>$BB$28+$D$10*((EXP(($BB$26-Q374)/$D$10)+EXP(-($BB$26-Q374)/$D$10))/2-1)</f>
        <v>237.96</v>
      </c>
      <c r="CD3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BORD'!$B$13:$B$2000,0),9)))*Q374/$M$18)</f>
        <v>237.96</v>
      </c>
      <c r="CF374" t="str">
        <f>'[1]TABLEAU DE BORD'!B372</f>
        <v/>
      </c>
      <c r="CG374" t="e">
        <f>'[1]TABLEAU DE BORD'!E372-'[1]TABLEAU DE BORD'!C372</f>
        <v>#VALUE!</v>
      </c>
      <c r="CI374" t="str">
        <f>'[1]TABLEAU DE BORD'!H372</f>
        <v/>
      </c>
      <c r="CJ374" t="e">
        <f>'[1]TABLEAU DE BORD'!K372-'[1]TABLEAU DE BORD'!I372</f>
        <v>#VALUE!</v>
      </c>
    </row>
    <row r="375" spans="69:88" x14ac:dyDescent="0.25">
      <c r="BQ3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BORD'!$B$13:$B$2000,0),11))*Q375/INDEX('[1]TABLEAU DE BORD'!$B$13:$R$2000,MATCH('Formalisme RTE'!$H$2,'[1]TABLEAU DE BORD'!$B$13:$B$2000,0),12)</f>
        <v>2.7040062867933941</v>
      </c>
      <c r="BR375">
        <f t="shared" si="31"/>
        <v>0</v>
      </c>
      <c r="BU375">
        <f t="shared" si="29"/>
        <v>0.5758883471257642</v>
      </c>
      <c r="BW375">
        <f>IF($BW$6="","",IF(ISERROR(INDEX([1]Base!$A$2:$C$207,MATCH($BW$6,[1]Base!$A$2:$A$207,0),2))=TRUE,"CABLE INCONNU",(INDEX([1]Base!$A$2:$C$207,MATCH($BW$6,[1]Base!$A$2:$A$207,0),3))))</f>
        <v>15.75</v>
      </c>
      <c r="BY375">
        <f>IF($BW$6="","",IF(ISERROR(INDEX([1]Base!$A$2:$C$207,MATCH($BW$6,[1]Base!$A$2:$A$207,0),2))=TRUE,"CABLE INCONNU",(INDEX([1]Base!$A$2:$C$207,MATCH($BW$6,[1]Base!$A$2:$A$207,0),2))))</f>
        <v>0.54700000000000004</v>
      </c>
      <c r="CA375">
        <f t="shared" si="30"/>
        <v>0</v>
      </c>
      <c r="CC375">
        <f>$BB$28+$D$10*((EXP(($BB$26-Q375)/$D$10)+EXP(-($BB$26-Q375)/$D$10))/2-1)</f>
        <v>237.96</v>
      </c>
      <c r="CD3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BORD'!$B$13:$B$2000,0),9)))*Q375/$M$18)</f>
        <v>237.96</v>
      </c>
      <c r="CF375" t="str">
        <f>'[1]TABLEAU DE BORD'!B373</f>
        <v/>
      </c>
      <c r="CG375" t="e">
        <f>'[1]TABLEAU DE BORD'!E373-'[1]TABLEAU DE BORD'!C373</f>
        <v>#VALUE!</v>
      </c>
      <c r="CI375" t="str">
        <f>'[1]TABLEAU DE BORD'!H373</f>
        <v/>
      </c>
      <c r="CJ375" t="e">
        <f>'[1]TABLEAU DE BORD'!K373-'[1]TABLEAU DE BORD'!I373</f>
        <v>#VALUE!</v>
      </c>
    </row>
    <row r="376" spans="69:88" x14ac:dyDescent="0.25">
      <c r="BQ3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BORD'!$B$13:$B$2000,0),11))*Q376/INDEX('[1]TABLEAU DE BORD'!$B$13:$R$2000,MATCH('Formalisme RTE'!$H$2,'[1]TABLEAU DE BORD'!$B$13:$B$2000,0),12)</f>
        <v>2.7040062867933941</v>
      </c>
      <c r="BR376">
        <f t="shared" si="31"/>
        <v>0</v>
      </c>
      <c r="BU376">
        <f t="shared" si="29"/>
        <v>0.5758883471257642</v>
      </c>
      <c r="BW376">
        <f>IF($BW$6="","",IF(ISERROR(INDEX([1]Base!$A$2:$C$207,MATCH($BW$6,[1]Base!$A$2:$A$207,0),2))=TRUE,"CABLE INCONNU",(INDEX([1]Base!$A$2:$C$207,MATCH($BW$6,[1]Base!$A$2:$A$207,0),3))))</f>
        <v>15.75</v>
      </c>
      <c r="BY376">
        <f>IF($BW$6="","",IF(ISERROR(INDEX([1]Base!$A$2:$C$207,MATCH($BW$6,[1]Base!$A$2:$A$207,0),2))=TRUE,"CABLE INCONNU",(INDEX([1]Base!$A$2:$C$207,MATCH($BW$6,[1]Base!$A$2:$A$207,0),2))))</f>
        <v>0.54700000000000004</v>
      </c>
      <c r="CA376">
        <f t="shared" si="30"/>
        <v>0</v>
      </c>
      <c r="CC376">
        <f>$BB$28+$D$10*((EXP(($BB$26-Q376)/$D$10)+EXP(-($BB$26-Q376)/$D$10))/2-1)</f>
        <v>237.96</v>
      </c>
      <c r="CD3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BORD'!$B$13:$B$2000,0),9)))*Q376/$M$18)</f>
        <v>237.96</v>
      </c>
      <c r="CF376" t="str">
        <f>'[1]TABLEAU DE BORD'!B374</f>
        <v/>
      </c>
      <c r="CG376" t="e">
        <f>'[1]TABLEAU DE BORD'!E374-'[1]TABLEAU DE BORD'!C374</f>
        <v>#VALUE!</v>
      </c>
      <c r="CI376" t="str">
        <f>'[1]TABLEAU DE BORD'!H374</f>
        <v/>
      </c>
      <c r="CJ376" t="e">
        <f>'[1]TABLEAU DE BORD'!K374-'[1]TABLEAU DE BORD'!I374</f>
        <v>#VALUE!</v>
      </c>
    </row>
    <row r="377" spans="69:88" x14ac:dyDescent="0.25">
      <c r="BQ3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BORD'!$B$13:$B$2000,0),11))*Q377/INDEX('[1]TABLEAU DE BORD'!$B$13:$R$2000,MATCH('Formalisme RTE'!$H$2,'[1]TABLEAU DE BORD'!$B$13:$B$2000,0),12)</f>
        <v>2.7040062867933941</v>
      </c>
      <c r="BR377">
        <f t="shared" si="31"/>
        <v>0</v>
      </c>
      <c r="BU377">
        <f t="shared" si="29"/>
        <v>0.5758883471257642</v>
      </c>
      <c r="BW377">
        <f>IF($BW$6="","",IF(ISERROR(INDEX([1]Base!$A$2:$C$207,MATCH($BW$6,[1]Base!$A$2:$A$207,0),2))=TRUE,"CABLE INCONNU",(INDEX([1]Base!$A$2:$C$207,MATCH($BW$6,[1]Base!$A$2:$A$207,0),3))))</f>
        <v>15.75</v>
      </c>
      <c r="BY377">
        <f>IF($BW$6="","",IF(ISERROR(INDEX([1]Base!$A$2:$C$207,MATCH($BW$6,[1]Base!$A$2:$A$207,0),2))=TRUE,"CABLE INCONNU",(INDEX([1]Base!$A$2:$C$207,MATCH($BW$6,[1]Base!$A$2:$A$207,0),2))))</f>
        <v>0.54700000000000004</v>
      </c>
      <c r="CA377">
        <f t="shared" si="30"/>
        <v>0</v>
      </c>
      <c r="CC377">
        <f>$BB$28+$D$10*((EXP(($BB$26-Q377)/$D$10)+EXP(-($BB$26-Q377)/$D$10))/2-1)</f>
        <v>237.96</v>
      </c>
      <c r="CD3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BORD'!$B$13:$B$2000,0),9)))*Q377/$M$18)</f>
        <v>237.96</v>
      </c>
      <c r="CF377" t="str">
        <f>'[1]TABLEAU DE BORD'!B375</f>
        <v/>
      </c>
      <c r="CG377" t="e">
        <f>'[1]TABLEAU DE BORD'!E375-'[1]TABLEAU DE BORD'!C375</f>
        <v>#VALUE!</v>
      </c>
      <c r="CI377" t="str">
        <f>'[1]TABLEAU DE BORD'!H375</f>
        <v/>
      </c>
      <c r="CJ377" t="e">
        <f>'[1]TABLEAU DE BORD'!K375-'[1]TABLEAU DE BORD'!I375</f>
        <v>#VALUE!</v>
      </c>
    </row>
    <row r="378" spans="69:88" x14ac:dyDescent="0.25">
      <c r="BQ3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BORD'!$B$13:$B$2000,0),11))*Q378/INDEX('[1]TABLEAU DE BORD'!$B$13:$R$2000,MATCH('Formalisme RTE'!$H$2,'[1]TABLEAU DE BORD'!$B$13:$B$2000,0),12)</f>
        <v>2.7040062867933941</v>
      </c>
      <c r="BR378">
        <f t="shared" si="31"/>
        <v>0</v>
      </c>
      <c r="BU378">
        <f t="shared" si="29"/>
        <v>0.5758883471257642</v>
      </c>
      <c r="BW378">
        <f>IF($BW$6="","",IF(ISERROR(INDEX([1]Base!$A$2:$C$207,MATCH($BW$6,[1]Base!$A$2:$A$207,0),2))=TRUE,"CABLE INCONNU",(INDEX([1]Base!$A$2:$C$207,MATCH($BW$6,[1]Base!$A$2:$A$207,0),3))))</f>
        <v>15.75</v>
      </c>
      <c r="BY378">
        <f>IF($BW$6="","",IF(ISERROR(INDEX([1]Base!$A$2:$C$207,MATCH($BW$6,[1]Base!$A$2:$A$207,0),2))=TRUE,"CABLE INCONNU",(INDEX([1]Base!$A$2:$C$207,MATCH($BW$6,[1]Base!$A$2:$A$207,0),2))))</f>
        <v>0.54700000000000004</v>
      </c>
      <c r="CA378">
        <f t="shared" si="30"/>
        <v>0</v>
      </c>
      <c r="CC378">
        <f>$BB$28+$D$10*((EXP(($BB$26-Q378)/$D$10)+EXP(-($BB$26-Q378)/$D$10))/2-1)</f>
        <v>237.96</v>
      </c>
      <c r="CD3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BORD'!$B$13:$B$2000,0),9)))*Q378/$M$18)</f>
        <v>237.96</v>
      </c>
      <c r="CF378" t="str">
        <f>'[1]TABLEAU DE BORD'!B376</f>
        <v/>
      </c>
      <c r="CG378" t="e">
        <f>'[1]TABLEAU DE BORD'!E376-'[1]TABLEAU DE BORD'!C376</f>
        <v>#VALUE!</v>
      </c>
      <c r="CI378" t="str">
        <f>'[1]TABLEAU DE BORD'!H376</f>
        <v/>
      </c>
      <c r="CJ378" t="e">
        <f>'[1]TABLEAU DE BORD'!K376-'[1]TABLEAU DE BORD'!I376</f>
        <v>#VALUE!</v>
      </c>
    </row>
    <row r="379" spans="69:88" x14ac:dyDescent="0.25">
      <c r="BQ3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BORD'!$B$13:$B$2000,0),11))*Q379/INDEX('[1]TABLEAU DE BORD'!$B$13:$R$2000,MATCH('Formalisme RTE'!$H$2,'[1]TABLEAU DE BORD'!$B$13:$B$2000,0),12)</f>
        <v>2.7040062867933941</v>
      </c>
      <c r="BR379">
        <f t="shared" si="31"/>
        <v>0</v>
      </c>
      <c r="BU379">
        <f t="shared" si="29"/>
        <v>0.5758883471257642</v>
      </c>
      <c r="BW379">
        <f>IF($BW$6="","",IF(ISERROR(INDEX([1]Base!$A$2:$C$207,MATCH($BW$6,[1]Base!$A$2:$A$207,0),2))=TRUE,"CABLE INCONNU",(INDEX([1]Base!$A$2:$C$207,MATCH($BW$6,[1]Base!$A$2:$A$207,0),3))))</f>
        <v>15.75</v>
      </c>
      <c r="BY379">
        <f>IF($BW$6="","",IF(ISERROR(INDEX([1]Base!$A$2:$C$207,MATCH($BW$6,[1]Base!$A$2:$A$207,0),2))=TRUE,"CABLE INCONNU",(INDEX([1]Base!$A$2:$C$207,MATCH($BW$6,[1]Base!$A$2:$A$207,0),2))))</f>
        <v>0.54700000000000004</v>
      </c>
      <c r="CA379">
        <f t="shared" si="30"/>
        <v>0</v>
      </c>
      <c r="CC379">
        <f>$BB$28+$D$10*((EXP(($BB$26-Q379)/$D$10)+EXP(-($BB$26-Q379)/$D$10))/2-1)</f>
        <v>237.96</v>
      </c>
      <c r="CD3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BORD'!$B$13:$B$2000,0),9)))*Q379/$M$18)</f>
        <v>237.96</v>
      </c>
      <c r="CF379" t="str">
        <f>'[1]TABLEAU DE BORD'!B377</f>
        <v/>
      </c>
      <c r="CG379" t="e">
        <f>'[1]TABLEAU DE BORD'!E377-'[1]TABLEAU DE BORD'!C377</f>
        <v>#VALUE!</v>
      </c>
      <c r="CI379" t="str">
        <f>'[1]TABLEAU DE BORD'!H377</f>
        <v/>
      </c>
      <c r="CJ379" t="e">
        <f>'[1]TABLEAU DE BORD'!K377-'[1]TABLEAU DE BORD'!I377</f>
        <v>#VALUE!</v>
      </c>
    </row>
    <row r="380" spans="69:88" x14ac:dyDescent="0.25">
      <c r="BQ3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BORD'!$B$13:$B$2000,0),11))*Q380/INDEX('[1]TABLEAU DE BORD'!$B$13:$R$2000,MATCH('Formalisme RTE'!$H$2,'[1]TABLEAU DE BORD'!$B$13:$B$2000,0),12)</f>
        <v>2.7040062867933941</v>
      </c>
      <c r="BR380">
        <f t="shared" si="31"/>
        <v>0</v>
      </c>
      <c r="BU380">
        <f t="shared" si="29"/>
        <v>0.5758883471257642</v>
      </c>
      <c r="BW380">
        <f>IF($BW$6="","",IF(ISERROR(INDEX([1]Base!$A$2:$C$207,MATCH($BW$6,[1]Base!$A$2:$A$207,0),2))=TRUE,"CABLE INCONNU",(INDEX([1]Base!$A$2:$C$207,MATCH($BW$6,[1]Base!$A$2:$A$207,0),3))))</f>
        <v>15.75</v>
      </c>
      <c r="BY380">
        <f>IF($BW$6="","",IF(ISERROR(INDEX([1]Base!$A$2:$C$207,MATCH($BW$6,[1]Base!$A$2:$A$207,0),2))=TRUE,"CABLE INCONNU",(INDEX([1]Base!$A$2:$C$207,MATCH($BW$6,[1]Base!$A$2:$A$207,0),2))))</f>
        <v>0.54700000000000004</v>
      </c>
      <c r="CA380">
        <f t="shared" si="30"/>
        <v>0</v>
      </c>
      <c r="CC380">
        <f>$BB$28+$D$10*((EXP(($BB$26-Q380)/$D$10)+EXP(-($BB$26-Q380)/$D$10))/2-1)</f>
        <v>237.96</v>
      </c>
      <c r="CD3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BORD'!$B$13:$B$2000,0),9)))*Q380/$M$18)</f>
        <v>237.96</v>
      </c>
      <c r="CF380" t="str">
        <f>'[1]TABLEAU DE BORD'!B378</f>
        <v/>
      </c>
      <c r="CG380" t="e">
        <f>'[1]TABLEAU DE BORD'!E378-'[1]TABLEAU DE BORD'!C378</f>
        <v>#VALUE!</v>
      </c>
      <c r="CI380" t="str">
        <f>'[1]TABLEAU DE BORD'!H378</f>
        <v/>
      </c>
      <c r="CJ380" t="e">
        <f>'[1]TABLEAU DE BORD'!K378-'[1]TABLEAU DE BORD'!I378</f>
        <v>#VALUE!</v>
      </c>
    </row>
    <row r="381" spans="69:88" x14ac:dyDescent="0.25">
      <c r="BQ3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BORD'!$B$13:$B$2000,0),11))*Q381/INDEX('[1]TABLEAU DE BORD'!$B$13:$R$2000,MATCH('Formalisme RTE'!$H$2,'[1]TABLEAU DE BORD'!$B$13:$B$2000,0),12)</f>
        <v>2.7040062867933941</v>
      </c>
      <c r="BR381">
        <f t="shared" si="31"/>
        <v>0</v>
      </c>
      <c r="BU381">
        <f t="shared" si="29"/>
        <v>0.5758883471257642</v>
      </c>
      <c r="BW381">
        <f>IF($BW$6="","",IF(ISERROR(INDEX([1]Base!$A$2:$C$207,MATCH($BW$6,[1]Base!$A$2:$A$207,0),2))=TRUE,"CABLE INCONNU",(INDEX([1]Base!$A$2:$C$207,MATCH($BW$6,[1]Base!$A$2:$A$207,0),3))))</f>
        <v>15.75</v>
      </c>
      <c r="BY381">
        <f>IF($BW$6="","",IF(ISERROR(INDEX([1]Base!$A$2:$C$207,MATCH($BW$6,[1]Base!$A$2:$A$207,0),2))=TRUE,"CABLE INCONNU",(INDEX([1]Base!$A$2:$C$207,MATCH($BW$6,[1]Base!$A$2:$A$207,0),2))))</f>
        <v>0.54700000000000004</v>
      </c>
      <c r="CA381">
        <f t="shared" si="30"/>
        <v>0</v>
      </c>
      <c r="CC381">
        <f>$BB$28+$D$10*((EXP(($BB$26-Q381)/$D$10)+EXP(-($BB$26-Q381)/$D$10))/2-1)</f>
        <v>237.96</v>
      </c>
      <c r="CD3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BORD'!$B$13:$B$2000,0),9)))*Q381/$M$18)</f>
        <v>237.96</v>
      </c>
      <c r="CF381" t="str">
        <f>'[1]TABLEAU DE BORD'!B379</f>
        <v/>
      </c>
      <c r="CG381" t="e">
        <f>'[1]TABLEAU DE BORD'!E379-'[1]TABLEAU DE BORD'!C379</f>
        <v>#VALUE!</v>
      </c>
      <c r="CI381" t="str">
        <f>'[1]TABLEAU DE BORD'!H379</f>
        <v/>
      </c>
      <c r="CJ381" t="e">
        <f>'[1]TABLEAU DE BORD'!K379-'[1]TABLEAU DE BORD'!I379</f>
        <v>#VALUE!</v>
      </c>
    </row>
    <row r="382" spans="69:88" x14ac:dyDescent="0.25">
      <c r="BQ3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BORD'!$B$13:$B$2000,0),11))*Q382/INDEX('[1]TABLEAU DE BORD'!$B$13:$R$2000,MATCH('Formalisme RTE'!$H$2,'[1]TABLEAU DE BORD'!$B$13:$B$2000,0),12)</f>
        <v>2.7040062867933941</v>
      </c>
      <c r="BR382">
        <f t="shared" si="31"/>
        <v>0</v>
      </c>
      <c r="BU382">
        <f t="shared" si="29"/>
        <v>0.5758883471257642</v>
      </c>
      <c r="BW382">
        <f>IF($BW$6="","",IF(ISERROR(INDEX([1]Base!$A$2:$C$207,MATCH($BW$6,[1]Base!$A$2:$A$207,0),2))=TRUE,"CABLE INCONNU",(INDEX([1]Base!$A$2:$C$207,MATCH($BW$6,[1]Base!$A$2:$A$207,0),3))))</f>
        <v>15.75</v>
      </c>
      <c r="BY382">
        <f>IF($BW$6="","",IF(ISERROR(INDEX([1]Base!$A$2:$C$207,MATCH($BW$6,[1]Base!$A$2:$A$207,0),2))=TRUE,"CABLE INCONNU",(INDEX([1]Base!$A$2:$C$207,MATCH($BW$6,[1]Base!$A$2:$A$207,0),2))))</f>
        <v>0.54700000000000004</v>
      </c>
      <c r="CA382">
        <f t="shared" si="30"/>
        <v>0</v>
      </c>
      <c r="CC382">
        <f>$BB$28+$D$10*((EXP(($BB$26-Q382)/$D$10)+EXP(-($BB$26-Q382)/$D$10))/2-1)</f>
        <v>237.96</v>
      </c>
      <c r="CD3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BORD'!$B$13:$B$2000,0),9)))*Q382/$M$18)</f>
        <v>237.96</v>
      </c>
      <c r="CF382" t="str">
        <f>'[1]TABLEAU DE BORD'!B380</f>
        <v/>
      </c>
      <c r="CG382" t="e">
        <f>'[1]TABLEAU DE BORD'!E380-'[1]TABLEAU DE BORD'!C380</f>
        <v>#VALUE!</v>
      </c>
      <c r="CI382" t="str">
        <f>'[1]TABLEAU DE BORD'!H380</f>
        <v/>
      </c>
      <c r="CJ382" t="e">
        <f>'[1]TABLEAU DE BORD'!K380-'[1]TABLEAU DE BORD'!I380</f>
        <v>#VALUE!</v>
      </c>
    </row>
    <row r="383" spans="69:88" x14ac:dyDescent="0.25">
      <c r="BQ3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BORD'!$B$13:$B$2000,0),11))*Q383/INDEX('[1]TABLEAU DE BORD'!$B$13:$R$2000,MATCH('Formalisme RTE'!$H$2,'[1]TABLEAU DE BORD'!$B$13:$B$2000,0),12)</f>
        <v>2.7040062867933941</v>
      </c>
      <c r="BR383">
        <f t="shared" si="31"/>
        <v>0</v>
      </c>
      <c r="BU383">
        <f t="shared" si="29"/>
        <v>0.5758883471257642</v>
      </c>
      <c r="BW383">
        <f>IF($BW$6="","",IF(ISERROR(INDEX([1]Base!$A$2:$C$207,MATCH($BW$6,[1]Base!$A$2:$A$207,0),2))=TRUE,"CABLE INCONNU",(INDEX([1]Base!$A$2:$C$207,MATCH($BW$6,[1]Base!$A$2:$A$207,0),3))))</f>
        <v>15.75</v>
      </c>
      <c r="BY383">
        <f>IF($BW$6="","",IF(ISERROR(INDEX([1]Base!$A$2:$C$207,MATCH($BW$6,[1]Base!$A$2:$A$207,0),2))=TRUE,"CABLE INCONNU",(INDEX([1]Base!$A$2:$C$207,MATCH($BW$6,[1]Base!$A$2:$A$207,0),2))))</f>
        <v>0.54700000000000004</v>
      </c>
      <c r="CA383">
        <f t="shared" si="30"/>
        <v>0</v>
      </c>
      <c r="CC383">
        <f>$BB$28+$D$10*((EXP(($BB$26-Q383)/$D$10)+EXP(-($BB$26-Q383)/$D$10))/2-1)</f>
        <v>237.96</v>
      </c>
      <c r="CD3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BORD'!$B$13:$B$2000,0),9)))*Q383/$M$18)</f>
        <v>237.96</v>
      </c>
      <c r="CF383" t="str">
        <f>'[1]TABLEAU DE BORD'!B381</f>
        <v/>
      </c>
      <c r="CG383" t="e">
        <f>'[1]TABLEAU DE BORD'!E381-'[1]TABLEAU DE BORD'!C381</f>
        <v>#VALUE!</v>
      </c>
      <c r="CI383" t="str">
        <f>'[1]TABLEAU DE BORD'!H381</f>
        <v/>
      </c>
      <c r="CJ383" t="e">
        <f>'[1]TABLEAU DE BORD'!K381-'[1]TABLEAU DE BORD'!I381</f>
        <v>#VALUE!</v>
      </c>
    </row>
    <row r="384" spans="69:88" x14ac:dyDescent="0.25">
      <c r="BQ3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BORD'!$B$13:$B$2000,0),11))*Q384/INDEX('[1]TABLEAU DE BORD'!$B$13:$R$2000,MATCH('Formalisme RTE'!$H$2,'[1]TABLEAU DE BORD'!$B$13:$B$2000,0),12)</f>
        <v>2.7040062867933941</v>
      </c>
      <c r="BR384">
        <f t="shared" si="31"/>
        <v>0</v>
      </c>
      <c r="BU384">
        <f t="shared" si="29"/>
        <v>0.5758883471257642</v>
      </c>
      <c r="BW384">
        <f>IF($BW$6="","",IF(ISERROR(INDEX([1]Base!$A$2:$C$207,MATCH($BW$6,[1]Base!$A$2:$A$207,0),2))=TRUE,"CABLE INCONNU",(INDEX([1]Base!$A$2:$C$207,MATCH($BW$6,[1]Base!$A$2:$A$207,0),3))))</f>
        <v>15.75</v>
      </c>
      <c r="BY384">
        <f>IF($BW$6="","",IF(ISERROR(INDEX([1]Base!$A$2:$C$207,MATCH($BW$6,[1]Base!$A$2:$A$207,0),2))=TRUE,"CABLE INCONNU",(INDEX([1]Base!$A$2:$C$207,MATCH($BW$6,[1]Base!$A$2:$A$207,0),2))))</f>
        <v>0.54700000000000004</v>
      </c>
      <c r="CA384">
        <f t="shared" si="30"/>
        <v>0</v>
      </c>
      <c r="CC384">
        <f>$BB$28+$D$10*((EXP(($BB$26-Q384)/$D$10)+EXP(-($BB$26-Q384)/$D$10))/2-1)</f>
        <v>237.96</v>
      </c>
      <c r="CD3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BORD'!$B$13:$B$2000,0),9)))*Q384/$M$18)</f>
        <v>237.96</v>
      </c>
      <c r="CF384" t="str">
        <f>'[1]TABLEAU DE BORD'!B382</f>
        <v/>
      </c>
      <c r="CG384" t="e">
        <f>'[1]TABLEAU DE BORD'!E382-'[1]TABLEAU DE BORD'!C382</f>
        <v>#VALUE!</v>
      </c>
      <c r="CI384" t="str">
        <f>'[1]TABLEAU DE BORD'!H382</f>
        <v/>
      </c>
      <c r="CJ384" t="e">
        <f>'[1]TABLEAU DE BORD'!K382-'[1]TABLEAU DE BORD'!I382</f>
        <v>#VALUE!</v>
      </c>
    </row>
    <row r="385" spans="69:88" x14ac:dyDescent="0.25">
      <c r="BQ3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BORD'!$B$13:$B$2000,0),11))*Q385/INDEX('[1]TABLEAU DE BORD'!$B$13:$R$2000,MATCH('Formalisme RTE'!$H$2,'[1]TABLEAU DE BORD'!$B$13:$B$2000,0),12)</f>
        <v>2.7040062867933941</v>
      </c>
      <c r="BR385">
        <f t="shared" si="31"/>
        <v>0</v>
      </c>
      <c r="BU385">
        <f t="shared" si="29"/>
        <v>0.5758883471257642</v>
      </c>
      <c r="BW385">
        <f>IF($BW$6="","",IF(ISERROR(INDEX([1]Base!$A$2:$C$207,MATCH($BW$6,[1]Base!$A$2:$A$207,0),2))=TRUE,"CABLE INCONNU",(INDEX([1]Base!$A$2:$C$207,MATCH($BW$6,[1]Base!$A$2:$A$207,0),3))))</f>
        <v>15.75</v>
      </c>
      <c r="BY385">
        <f>IF($BW$6="","",IF(ISERROR(INDEX([1]Base!$A$2:$C$207,MATCH($BW$6,[1]Base!$A$2:$A$207,0),2))=TRUE,"CABLE INCONNU",(INDEX([1]Base!$A$2:$C$207,MATCH($BW$6,[1]Base!$A$2:$A$207,0),2))))</f>
        <v>0.54700000000000004</v>
      </c>
      <c r="CA385">
        <f t="shared" si="30"/>
        <v>0</v>
      </c>
      <c r="CC385">
        <f>$BB$28+$D$10*((EXP(($BB$26-Q385)/$D$10)+EXP(-($BB$26-Q385)/$D$10))/2-1)</f>
        <v>237.96</v>
      </c>
      <c r="CD3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BORD'!$B$13:$B$2000,0),9)))*Q385/$M$18)</f>
        <v>237.96</v>
      </c>
      <c r="CF385" t="str">
        <f>'[1]TABLEAU DE BORD'!B383</f>
        <v/>
      </c>
      <c r="CG385" t="e">
        <f>'[1]TABLEAU DE BORD'!E383-'[1]TABLEAU DE BORD'!C383</f>
        <v>#VALUE!</v>
      </c>
      <c r="CI385" t="str">
        <f>'[1]TABLEAU DE BORD'!H383</f>
        <v/>
      </c>
      <c r="CJ385" t="e">
        <f>'[1]TABLEAU DE BORD'!K383-'[1]TABLEAU DE BORD'!I383</f>
        <v>#VALUE!</v>
      </c>
    </row>
    <row r="386" spans="69:88" x14ac:dyDescent="0.25">
      <c r="BQ3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BORD'!$B$13:$B$2000,0),11))*Q386/INDEX('[1]TABLEAU DE BORD'!$B$13:$R$2000,MATCH('Formalisme RTE'!$H$2,'[1]TABLEAU DE BORD'!$B$13:$B$2000,0),12)</f>
        <v>2.7040062867933941</v>
      </c>
      <c r="BR386">
        <f t="shared" si="31"/>
        <v>0</v>
      </c>
      <c r="BU386">
        <f t="shared" si="29"/>
        <v>0.5758883471257642</v>
      </c>
      <c r="BW386">
        <f>IF($BW$6="","",IF(ISERROR(INDEX([1]Base!$A$2:$C$207,MATCH($BW$6,[1]Base!$A$2:$A$207,0),2))=TRUE,"CABLE INCONNU",(INDEX([1]Base!$A$2:$C$207,MATCH($BW$6,[1]Base!$A$2:$A$207,0),3))))</f>
        <v>15.75</v>
      </c>
      <c r="BY386">
        <f>IF($BW$6="","",IF(ISERROR(INDEX([1]Base!$A$2:$C$207,MATCH($BW$6,[1]Base!$A$2:$A$207,0),2))=TRUE,"CABLE INCONNU",(INDEX([1]Base!$A$2:$C$207,MATCH($BW$6,[1]Base!$A$2:$A$207,0),2))))</f>
        <v>0.54700000000000004</v>
      </c>
      <c r="CA386">
        <f t="shared" si="30"/>
        <v>0</v>
      </c>
      <c r="CC386">
        <f>$BB$28+$D$10*((EXP(($BB$26-Q386)/$D$10)+EXP(-($BB$26-Q386)/$D$10))/2-1)</f>
        <v>237.96</v>
      </c>
      <c r="CD3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BORD'!$B$13:$B$2000,0),9)))*Q386/$M$18)</f>
        <v>237.96</v>
      </c>
      <c r="CF386" t="str">
        <f>'[1]TABLEAU DE BORD'!B384</f>
        <v/>
      </c>
      <c r="CG386" t="e">
        <f>'[1]TABLEAU DE BORD'!E384-'[1]TABLEAU DE BORD'!C384</f>
        <v>#VALUE!</v>
      </c>
      <c r="CI386" t="str">
        <f>'[1]TABLEAU DE BORD'!H384</f>
        <v/>
      </c>
      <c r="CJ386" t="e">
        <f>'[1]TABLEAU DE BORD'!K384-'[1]TABLEAU DE BORD'!I384</f>
        <v>#VALUE!</v>
      </c>
    </row>
    <row r="387" spans="69:88" x14ac:dyDescent="0.25">
      <c r="BQ3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BORD'!$B$13:$B$2000,0),11))*Q387/INDEX('[1]TABLEAU DE BORD'!$B$13:$R$2000,MATCH('Formalisme RTE'!$H$2,'[1]TABLEAU DE BORD'!$B$13:$B$2000,0),12)</f>
        <v>2.7040062867933941</v>
      </c>
      <c r="BR387">
        <f t="shared" si="31"/>
        <v>0</v>
      </c>
      <c r="BU387">
        <f t="shared" si="29"/>
        <v>0.5758883471257642</v>
      </c>
      <c r="BW387">
        <f>IF($BW$6="","",IF(ISERROR(INDEX([1]Base!$A$2:$C$207,MATCH($BW$6,[1]Base!$A$2:$A$207,0),2))=TRUE,"CABLE INCONNU",(INDEX([1]Base!$A$2:$C$207,MATCH($BW$6,[1]Base!$A$2:$A$207,0),3))))</f>
        <v>15.75</v>
      </c>
      <c r="BY387">
        <f>IF($BW$6="","",IF(ISERROR(INDEX([1]Base!$A$2:$C$207,MATCH($BW$6,[1]Base!$A$2:$A$207,0),2))=TRUE,"CABLE INCONNU",(INDEX([1]Base!$A$2:$C$207,MATCH($BW$6,[1]Base!$A$2:$A$207,0),2))))</f>
        <v>0.54700000000000004</v>
      </c>
      <c r="CA387">
        <f t="shared" si="30"/>
        <v>0</v>
      </c>
      <c r="CC387">
        <f>$BB$28+$D$10*((EXP(($BB$26-Q387)/$D$10)+EXP(-($BB$26-Q387)/$D$10))/2-1)</f>
        <v>237.96</v>
      </c>
      <c r="CD3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BORD'!$B$13:$B$2000,0),9)))*Q387/$M$18)</f>
        <v>237.96</v>
      </c>
      <c r="CF387" t="str">
        <f>'[1]TABLEAU DE BORD'!B385</f>
        <v/>
      </c>
      <c r="CG387" t="e">
        <f>'[1]TABLEAU DE BORD'!E385-'[1]TABLEAU DE BORD'!C385</f>
        <v>#VALUE!</v>
      </c>
      <c r="CI387" t="str">
        <f>'[1]TABLEAU DE BORD'!H385</f>
        <v/>
      </c>
      <c r="CJ387" t="e">
        <f>'[1]TABLEAU DE BORD'!K385-'[1]TABLEAU DE BORD'!I385</f>
        <v>#VALUE!</v>
      </c>
    </row>
    <row r="388" spans="69:88" x14ac:dyDescent="0.25">
      <c r="BQ3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BORD'!$B$13:$B$2000,0),11))*Q388/INDEX('[1]TABLEAU DE BORD'!$B$13:$R$2000,MATCH('Formalisme RTE'!$H$2,'[1]TABLEAU DE BORD'!$B$13:$B$2000,0),12)</f>
        <v>2.7040062867933941</v>
      </c>
      <c r="BR388">
        <f t="shared" si="31"/>
        <v>0</v>
      </c>
      <c r="BU388">
        <f t="shared" si="29"/>
        <v>0.5758883471257642</v>
      </c>
      <c r="BW388">
        <f>IF($BW$6="","",IF(ISERROR(INDEX([1]Base!$A$2:$C$207,MATCH($BW$6,[1]Base!$A$2:$A$207,0),2))=TRUE,"CABLE INCONNU",(INDEX([1]Base!$A$2:$C$207,MATCH($BW$6,[1]Base!$A$2:$A$207,0),3))))</f>
        <v>15.75</v>
      </c>
      <c r="BY388">
        <f>IF($BW$6="","",IF(ISERROR(INDEX([1]Base!$A$2:$C$207,MATCH($BW$6,[1]Base!$A$2:$A$207,0),2))=TRUE,"CABLE INCONNU",(INDEX([1]Base!$A$2:$C$207,MATCH($BW$6,[1]Base!$A$2:$A$207,0),2))))</f>
        <v>0.54700000000000004</v>
      </c>
      <c r="CA388">
        <f t="shared" si="30"/>
        <v>0</v>
      </c>
      <c r="CC388">
        <f>$BB$28+$D$10*((EXP(($BB$26-Q388)/$D$10)+EXP(-($BB$26-Q388)/$D$10))/2-1)</f>
        <v>237.96</v>
      </c>
      <c r="CD3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BORD'!$B$13:$B$2000,0),9)))*Q388/$M$18)</f>
        <v>237.96</v>
      </c>
      <c r="CF388" t="str">
        <f>'[1]TABLEAU DE BORD'!B386</f>
        <v/>
      </c>
      <c r="CG388" t="e">
        <f>'[1]TABLEAU DE BORD'!E386-'[1]TABLEAU DE BORD'!C386</f>
        <v>#VALUE!</v>
      </c>
      <c r="CI388" t="str">
        <f>'[1]TABLEAU DE BORD'!H386</f>
        <v/>
      </c>
      <c r="CJ388" t="e">
        <f>'[1]TABLEAU DE BORD'!K386-'[1]TABLEAU DE BORD'!I386</f>
        <v>#VALUE!</v>
      </c>
    </row>
    <row r="389" spans="69:88" x14ac:dyDescent="0.25">
      <c r="BQ3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BORD'!$B$13:$B$2000,0),11))*Q389/INDEX('[1]TABLEAU DE BORD'!$B$13:$R$2000,MATCH('Formalisme RTE'!$H$2,'[1]TABLEAU DE BORD'!$B$13:$B$2000,0),12)</f>
        <v>2.7040062867933941</v>
      </c>
      <c r="BR389">
        <f t="shared" si="31"/>
        <v>0</v>
      </c>
      <c r="BU389">
        <f t="shared" si="29"/>
        <v>0.5758883471257642</v>
      </c>
      <c r="BW389">
        <f>IF($BW$6="","",IF(ISERROR(INDEX([1]Base!$A$2:$C$207,MATCH($BW$6,[1]Base!$A$2:$A$207,0),2))=TRUE,"CABLE INCONNU",(INDEX([1]Base!$A$2:$C$207,MATCH($BW$6,[1]Base!$A$2:$A$207,0),3))))</f>
        <v>15.75</v>
      </c>
      <c r="BY389">
        <f>IF($BW$6="","",IF(ISERROR(INDEX([1]Base!$A$2:$C$207,MATCH($BW$6,[1]Base!$A$2:$A$207,0),2))=TRUE,"CABLE INCONNU",(INDEX([1]Base!$A$2:$C$207,MATCH($BW$6,[1]Base!$A$2:$A$207,0),2))))</f>
        <v>0.54700000000000004</v>
      </c>
      <c r="CA389">
        <f t="shared" si="30"/>
        <v>0</v>
      </c>
      <c r="CC389">
        <f>$BB$28+$D$10*((EXP(($BB$26-Q389)/$D$10)+EXP(-($BB$26-Q389)/$D$10))/2-1)</f>
        <v>237.96</v>
      </c>
      <c r="CD3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BORD'!$B$13:$B$2000,0),9)))*Q389/$M$18)</f>
        <v>237.96</v>
      </c>
      <c r="CF389" t="str">
        <f>'[1]TABLEAU DE BORD'!B387</f>
        <v/>
      </c>
      <c r="CG389" t="e">
        <f>'[1]TABLEAU DE BORD'!E387-'[1]TABLEAU DE BORD'!C387</f>
        <v>#VALUE!</v>
      </c>
      <c r="CI389" t="str">
        <f>'[1]TABLEAU DE BORD'!H387</f>
        <v/>
      </c>
      <c r="CJ389" t="e">
        <f>'[1]TABLEAU DE BORD'!K387-'[1]TABLEAU DE BORD'!I387</f>
        <v>#VALUE!</v>
      </c>
    </row>
    <row r="390" spans="69:88" x14ac:dyDescent="0.25">
      <c r="BQ3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BORD'!$B$13:$B$2000,0),11))*Q390/INDEX('[1]TABLEAU DE BORD'!$B$13:$R$2000,MATCH('Formalisme RTE'!$H$2,'[1]TABLEAU DE BORD'!$B$13:$B$2000,0),12)</f>
        <v>2.7040062867933941</v>
      </c>
      <c r="BR390">
        <f t="shared" si="31"/>
        <v>0</v>
      </c>
      <c r="BU390">
        <f t="shared" si="29"/>
        <v>0.5758883471257642</v>
      </c>
      <c r="BW390">
        <f>IF($BW$6="","",IF(ISERROR(INDEX([1]Base!$A$2:$C$207,MATCH($BW$6,[1]Base!$A$2:$A$207,0),2))=TRUE,"CABLE INCONNU",(INDEX([1]Base!$A$2:$C$207,MATCH($BW$6,[1]Base!$A$2:$A$207,0),3))))</f>
        <v>15.75</v>
      </c>
      <c r="BY390">
        <f>IF($BW$6="","",IF(ISERROR(INDEX([1]Base!$A$2:$C$207,MATCH($BW$6,[1]Base!$A$2:$A$207,0),2))=TRUE,"CABLE INCONNU",(INDEX([1]Base!$A$2:$C$207,MATCH($BW$6,[1]Base!$A$2:$A$207,0),2))))</f>
        <v>0.54700000000000004</v>
      </c>
      <c r="CA390">
        <f t="shared" si="30"/>
        <v>0</v>
      </c>
      <c r="CC390">
        <f>$BB$28+$D$10*((EXP(($BB$26-Q390)/$D$10)+EXP(-($BB$26-Q390)/$D$10))/2-1)</f>
        <v>237.96</v>
      </c>
      <c r="CD3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BORD'!$B$13:$B$2000,0),9)))*Q390/$M$18)</f>
        <v>237.96</v>
      </c>
      <c r="CF390" t="str">
        <f>'[1]TABLEAU DE BORD'!B388</f>
        <v/>
      </c>
      <c r="CG390" t="e">
        <f>'[1]TABLEAU DE BORD'!E388-'[1]TABLEAU DE BORD'!C388</f>
        <v>#VALUE!</v>
      </c>
      <c r="CI390" t="str">
        <f>'[1]TABLEAU DE BORD'!H388</f>
        <v/>
      </c>
      <c r="CJ390" t="e">
        <f>'[1]TABLEAU DE BORD'!K388-'[1]TABLEAU DE BORD'!I388</f>
        <v>#VALUE!</v>
      </c>
    </row>
    <row r="391" spans="69:88" x14ac:dyDescent="0.25">
      <c r="BQ3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BORD'!$B$13:$B$2000,0),11))*Q391/INDEX('[1]TABLEAU DE BORD'!$B$13:$R$2000,MATCH('Formalisme RTE'!$H$2,'[1]TABLEAU DE BORD'!$B$13:$B$2000,0),12)</f>
        <v>2.7040062867933941</v>
      </c>
      <c r="BR391">
        <f t="shared" si="31"/>
        <v>0</v>
      </c>
      <c r="BU391">
        <f t="shared" si="29"/>
        <v>0.5758883471257642</v>
      </c>
      <c r="BW391">
        <f>IF($BW$6="","",IF(ISERROR(INDEX([1]Base!$A$2:$C$207,MATCH($BW$6,[1]Base!$A$2:$A$207,0),2))=TRUE,"CABLE INCONNU",(INDEX([1]Base!$A$2:$C$207,MATCH($BW$6,[1]Base!$A$2:$A$207,0),3))))</f>
        <v>15.75</v>
      </c>
      <c r="BY391">
        <f>IF($BW$6="","",IF(ISERROR(INDEX([1]Base!$A$2:$C$207,MATCH($BW$6,[1]Base!$A$2:$A$207,0),2))=TRUE,"CABLE INCONNU",(INDEX([1]Base!$A$2:$C$207,MATCH($BW$6,[1]Base!$A$2:$A$207,0),2))))</f>
        <v>0.54700000000000004</v>
      </c>
      <c r="CA391">
        <f t="shared" si="30"/>
        <v>0</v>
      </c>
      <c r="CC391">
        <f>$BB$28+$D$10*((EXP(($BB$26-Q391)/$D$10)+EXP(-($BB$26-Q391)/$D$10))/2-1)</f>
        <v>237.96</v>
      </c>
      <c r="CD3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BORD'!$B$13:$B$2000,0),9)))*Q391/$M$18)</f>
        <v>237.96</v>
      </c>
      <c r="CF391" t="str">
        <f>'[1]TABLEAU DE BORD'!B389</f>
        <v/>
      </c>
      <c r="CG391" t="e">
        <f>'[1]TABLEAU DE BORD'!E389-'[1]TABLEAU DE BORD'!C389</f>
        <v>#VALUE!</v>
      </c>
      <c r="CI391" t="str">
        <f>'[1]TABLEAU DE BORD'!H389</f>
        <v/>
      </c>
      <c r="CJ391" t="e">
        <f>'[1]TABLEAU DE BORD'!K389-'[1]TABLEAU DE BORD'!I389</f>
        <v>#VALUE!</v>
      </c>
    </row>
    <row r="392" spans="69:88" x14ac:dyDescent="0.25">
      <c r="BQ3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BORD'!$B$13:$B$2000,0),11))*Q392/INDEX('[1]TABLEAU DE BORD'!$B$13:$R$2000,MATCH('Formalisme RTE'!$H$2,'[1]TABLEAU DE BORD'!$B$13:$B$2000,0),12)</f>
        <v>2.7040062867933941</v>
      </c>
      <c r="BR392">
        <f t="shared" si="31"/>
        <v>0</v>
      </c>
      <c r="BU392">
        <f t="shared" si="29"/>
        <v>0.5758883471257642</v>
      </c>
      <c r="BW392">
        <f>IF($BW$6="","",IF(ISERROR(INDEX([1]Base!$A$2:$C$207,MATCH($BW$6,[1]Base!$A$2:$A$207,0),2))=TRUE,"CABLE INCONNU",(INDEX([1]Base!$A$2:$C$207,MATCH($BW$6,[1]Base!$A$2:$A$207,0),3))))</f>
        <v>15.75</v>
      </c>
      <c r="BY392">
        <f>IF($BW$6="","",IF(ISERROR(INDEX([1]Base!$A$2:$C$207,MATCH($BW$6,[1]Base!$A$2:$A$207,0),2))=TRUE,"CABLE INCONNU",(INDEX([1]Base!$A$2:$C$207,MATCH($BW$6,[1]Base!$A$2:$A$207,0),2))))</f>
        <v>0.54700000000000004</v>
      </c>
      <c r="CA392">
        <f t="shared" si="30"/>
        <v>0</v>
      </c>
      <c r="CC392">
        <f>$BB$28+$D$10*((EXP(($BB$26-Q392)/$D$10)+EXP(-($BB$26-Q392)/$D$10))/2-1)</f>
        <v>237.96</v>
      </c>
      <c r="CD3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BORD'!$B$13:$B$2000,0),9)))*Q392/$M$18)</f>
        <v>237.96</v>
      </c>
      <c r="CF392" t="str">
        <f>'[1]TABLEAU DE BORD'!B390</f>
        <v/>
      </c>
      <c r="CG392" t="e">
        <f>'[1]TABLEAU DE BORD'!E390-'[1]TABLEAU DE BORD'!C390</f>
        <v>#VALUE!</v>
      </c>
      <c r="CI392" t="str">
        <f>'[1]TABLEAU DE BORD'!H390</f>
        <v/>
      </c>
      <c r="CJ392" t="e">
        <f>'[1]TABLEAU DE BORD'!K390-'[1]TABLEAU DE BORD'!I390</f>
        <v>#VALUE!</v>
      </c>
    </row>
    <row r="393" spans="69:88" x14ac:dyDescent="0.25">
      <c r="BQ3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BORD'!$B$13:$B$2000,0),11))*Q393/INDEX('[1]TABLEAU DE BORD'!$B$13:$R$2000,MATCH('Formalisme RTE'!$H$2,'[1]TABLEAU DE BORD'!$B$13:$B$2000,0),12)</f>
        <v>2.7040062867933941</v>
      </c>
      <c r="BR393">
        <f t="shared" si="31"/>
        <v>0</v>
      </c>
      <c r="BU393">
        <f t="shared" si="29"/>
        <v>0.5758883471257642</v>
      </c>
      <c r="BW393">
        <f>IF($BW$6="","",IF(ISERROR(INDEX([1]Base!$A$2:$C$207,MATCH($BW$6,[1]Base!$A$2:$A$207,0),2))=TRUE,"CABLE INCONNU",(INDEX([1]Base!$A$2:$C$207,MATCH($BW$6,[1]Base!$A$2:$A$207,0),3))))</f>
        <v>15.75</v>
      </c>
      <c r="BY393">
        <f>IF($BW$6="","",IF(ISERROR(INDEX([1]Base!$A$2:$C$207,MATCH($BW$6,[1]Base!$A$2:$A$207,0),2))=TRUE,"CABLE INCONNU",(INDEX([1]Base!$A$2:$C$207,MATCH($BW$6,[1]Base!$A$2:$A$207,0),2))))</f>
        <v>0.54700000000000004</v>
      </c>
      <c r="CA393">
        <f t="shared" si="30"/>
        <v>0</v>
      </c>
      <c r="CC393">
        <f>$BB$28+$D$10*((EXP(($BB$26-Q393)/$D$10)+EXP(-($BB$26-Q393)/$D$10))/2-1)</f>
        <v>237.96</v>
      </c>
      <c r="CD3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BORD'!$B$13:$B$2000,0),9)))*Q393/$M$18)</f>
        <v>237.96</v>
      </c>
      <c r="CF393" t="str">
        <f>'[1]TABLEAU DE BORD'!B391</f>
        <v/>
      </c>
      <c r="CG393" t="e">
        <f>'[1]TABLEAU DE BORD'!E391-'[1]TABLEAU DE BORD'!C391</f>
        <v>#VALUE!</v>
      </c>
      <c r="CI393" t="str">
        <f>'[1]TABLEAU DE BORD'!H391</f>
        <v/>
      </c>
      <c r="CJ393" t="e">
        <f>'[1]TABLEAU DE BORD'!K391-'[1]TABLEAU DE BORD'!I391</f>
        <v>#VALUE!</v>
      </c>
    </row>
    <row r="394" spans="69:88" x14ac:dyDescent="0.25">
      <c r="BQ3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BORD'!$B$13:$B$2000,0),11))*Q394/INDEX('[1]TABLEAU DE BORD'!$B$13:$R$2000,MATCH('Formalisme RTE'!$H$2,'[1]TABLEAU DE BORD'!$B$13:$B$2000,0),12)</f>
        <v>2.7040062867933941</v>
      </c>
      <c r="BR394">
        <f t="shared" si="31"/>
        <v>0</v>
      </c>
      <c r="BU394">
        <f t="shared" si="29"/>
        <v>0.5758883471257642</v>
      </c>
      <c r="BW394">
        <f>IF($BW$6="","",IF(ISERROR(INDEX([1]Base!$A$2:$C$207,MATCH($BW$6,[1]Base!$A$2:$A$207,0),2))=TRUE,"CABLE INCONNU",(INDEX([1]Base!$A$2:$C$207,MATCH($BW$6,[1]Base!$A$2:$A$207,0),3))))</f>
        <v>15.75</v>
      </c>
      <c r="BY394">
        <f>IF($BW$6="","",IF(ISERROR(INDEX([1]Base!$A$2:$C$207,MATCH($BW$6,[1]Base!$A$2:$A$207,0),2))=TRUE,"CABLE INCONNU",(INDEX([1]Base!$A$2:$C$207,MATCH($BW$6,[1]Base!$A$2:$A$207,0),2))))</f>
        <v>0.54700000000000004</v>
      </c>
      <c r="CA394">
        <f t="shared" si="30"/>
        <v>0</v>
      </c>
      <c r="CC394">
        <f>$BB$28+$D$10*((EXP(($BB$26-Q394)/$D$10)+EXP(-($BB$26-Q394)/$D$10))/2-1)</f>
        <v>237.96</v>
      </c>
      <c r="CD3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BORD'!$B$13:$B$2000,0),9)))*Q394/$M$18)</f>
        <v>237.96</v>
      </c>
      <c r="CF394" t="str">
        <f>'[1]TABLEAU DE BORD'!B392</f>
        <v/>
      </c>
      <c r="CG394" t="e">
        <f>'[1]TABLEAU DE BORD'!E392-'[1]TABLEAU DE BORD'!C392</f>
        <v>#VALUE!</v>
      </c>
      <c r="CI394" t="str">
        <f>'[1]TABLEAU DE BORD'!H392</f>
        <v/>
      </c>
      <c r="CJ394" t="e">
        <f>'[1]TABLEAU DE BORD'!K392-'[1]TABLEAU DE BORD'!I392</f>
        <v>#VALUE!</v>
      </c>
    </row>
    <row r="395" spans="69:88" x14ac:dyDescent="0.25">
      <c r="BQ3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BORD'!$B$13:$B$2000,0),11))*Q395/INDEX('[1]TABLEAU DE BORD'!$B$13:$R$2000,MATCH('Formalisme RTE'!$H$2,'[1]TABLEAU DE BORD'!$B$13:$B$2000,0),12)</f>
        <v>2.7040062867933941</v>
      </c>
      <c r="BR395">
        <f t="shared" si="31"/>
        <v>0</v>
      </c>
      <c r="BU395">
        <f t="shared" si="29"/>
        <v>0.5758883471257642</v>
      </c>
      <c r="BW395">
        <f>IF($BW$6="","",IF(ISERROR(INDEX([1]Base!$A$2:$C$207,MATCH($BW$6,[1]Base!$A$2:$A$207,0),2))=TRUE,"CABLE INCONNU",(INDEX([1]Base!$A$2:$C$207,MATCH($BW$6,[1]Base!$A$2:$A$207,0),3))))</f>
        <v>15.75</v>
      </c>
      <c r="BY395">
        <f>IF($BW$6="","",IF(ISERROR(INDEX([1]Base!$A$2:$C$207,MATCH($BW$6,[1]Base!$A$2:$A$207,0),2))=TRUE,"CABLE INCONNU",(INDEX([1]Base!$A$2:$C$207,MATCH($BW$6,[1]Base!$A$2:$A$207,0),2))))</f>
        <v>0.54700000000000004</v>
      </c>
      <c r="CA395">
        <f t="shared" si="30"/>
        <v>0</v>
      </c>
      <c r="CC395">
        <f>$BB$28+$D$10*((EXP(($BB$26-Q395)/$D$10)+EXP(-($BB$26-Q395)/$D$10))/2-1)</f>
        <v>237.96</v>
      </c>
      <c r="CD3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BORD'!$B$13:$B$2000,0),9)))*Q395/$M$18)</f>
        <v>237.96</v>
      </c>
      <c r="CF395" t="str">
        <f>'[1]TABLEAU DE BORD'!B393</f>
        <v/>
      </c>
      <c r="CG395" t="e">
        <f>'[1]TABLEAU DE BORD'!E393-'[1]TABLEAU DE BORD'!C393</f>
        <v>#VALUE!</v>
      </c>
      <c r="CI395" t="str">
        <f>'[1]TABLEAU DE BORD'!H393</f>
        <v/>
      </c>
      <c r="CJ395" t="e">
        <f>'[1]TABLEAU DE BORD'!K393-'[1]TABLEAU DE BORD'!I393</f>
        <v>#VALUE!</v>
      </c>
    </row>
    <row r="396" spans="69:88" x14ac:dyDescent="0.25">
      <c r="BQ3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BORD'!$B$13:$B$2000,0),11))*Q396/INDEX('[1]TABLEAU DE BORD'!$B$13:$R$2000,MATCH('Formalisme RTE'!$H$2,'[1]TABLEAU DE BORD'!$B$13:$B$2000,0),12)</f>
        <v>2.7040062867933941</v>
      </c>
      <c r="BR396">
        <f t="shared" si="31"/>
        <v>0</v>
      </c>
      <c r="BU396">
        <f t="shared" si="29"/>
        <v>0.5758883471257642</v>
      </c>
      <c r="BW396">
        <f>IF($BW$6="","",IF(ISERROR(INDEX([1]Base!$A$2:$C$207,MATCH($BW$6,[1]Base!$A$2:$A$207,0),2))=TRUE,"CABLE INCONNU",(INDEX([1]Base!$A$2:$C$207,MATCH($BW$6,[1]Base!$A$2:$A$207,0),3))))</f>
        <v>15.75</v>
      </c>
      <c r="BY396">
        <f>IF($BW$6="","",IF(ISERROR(INDEX([1]Base!$A$2:$C$207,MATCH($BW$6,[1]Base!$A$2:$A$207,0),2))=TRUE,"CABLE INCONNU",(INDEX([1]Base!$A$2:$C$207,MATCH($BW$6,[1]Base!$A$2:$A$207,0),2))))</f>
        <v>0.54700000000000004</v>
      </c>
      <c r="CA396">
        <f t="shared" si="30"/>
        <v>0</v>
      </c>
      <c r="CC396">
        <f>$BB$28+$D$10*((EXP(($BB$26-Q396)/$D$10)+EXP(-($BB$26-Q396)/$D$10))/2-1)</f>
        <v>237.96</v>
      </c>
      <c r="CD3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BORD'!$B$13:$B$2000,0),9)))*Q396/$M$18)</f>
        <v>237.96</v>
      </c>
      <c r="CF396" t="str">
        <f>'[1]TABLEAU DE BORD'!B394</f>
        <v/>
      </c>
      <c r="CG396" t="e">
        <f>'[1]TABLEAU DE BORD'!E394-'[1]TABLEAU DE BORD'!C394</f>
        <v>#VALUE!</v>
      </c>
      <c r="CI396" t="str">
        <f>'[1]TABLEAU DE BORD'!H394</f>
        <v/>
      </c>
      <c r="CJ396" t="e">
        <f>'[1]TABLEAU DE BORD'!K394-'[1]TABLEAU DE BORD'!I394</f>
        <v>#VALUE!</v>
      </c>
    </row>
    <row r="397" spans="69:88" x14ac:dyDescent="0.25">
      <c r="BQ3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BORD'!$B$13:$B$2000,0),11))*Q397/INDEX('[1]TABLEAU DE BORD'!$B$13:$R$2000,MATCH('Formalisme RTE'!$H$2,'[1]TABLEAU DE BORD'!$B$13:$B$2000,0),12)</f>
        <v>2.7040062867933941</v>
      </c>
      <c r="BR397">
        <f t="shared" si="31"/>
        <v>0</v>
      </c>
      <c r="BU397">
        <f t="shared" si="29"/>
        <v>0.5758883471257642</v>
      </c>
      <c r="BW397">
        <f>IF($BW$6="","",IF(ISERROR(INDEX([1]Base!$A$2:$C$207,MATCH($BW$6,[1]Base!$A$2:$A$207,0),2))=TRUE,"CABLE INCONNU",(INDEX([1]Base!$A$2:$C$207,MATCH($BW$6,[1]Base!$A$2:$A$207,0),3))))</f>
        <v>15.75</v>
      </c>
      <c r="BY397">
        <f>IF($BW$6="","",IF(ISERROR(INDEX([1]Base!$A$2:$C$207,MATCH($BW$6,[1]Base!$A$2:$A$207,0),2))=TRUE,"CABLE INCONNU",(INDEX([1]Base!$A$2:$C$207,MATCH($BW$6,[1]Base!$A$2:$A$207,0),2))))</f>
        <v>0.54700000000000004</v>
      </c>
      <c r="CA397">
        <f t="shared" si="30"/>
        <v>0</v>
      </c>
      <c r="CC397">
        <f>$BB$28+$D$10*((EXP(($BB$26-Q397)/$D$10)+EXP(-($BB$26-Q397)/$D$10))/2-1)</f>
        <v>237.96</v>
      </c>
      <c r="CD3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BORD'!$B$13:$B$2000,0),9)))*Q397/$M$18)</f>
        <v>237.96</v>
      </c>
      <c r="CF397" t="str">
        <f>'[1]TABLEAU DE BORD'!B395</f>
        <v/>
      </c>
      <c r="CG397" t="e">
        <f>'[1]TABLEAU DE BORD'!E395-'[1]TABLEAU DE BORD'!C395</f>
        <v>#VALUE!</v>
      </c>
      <c r="CI397" t="str">
        <f>'[1]TABLEAU DE BORD'!H395</f>
        <v/>
      </c>
      <c r="CJ397" t="e">
        <f>'[1]TABLEAU DE BORD'!K395-'[1]TABLEAU DE BORD'!I395</f>
        <v>#VALUE!</v>
      </c>
    </row>
    <row r="398" spans="69:88" x14ac:dyDescent="0.25">
      <c r="BQ3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BORD'!$B$13:$B$2000,0),11))*Q398/INDEX('[1]TABLEAU DE BORD'!$B$13:$R$2000,MATCH('Formalisme RTE'!$H$2,'[1]TABLEAU DE BORD'!$B$13:$B$2000,0),12)</f>
        <v>2.7040062867933941</v>
      </c>
      <c r="BR398">
        <f t="shared" si="31"/>
        <v>0</v>
      </c>
      <c r="BU398">
        <f t="shared" si="29"/>
        <v>0.5758883471257642</v>
      </c>
      <c r="BW398">
        <f>IF($BW$6="","",IF(ISERROR(INDEX([1]Base!$A$2:$C$207,MATCH($BW$6,[1]Base!$A$2:$A$207,0),2))=TRUE,"CABLE INCONNU",(INDEX([1]Base!$A$2:$C$207,MATCH($BW$6,[1]Base!$A$2:$A$207,0),3))))</f>
        <v>15.75</v>
      </c>
      <c r="BY398">
        <f>IF($BW$6="","",IF(ISERROR(INDEX([1]Base!$A$2:$C$207,MATCH($BW$6,[1]Base!$A$2:$A$207,0),2))=TRUE,"CABLE INCONNU",(INDEX([1]Base!$A$2:$C$207,MATCH($BW$6,[1]Base!$A$2:$A$207,0),2))))</f>
        <v>0.54700000000000004</v>
      </c>
      <c r="CA398">
        <f t="shared" si="30"/>
        <v>0</v>
      </c>
      <c r="CC398">
        <f>$BB$28+$D$10*((EXP(($BB$26-Q398)/$D$10)+EXP(-($BB$26-Q398)/$D$10))/2-1)</f>
        <v>237.96</v>
      </c>
      <c r="CD3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BORD'!$B$13:$B$2000,0),9)))*Q398/$M$18)</f>
        <v>237.96</v>
      </c>
      <c r="CF398" t="str">
        <f>'[1]TABLEAU DE BORD'!B396</f>
        <v/>
      </c>
      <c r="CG398" t="e">
        <f>'[1]TABLEAU DE BORD'!E396-'[1]TABLEAU DE BORD'!C396</f>
        <v>#VALUE!</v>
      </c>
      <c r="CI398" t="str">
        <f>'[1]TABLEAU DE BORD'!H396</f>
        <v/>
      </c>
      <c r="CJ398" t="e">
        <f>'[1]TABLEAU DE BORD'!K396-'[1]TABLEAU DE BORD'!I396</f>
        <v>#VALUE!</v>
      </c>
    </row>
    <row r="399" spans="69:88" x14ac:dyDescent="0.25">
      <c r="BQ3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BORD'!$B$13:$B$2000,0),11))*Q399/INDEX('[1]TABLEAU DE BORD'!$B$13:$R$2000,MATCH('Formalisme RTE'!$H$2,'[1]TABLEAU DE BORD'!$B$13:$B$2000,0),12)</f>
        <v>2.7040062867933941</v>
      </c>
      <c r="BR399">
        <f t="shared" si="31"/>
        <v>0</v>
      </c>
      <c r="BU399">
        <f t="shared" si="29"/>
        <v>0.5758883471257642</v>
      </c>
      <c r="BW399">
        <f>IF($BW$6="","",IF(ISERROR(INDEX([1]Base!$A$2:$C$207,MATCH($BW$6,[1]Base!$A$2:$A$207,0),2))=TRUE,"CABLE INCONNU",(INDEX([1]Base!$A$2:$C$207,MATCH($BW$6,[1]Base!$A$2:$A$207,0),3))))</f>
        <v>15.75</v>
      </c>
      <c r="BY399">
        <f>IF($BW$6="","",IF(ISERROR(INDEX([1]Base!$A$2:$C$207,MATCH($BW$6,[1]Base!$A$2:$A$207,0),2))=TRUE,"CABLE INCONNU",(INDEX([1]Base!$A$2:$C$207,MATCH($BW$6,[1]Base!$A$2:$A$207,0),2))))</f>
        <v>0.54700000000000004</v>
      </c>
      <c r="CA399">
        <f t="shared" si="30"/>
        <v>0</v>
      </c>
      <c r="CC399">
        <f>$BB$28+$D$10*((EXP(($BB$26-Q399)/$D$10)+EXP(-($BB$26-Q399)/$D$10))/2-1)</f>
        <v>237.96</v>
      </c>
      <c r="CD3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BORD'!$B$13:$B$2000,0),9)))*Q399/$M$18)</f>
        <v>237.96</v>
      </c>
      <c r="CF399" t="str">
        <f>'[1]TABLEAU DE BORD'!B397</f>
        <v/>
      </c>
      <c r="CG399" t="e">
        <f>'[1]TABLEAU DE BORD'!E397-'[1]TABLEAU DE BORD'!C397</f>
        <v>#VALUE!</v>
      </c>
      <c r="CI399" t="str">
        <f>'[1]TABLEAU DE BORD'!H397</f>
        <v/>
      </c>
      <c r="CJ399" t="e">
        <f>'[1]TABLEAU DE BORD'!K397-'[1]TABLEAU DE BORD'!I397</f>
        <v>#VALUE!</v>
      </c>
    </row>
    <row r="400" spans="69:88" x14ac:dyDescent="0.25">
      <c r="BQ4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BORD'!$B$13:$B$2000,0),11))*Q400/INDEX('[1]TABLEAU DE BORD'!$B$13:$R$2000,MATCH('Formalisme RTE'!$H$2,'[1]TABLEAU DE BORD'!$B$13:$B$2000,0),12)</f>
        <v>2.7040062867933941</v>
      </c>
      <c r="BR400">
        <f t="shared" si="31"/>
        <v>0</v>
      </c>
      <c r="BU400">
        <f t="shared" ref="BU400:BU463" si="32">SQRT(1-(1/(SQRT((BY400*0.981)^2+(($B$30/10)*BW400*0.001)^2)/(BY400*0.981))^2))</f>
        <v>0.5758883471257642</v>
      </c>
      <c r="BW400">
        <f>IF($BW$6="","",IF(ISERROR(INDEX([1]Base!$A$2:$C$207,MATCH($BW$6,[1]Base!$A$2:$A$207,0),2))=TRUE,"CABLE INCONNU",(INDEX([1]Base!$A$2:$C$207,MATCH($BW$6,[1]Base!$A$2:$A$207,0),3))))</f>
        <v>15.75</v>
      </c>
      <c r="BY400">
        <f>IF($BW$6="","",IF(ISERROR(INDEX([1]Base!$A$2:$C$207,MATCH($BW$6,[1]Base!$A$2:$A$207,0),2))=TRUE,"CABLE INCONNU",(INDEX([1]Base!$A$2:$C$207,MATCH($BW$6,[1]Base!$A$2:$A$207,0),2))))</f>
        <v>0.54700000000000004</v>
      </c>
      <c r="CA400">
        <f t="shared" si="30"/>
        <v>0</v>
      </c>
      <c r="CC400">
        <f>$BB$28+$D$10*((EXP(($BB$26-Q400)/$D$10)+EXP(-($BB$26-Q400)/$D$10))/2-1)</f>
        <v>237.96</v>
      </c>
      <c r="CD4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BORD'!$B$13:$B$2000,0),9)))*Q400/$M$18)</f>
        <v>237.96</v>
      </c>
      <c r="CF400" t="str">
        <f>'[1]TABLEAU DE BORD'!B398</f>
        <v/>
      </c>
      <c r="CG400" t="e">
        <f>'[1]TABLEAU DE BORD'!E398-'[1]TABLEAU DE BORD'!C398</f>
        <v>#VALUE!</v>
      </c>
      <c r="CI400" t="str">
        <f>'[1]TABLEAU DE BORD'!H398</f>
        <v/>
      </c>
      <c r="CJ400" t="e">
        <f>'[1]TABLEAU DE BORD'!K398-'[1]TABLEAU DE BORD'!I398</f>
        <v>#VALUE!</v>
      </c>
    </row>
    <row r="401" spans="69:88" x14ac:dyDescent="0.25">
      <c r="BQ4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BORD'!$B$13:$B$2000,0),11))*Q401/INDEX('[1]TABLEAU DE BORD'!$B$13:$R$2000,MATCH('Formalisme RTE'!$H$2,'[1]TABLEAU DE BORD'!$B$13:$B$2000,0),12)</f>
        <v>2.7040062867933941</v>
      </c>
      <c r="BR401">
        <f t="shared" si="31"/>
        <v>0</v>
      </c>
      <c r="BU401">
        <f t="shared" si="32"/>
        <v>0.5758883471257642</v>
      </c>
      <c r="BW401">
        <f>IF($BW$6="","",IF(ISERROR(INDEX([1]Base!$A$2:$C$207,MATCH($BW$6,[1]Base!$A$2:$A$207,0),2))=TRUE,"CABLE INCONNU",(INDEX([1]Base!$A$2:$C$207,MATCH($BW$6,[1]Base!$A$2:$A$207,0),3))))</f>
        <v>15.75</v>
      </c>
      <c r="BY401">
        <f>IF($BW$6="","",IF(ISERROR(INDEX([1]Base!$A$2:$C$207,MATCH($BW$6,[1]Base!$A$2:$A$207,0),2))=TRUE,"CABLE INCONNU",(INDEX([1]Base!$A$2:$C$207,MATCH($BW$6,[1]Base!$A$2:$A$207,0),2))))</f>
        <v>0.54700000000000004</v>
      </c>
      <c r="CA401">
        <f t="shared" ref="CA401:CA464" si="33">CD401-CC401</f>
        <v>0</v>
      </c>
      <c r="CC401">
        <f>$BB$28+$D$10*((EXP(($BB$26-Q401)/$D$10)+EXP(-($BB$26-Q401)/$D$10))/2-1)</f>
        <v>237.96</v>
      </c>
      <c r="CD4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BORD'!$B$13:$B$2000,0),9)))*Q401/$M$18)</f>
        <v>237.96</v>
      </c>
      <c r="CF401" t="str">
        <f>'[1]TABLEAU DE BORD'!B399</f>
        <v/>
      </c>
      <c r="CG401" t="e">
        <f>'[1]TABLEAU DE BORD'!E399-'[1]TABLEAU DE BORD'!C399</f>
        <v>#VALUE!</v>
      </c>
      <c r="CI401" t="str">
        <f>'[1]TABLEAU DE BORD'!H399</f>
        <v/>
      </c>
      <c r="CJ401" t="e">
        <f>'[1]TABLEAU DE BORD'!K399-'[1]TABLEAU DE BORD'!I399</f>
        <v>#VALUE!</v>
      </c>
    </row>
    <row r="402" spans="69:88" x14ac:dyDescent="0.25">
      <c r="BQ4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BORD'!$B$13:$B$2000,0),11))*Q402/INDEX('[1]TABLEAU DE BORD'!$B$13:$R$2000,MATCH('Formalisme RTE'!$H$2,'[1]TABLEAU DE BORD'!$B$13:$B$2000,0),12)</f>
        <v>2.7040062867933941</v>
      </c>
      <c r="BR402">
        <f t="shared" ref="BR402:BR465" si="34">BU402*CA402</f>
        <v>0</v>
      </c>
      <c r="BU402">
        <f t="shared" si="32"/>
        <v>0.5758883471257642</v>
      </c>
      <c r="BW402">
        <f>IF($BW$6="","",IF(ISERROR(INDEX([1]Base!$A$2:$C$207,MATCH($BW$6,[1]Base!$A$2:$A$207,0),2))=TRUE,"CABLE INCONNU",(INDEX([1]Base!$A$2:$C$207,MATCH($BW$6,[1]Base!$A$2:$A$207,0),3))))</f>
        <v>15.75</v>
      </c>
      <c r="BY402">
        <f>IF($BW$6="","",IF(ISERROR(INDEX([1]Base!$A$2:$C$207,MATCH($BW$6,[1]Base!$A$2:$A$207,0),2))=TRUE,"CABLE INCONNU",(INDEX([1]Base!$A$2:$C$207,MATCH($BW$6,[1]Base!$A$2:$A$207,0),2))))</f>
        <v>0.54700000000000004</v>
      </c>
      <c r="CA402">
        <f t="shared" si="33"/>
        <v>0</v>
      </c>
      <c r="CC402">
        <f>$BB$28+$D$10*((EXP(($BB$26-Q402)/$D$10)+EXP(-($BB$26-Q402)/$D$10))/2-1)</f>
        <v>237.96</v>
      </c>
      <c r="CD4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BORD'!$B$13:$B$2000,0),9)))*Q402/$M$18)</f>
        <v>237.96</v>
      </c>
      <c r="CF402" t="str">
        <f>'[1]TABLEAU DE BORD'!B400</f>
        <v/>
      </c>
      <c r="CG402" t="e">
        <f>'[1]TABLEAU DE BORD'!E400-'[1]TABLEAU DE BORD'!C400</f>
        <v>#VALUE!</v>
      </c>
      <c r="CI402" t="str">
        <f>'[1]TABLEAU DE BORD'!H400</f>
        <v/>
      </c>
      <c r="CJ402" t="e">
        <f>'[1]TABLEAU DE BORD'!K400-'[1]TABLEAU DE BORD'!I400</f>
        <v>#VALUE!</v>
      </c>
    </row>
    <row r="403" spans="69:88" x14ac:dyDescent="0.25">
      <c r="BQ4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BORD'!$B$13:$B$2000,0),11))*Q403/INDEX('[1]TABLEAU DE BORD'!$B$13:$R$2000,MATCH('Formalisme RTE'!$H$2,'[1]TABLEAU DE BORD'!$B$13:$B$2000,0),12)</f>
        <v>2.7040062867933941</v>
      </c>
      <c r="BR403">
        <f t="shared" si="34"/>
        <v>0</v>
      </c>
      <c r="BU403">
        <f t="shared" si="32"/>
        <v>0.5758883471257642</v>
      </c>
      <c r="BW403">
        <f>IF($BW$6="","",IF(ISERROR(INDEX([1]Base!$A$2:$C$207,MATCH($BW$6,[1]Base!$A$2:$A$207,0),2))=TRUE,"CABLE INCONNU",(INDEX([1]Base!$A$2:$C$207,MATCH($BW$6,[1]Base!$A$2:$A$207,0),3))))</f>
        <v>15.75</v>
      </c>
      <c r="BY403">
        <f>IF($BW$6="","",IF(ISERROR(INDEX([1]Base!$A$2:$C$207,MATCH($BW$6,[1]Base!$A$2:$A$207,0),2))=TRUE,"CABLE INCONNU",(INDEX([1]Base!$A$2:$C$207,MATCH($BW$6,[1]Base!$A$2:$A$207,0),2))))</f>
        <v>0.54700000000000004</v>
      </c>
      <c r="CA403">
        <f t="shared" si="33"/>
        <v>0</v>
      </c>
      <c r="CC403">
        <f>$BB$28+$D$10*((EXP(($BB$26-Q403)/$D$10)+EXP(-($BB$26-Q403)/$D$10))/2-1)</f>
        <v>237.96</v>
      </c>
      <c r="CD4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BORD'!$B$13:$B$2000,0),9)))*Q403/$M$18)</f>
        <v>237.96</v>
      </c>
      <c r="CF403" t="str">
        <f>'[1]TABLEAU DE BORD'!B401</f>
        <v/>
      </c>
      <c r="CG403" t="e">
        <f>'[1]TABLEAU DE BORD'!E401-'[1]TABLEAU DE BORD'!C401</f>
        <v>#VALUE!</v>
      </c>
      <c r="CI403" t="str">
        <f>'[1]TABLEAU DE BORD'!H401</f>
        <v/>
      </c>
      <c r="CJ403" t="e">
        <f>'[1]TABLEAU DE BORD'!K401-'[1]TABLEAU DE BORD'!I401</f>
        <v>#VALUE!</v>
      </c>
    </row>
    <row r="404" spans="69:88" x14ac:dyDescent="0.25">
      <c r="BQ4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BORD'!$B$13:$B$2000,0),11))*Q404/INDEX('[1]TABLEAU DE BORD'!$B$13:$R$2000,MATCH('Formalisme RTE'!$H$2,'[1]TABLEAU DE BORD'!$B$13:$B$2000,0),12)</f>
        <v>2.7040062867933941</v>
      </c>
      <c r="BR404">
        <f t="shared" si="34"/>
        <v>0</v>
      </c>
      <c r="BU404">
        <f t="shared" si="32"/>
        <v>0.5758883471257642</v>
      </c>
      <c r="BW404">
        <f>IF($BW$6="","",IF(ISERROR(INDEX([1]Base!$A$2:$C$207,MATCH($BW$6,[1]Base!$A$2:$A$207,0),2))=TRUE,"CABLE INCONNU",(INDEX([1]Base!$A$2:$C$207,MATCH($BW$6,[1]Base!$A$2:$A$207,0),3))))</f>
        <v>15.75</v>
      </c>
      <c r="BY404">
        <f>IF($BW$6="","",IF(ISERROR(INDEX([1]Base!$A$2:$C$207,MATCH($BW$6,[1]Base!$A$2:$A$207,0),2))=TRUE,"CABLE INCONNU",(INDEX([1]Base!$A$2:$C$207,MATCH($BW$6,[1]Base!$A$2:$A$207,0),2))))</f>
        <v>0.54700000000000004</v>
      </c>
      <c r="CA404">
        <f t="shared" si="33"/>
        <v>0</v>
      </c>
      <c r="CC404">
        <f>$BB$28+$D$10*((EXP(($BB$26-Q404)/$D$10)+EXP(-($BB$26-Q404)/$D$10))/2-1)</f>
        <v>237.96</v>
      </c>
      <c r="CD4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BORD'!$B$13:$B$2000,0),9)))*Q404/$M$18)</f>
        <v>237.96</v>
      </c>
      <c r="CF404" t="str">
        <f>'[1]TABLEAU DE BORD'!B402</f>
        <v/>
      </c>
      <c r="CG404" t="e">
        <f>'[1]TABLEAU DE BORD'!E402-'[1]TABLEAU DE BORD'!C402</f>
        <v>#VALUE!</v>
      </c>
      <c r="CI404" t="str">
        <f>'[1]TABLEAU DE BORD'!H402</f>
        <v/>
      </c>
      <c r="CJ404" t="e">
        <f>'[1]TABLEAU DE BORD'!K402-'[1]TABLEAU DE BORD'!I402</f>
        <v>#VALUE!</v>
      </c>
    </row>
    <row r="405" spans="69:88" x14ac:dyDescent="0.25">
      <c r="BQ4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BORD'!$B$13:$B$2000,0),11))*Q405/INDEX('[1]TABLEAU DE BORD'!$B$13:$R$2000,MATCH('Formalisme RTE'!$H$2,'[1]TABLEAU DE BORD'!$B$13:$B$2000,0),12)</f>
        <v>2.7040062867933941</v>
      </c>
      <c r="BR405">
        <f t="shared" si="34"/>
        <v>0</v>
      </c>
      <c r="BU405">
        <f t="shared" si="32"/>
        <v>0.5758883471257642</v>
      </c>
      <c r="BW405">
        <f>IF($BW$6="","",IF(ISERROR(INDEX([1]Base!$A$2:$C$207,MATCH($BW$6,[1]Base!$A$2:$A$207,0),2))=TRUE,"CABLE INCONNU",(INDEX([1]Base!$A$2:$C$207,MATCH($BW$6,[1]Base!$A$2:$A$207,0),3))))</f>
        <v>15.75</v>
      </c>
      <c r="BY405">
        <f>IF($BW$6="","",IF(ISERROR(INDEX([1]Base!$A$2:$C$207,MATCH($BW$6,[1]Base!$A$2:$A$207,0),2))=TRUE,"CABLE INCONNU",(INDEX([1]Base!$A$2:$C$207,MATCH($BW$6,[1]Base!$A$2:$A$207,0),2))))</f>
        <v>0.54700000000000004</v>
      </c>
      <c r="CA405">
        <f t="shared" si="33"/>
        <v>0</v>
      </c>
      <c r="CC405">
        <f>$BB$28+$D$10*((EXP(($BB$26-Q405)/$D$10)+EXP(-($BB$26-Q405)/$D$10))/2-1)</f>
        <v>237.96</v>
      </c>
      <c r="CD4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BORD'!$B$13:$B$2000,0),9)))*Q405/$M$18)</f>
        <v>237.96</v>
      </c>
      <c r="CF405" t="str">
        <f>'[1]TABLEAU DE BORD'!B403</f>
        <v/>
      </c>
      <c r="CG405" t="e">
        <f>'[1]TABLEAU DE BORD'!E403-'[1]TABLEAU DE BORD'!C403</f>
        <v>#VALUE!</v>
      </c>
      <c r="CI405" t="str">
        <f>'[1]TABLEAU DE BORD'!H403</f>
        <v/>
      </c>
      <c r="CJ405" t="e">
        <f>'[1]TABLEAU DE BORD'!K403-'[1]TABLEAU DE BORD'!I403</f>
        <v>#VALUE!</v>
      </c>
    </row>
    <row r="406" spans="69:88" x14ac:dyDescent="0.25">
      <c r="BQ4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BORD'!$B$13:$B$2000,0),11))*Q406/INDEX('[1]TABLEAU DE BORD'!$B$13:$R$2000,MATCH('Formalisme RTE'!$H$2,'[1]TABLEAU DE BORD'!$B$13:$B$2000,0),12)</f>
        <v>2.7040062867933941</v>
      </c>
      <c r="BR406">
        <f t="shared" si="34"/>
        <v>0</v>
      </c>
      <c r="BU406">
        <f t="shared" si="32"/>
        <v>0.5758883471257642</v>
      </c>
      <c r="BW406">
        <f>IF($BW$6="","",IF(ISERROR(INDEX([1]Base!$A$2:$C$207,MATCH($BW$6,[1]Base!$A$2:$A$207,0),2))=TRUE,"CABLE INCONNU",(INDEX([1]Base!$A$2:$C$207,MATCH($BW$6,[1]Base!$A$2:$A$207,0),3))))</f>
        <v>15.75</v>
      </c>
      <c r="BY406">
        <f>IF($BW$6="","",IF(ISERROR(INDEX([1]Base!$A$2:$C$207,MATCH($BW$6,[1]Base!$A$2:$A$207,0),2))=TRUE,"CABLE INCONNU",(INDEX([1]Base!$A$2:$C$207,MATCH($BW$6,[1]Base!$A$2:$A$207,0),2))))</f>
        <v>0.54700000000000004</v>
      </c>
      <c r="CA406">
        <f t="shared" si="33"/>
        <v>0</v>
      </c>
      <c r="CC406">
        <f>$BB$28+$D$10*((EXP(($BB$26-Q406)/$D$10)+EXP(-($BB$26-Q406)/$D$10))/2-1)</f>
        <v>237.96</v>
      </c>
      <c r="CD4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BORD'!$B$13:$B$2000,0),9)))*Q406/$M$18)</f>
        <v>237.96</v>
      </c>
      <c r="CF406" t="str">
        <f>'[1]TABLEAU DE BORD'!B404</f>
        <v/>
      </c>
      <c r="CG406" t="e">
        <f>'[1]TABLEAU DE BORD'!E404-'[1]TABLEAU DE BORD'!C404</f>
        <v>#VALUE!</v>
      </c>
      <c r="CI406" t="str">
        <f>'[1]TABLEAU DE BORD'!H404</f>
        <v/>
      </c>
      <c r="CJ406" t="e">
        <f>'[1]TABLEAU DE BORD'!K404-'[1]TABLEAU DE BORD'!I404</f>
        <v>#VALUE!</v>
      </c>
    </row>
    <row r="407" spans="69:88" x14ac:dyDescent="0.25">
      <c r="BQ4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BORD'!$B$13:$B$2000,0),11))*Q407/INDEX('[1]TABLEAU DE BORD'!$B$13:$R$2000,MATCH('Formalisme RTE'!$H$2,'[1]TABLEAU DE BORD'!$B$13:$B$2000,0),12)</f>
        <v>2.7040062867933941</v>
      </c>
      <c r="BR407">
        <f t="shared" si="34"/>
        <v>0</v>
      </c>
      <c r="BU407">
        <f t="shared" si="32"/>
        <v>0.5758883471257642</v>
      </c>
      <c r="BW407">
        <f>IF($BW$6="","",IF(ISERROR(INDEX([1]Base!$A$2:$C$207,MATCH($BW$6,[1]Base!$A$2:$A$207,0),2))=TRUE,"CABLE INCONNU",(INDEX([1]Base!$A$2:$C$207,MATCH($BW$6,[1]Base!$A$2:$A$207,0),3))))</f>
        <v>15.75</v>
      </c>
      <c r="BY407">
        <f>IF($BW$6="","",IF(ISERROR(INDEX([1]Base!$A$2:$C$207,MATCH($BW$6,[1]Base!$A$2:$A$207,0),2))=TRUE,"CABLE INCONNU",(INDEX([1]Base!$A$2:$C$207,MATCH($BW$6,[1]Base!$A$2:$A$207,0),2))))</f>
        <v>0.54700000000000004</v>
      </c>
      <c r="CA407">
        <f t="shared" si="33"/>
        <v>0</v>
      </c>
      <c r="CC407">
        <f>$BB$28+$D$10*((EXP(($BB$26-Q407)/$D$10)+EXP(-($BB$26-Q407)/$D$10))/2-1)</f>
        <v>237.96</v>
      </c>
      <c r="CD4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BORD'!$B$13:$B$2000,0),9)))*Q407/$M$18)</f>
        <v>237.96</v>
      </c>
      <c r="CF407" t="str">
        <f>'[1]TABLEAU DE BORD'!B405</f>
        <v/>
      </c>
      <c r="CG407" t="e">
        <f>'[1]TABLEAU DE BORD'!E405-'[1]TABLEAU DE BORD'!C405</f>
        <v>#VALUE!</v>
      </c>
      <c r="CI407" t="str">
        <f>'[1]TABLEAU DE BORD'!H405</f>
        <v/>
      </c>
      <c r="CJ407" t="e">
        <f>'[1]TABLEAU DE BORD'!K405-'[1]TABLEAU DE BORD'!I405</f>
        <v>#VALUE!</v>
      </c>
    </row>
    <row r="408" spans="69:88" x14ac:dyDescent="0.25">
      <c r="BQ4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BORD'!$B$13:$B$2000,0),11))*Q408/INDEX('[1]TABLEAU DE BORD'!$B$13:$R$2000,MATCH('Formalisme RTE'!$H$2,'[1]TABLEAU DE BORD'!$B$13:$B$2000,0),12)</f>
        <v>2.7040062867933941</v>
      </c>
      <c r="BR408">
        <f t="shared" si="34"/>
        <v>0</v>
      </c>
      <c r="BU408">
        <f t="shared" si="32"/>
        <v>0.5758883471257642</v>
      </c>
      <c r="BW408">
        <f>IF($BW$6="","",IF(ISERROR(INDEX([1]Base!$A$2:$C$207,MATCH($BW$6,[1]Base!$A$2:$A$207,0),2))=TRUE,"CABLE INCONNU",(INDEX([1]Base!$A$2:$C$207,MATCH($BW$6,[1]Base!$A$2:$A$207,0),3))))</f>
        <v>15.75</v>
      </c>
      <c r="BY408">
        <f>IF($BW$6="","",IF(ISERROR(INDEX([1]Base!$A$2:$C$207,MATCH($BW$6,[1]Base!$A$2:$A$207,0),2))=TRUE,"CABLE INCONNU",(INDEX([1]Base!$A$2:$C$207,MATCH($BW$6,[1]Base!$A$2:$A$207,0),2))))</f>
        <v>0.54700000000000004</v>
      </c>
      <c r="CA408">
        <f t="shared" si="33"/>
        <v>0</v>
      </c>
      <c r="CC408">
        <f>$BB$28+$D$10*((EXP(($BB$26-Q408)/$D$10)+EXP(-($BB$26-Q408)/$D$10))/2-1)</f>
        <v>237.96</v>
      </c>
      <c r="CD4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BORD'!$B$13:$B$2000,0),9)))*Q408/$M$18)</f>
        <v>237.96</v>
      </c>
      <c r="CF408" t="str">
        <f>'[1]TABLEAU DE BORD'!B406</f>
        <v/>
      </c>
      <c r="CG408" t="e">
        <f>'[1]TABLEAU DE BORD'!E406-'[1]TABLEAU DE BORD'!C406</f>
        <v>#VALUE!</v>
      </c>
      <c r="CI408" t="str">
        <f>'[1]TABLEAU DE BORD'!H406</f>
        <v/>
      </c>
      <c r="CJ408" t="e">
        <f>'[1]TABLEAU DE BORD'!K406-'[1]TABLEAU DE BORD'!I406</f>
        <v>#VALUE!</v>
      </c>
    </row>
    <row r="409" spans="69:88" x14ac:dyDescent="0.25">
      <c r="BQ4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BORD'!$B$13:$B$2000,0),11))*Q409/INDEX('[1]TABLEAU DE BORD'!$B$13:$R$2000,MATCH('Formalisme RTE'!$H$2,'[1]TABLEAU DE BORD'!$B$13:$B$2000,0),12)</f>
        <v>2.7040062867933941</v>
      </c>
      <c r="BR409">
        <f t="shared" si="34"/>
        <v>0</v>
      </c>
      <c r="BU409">
        <f t="shared" si="32"/>
        <v>0.5758883471257642</v>
      </c>
      <c r="BW409">
        <f>IF($BW$6="","",IF(ISERROR(INDEX([1]Base!$A$2:$C$207,MATCH($BW$6,[1]Base!$A$2:$A$207,0),2))=TRUE,"CABLE INCONNU",(INDEX([1]Base!$A$2:$C$207,MATCH($BW$6,[1]Base!$A$2:$A$207,0),3))))</f>
        <v>15.75</v>
      </c>
      <c r="BY409">
        <f>IF($BW$6="","",IF(ISERROR(INDEX([1]Base!$A$2:$C$207,MATCH($BW$6,[1]Base!$A$2:$A$207,0),2))=TRUE,"CABLE INCONNU",(INDEX([1]Base!$A$2:$C$207,MATCH($BW$6,[1]Base!$A$2:$A$207,0),2))))</f>
        <v>0.54700000000000004</v>
      </c>
      <c r="CA409">
        <f t="shared" si="33"/>
        <v>0</v>
      </c>
      <c r="CC409">
        <f>$BB$28+$D$10*((EXP(($BB$26-Q409)/$D$10)+EXP(-($BB$26-Q409)/$D$10))/2-1)</f>
        <v>237.96</v>
      </c>
      <c r="CD4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BORD'!$B$13:$B$2000,0),9)))*Q409/$M$18)</f>
        <v>237.96</v>
      </c>
      <c r="CF409" t="str">
        <f>'[1]TABLEAU DE BORD'!B407</f>
        <v/>
      </c>
      <c r="CG409" t="e">
        <f>'[1]TABLEAU DE BORD'!E407-'[1]TABLEAU DE BORD'!C407</f>
        <v>#VALUE!</v>
      </c>
      <c r="CI409" t="str">
        <f>'[1]TABLEAU DE BORD'!H407</f>
        <v/>
      </c>
      <c r="CJ409" t="e">
        <f>'[1]TABLEAU DE BORD'!K407-'[1]TABLEAU DE BORD'!I407</f>
        <v>#VALUE!</v>
      </c>
    </row>
    <row r="410" spans="69:88" x14ac:dyDescent="0.25">
      <c r="BQ4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BORD'!$B$13:$B$2000,0),11))*Q410/INDEX('[1]TABLEAU DE BORD'!$B$13:$R$2000,MATCH('Formalisme RTE'!$H$2,'[1]TABLEAU DE BORD'!$B$13:$B$2000,0),12)</f>
        <v>2.7040062867933941</v>
      </c>
      <c r="BR410">
        <f t="shared" si="34"/>
        <v>0</v>
      </c>
      <c r="BU410">
        <f t="shared" si="32"/>
        <v>0.5758883471257642</v>
      </c>
      <c r="BW410">
        <f>IF($BW$6="","",IF(ISERROR(INDEX([1]Base!$A$2:$C$207,MATCH($BW$6,[1]Base!$A$2:$A$207,0),2))=TRUE,"CABLE INCONNU",(INDEX([1]Base!$A$2:$C$207,MATCH($BW$6,[1]Base!$A$2:$A$207,0),3))))</f>
        <v>15.75</v>
      </c>
      <c r="BY410">
        <f>IF($BW$6="","",IF(ISERROR(INDEX([1]Base!$A$2:$C$207,MATCH($BW$6,[1]Base!$A$2:$A$207,0),2))=TRUE,"CABLE INCONNU",(INDEX([1]Base!$A$2:$C$207,MATCH($BW$6,[1]Base!$A$2:$A$207,0),2))))</f>
        <v>0.54700000000000004</v>
      </c>
      <c r="CA410">
        <f t="shared" si="33"/>
        <v>0</v>
      </c>
      <c r="CC410">
        <f>$BB$28+$D$10*((EXP(($BB$26-Q410)/$D$10)+EXP(-($BB$26-Q410)/$D$10))/2-1)</f>
        <v>237.96</v>
      </c>
      <c r="CD4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BORD'!$B$13:$B$2000,0),9)))*Q410/$M$18)</f>
        <v>237.96</v>
      </c>
      <c r="CF410" t="str">
        <f>'[1]TABLEAU DE BORD'!B408</f>
        <v/>
      </c>
      <c r="CG410" t="e">
        <f>'[1]TABLEAU DE BORD'!E408-'[1]TABLEAU DE BORD'!C408</f>
        <v>#VALUE!</v>
      </c>
      <c r="CI410" t="str">
        <f>'[1]TABLEAU DE BORD'!H408</f>
        <v/>
      </c>
      <c r="CJ410" t="e">
        <f>'[1]TABLEAU DE BORD'!K408-'[1]TABLEAU DE BORD'!I408</f>
        <v>#VALUE!</v>
      </c>
    </row>
    <row r="411" spans="69:88" x14ac:dyDescent="0.25">
      <c r="BQ4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BORD'!$B$13:$B$2000,0),11))*Q411/INDEX('[1]TABLEAU DE BORD'!$B$13:$R$2000,MATCH('Formalisme RTE'!$H$2,'[1]TABLEAU DE BORD'!$B$13:$B$2000,0),12)</f>
        <v>2.7040062867933941</v>
      </c>
      <c r="BR411">
        <f t="shared" si="34"/>
        <v>0</v>
      </c>
      <c r="BU411">
        <f t="shared" si="32"/>
        <v>0.5758883471257642</v>
      </c>
      <c r="BW411">
        <f>IF($BW$6="","",IF(ISERROR(INDEX([1]Base!$A$2:$C$207,MATCH($BW$6,[1]Base!$A$2:$A$207,0),2))=TRUE,"CABLE INCONNU",(INDEX([1]Base!$A$2:$C$207,MATCH($BW$6,[1]Base!$A$2:$A$207,0),3))))</f>
        <v>15.75</v>
      </c>
      <c r="BY411">
        <f>IF($BW$6="","",IF(ISERROR(INDEX([1]Base!$A$2:$C$207,MATCH($BW$6,[1]Base!$A$2:$A$207,0),2))=TRUE,"CABLE INCONNU",(INDEX([1]Base!$A$2:$C$207,MATCH($BW$6,[1]Base!$A$2:$A$207,0),2))))</f>
        <v>0.54700000000000004</v>
      </c>
      <c r="CA411">
        <f t="shared" si="33"/>
        <v>0</v>
      </c>
      <c r="CC411">
        <f>$BB$28+$D$10*((EXP(($BB$26-Q411)/$D$10)+EXP(-($BB$26-Q411)/$D$10))/2-1)</f>
        <v>237.96</v>
      </c>
      <c r="CD4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BORD'!$B$13:$B$2000,0),9)))*Q411/$M$18)</f>
        <v>237.96</v>
      </c>
      <c r="CF411" t="str">
        <f>'[1]TABLEAU DE BORD'!B409</f>
        <v/>
      </c>
      <c r="CG411" t="e">
        <f>'[1]TABLEAU DE BORD'!E409-'[1]TABLEAU DE BORD'!C409</f>
        <v>#VALUE!</v>
      </c>
      <c r="CI411" t="str">
        <f>'[1]TABLEAU DE BORD'!H409</f>
        <v/>
      </c>
      <c r="CJ411" t="e">
        <f>'[1]TABLEAU DE BORD'!K409-'[1]TABLEAU DE BORD'!I409</f>
        <v>#VALUE!</v>
      </c>
    </row>
    <row r="412" spans="69:88" x14ac:dyDescent="0.25">
      <c r="BQ4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BORD'!$B$13:$B$2000,0),11))*Q412/INDEX('[1]TABLEAU DE BORD'!$B$13:$R$2000,MATCH('Formalisme RTE'!$H$2,'[1]TABLEAU DE BORD'!$B$13:$B$2000,0),12)</f>
        <v>2.7040062867933941</v>
      </c>
      <c r="BR412">
        <f t="shared" si="34"/>
        <v>0</v>
      </c>
      <c r="BU412">
        <f t="shared" si="32"/>
        <v>0.5758883471257642</v>
      </c>
      <c r="BW412">
        <f>IF($BW$6="","",IF(ISERROR(INDEX([1]Base!$A$2:$C$207,MATCH($BW$6,[1]Base!$A$2:$A$207,0),2))=TRUE,"CABLE INCONNU",(INDEX([1]Base!$A$2:$C$207,MATCH($BW$6,[1]Base!$A$2:$A$207,0),3))))</f>
        <v>15.75</v>
      </c>
      <c r="BY412">
        <f>IF($BW$6="","",IF(ISERROR(INDEX([1]Base!$A$2:$C$207,MATCH($BW$6,[1]Base!$A$2:$A$207,0),2))=TRUE,"CABLE INCONNU",(INDEX([1]Base!$A$2:$C$207,MATCH($BW$6,[1]Base!$A$2:$A$207,0),2))))</f>
        <v>0.54700000000000004</v>
      </c>
      <c r="CA412">
        <f t="shared" si="33"/>
        <v>0</v>
      </c>
      <c r="CC412">
        <f>$BB$28+$D$10*((EXP(($BB$26-Q412)/$D$10)+EXP(-($BB$26-Q412)/$D$10))/2-1)</f>
        <v>237.96</v>
      </c>
      <c r="CD4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BORD'!$B$13:$B$2000,0),9)))*Q412/$M$18)</f>
        <v>237.96</v>
      </c>
      <c r="CF412" t="str">
        <f>'[1]TABLEAU DE BORD'!B410</f>
        <v/>
      </c>
      <c r="CG412" t="e">
        <f>'[1]TABLEAU DE BORD'!E410-'[1]TABLEAU DE BORD'!C410</f>
        <v>#VALUE!</v>
      </c>
      <c r="CI412" t="str">
        <f>'[1]TABLEAU DE BORD'!H410</f>
        <v/>
      </c>
      <c r="CJ412" t="e">
        <f>'[1]TABLEAU DE BORD'!K410-'[1]TABLEAU DE BORD'!I410</f>
        <v>#VALUE!</v>
      </c>
    </row>
    <row r="413" spans="69:88" x14ac:dyDescent="0.25">
      <c r="BQ4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BORD'!$B$13:$B$2000,0),11))*Q413/INDEX('[1]TABLEAU DE BORD'!$B$13:$R$2000,MATCH('Formalisme RTE'!$H$2,'[1]TABLEAU DE BORD'!$B$13:$B$2000,0),12)</f>
        <v>2.7040062867933941</v>
      </c>
      <c r="BR413">
        <f t="shared" si="34"/>
        <v>0</v>
      </c>
      <c r="BU413">
        <f t="shared" si="32"/>
        <v>0.5758883471257642</v>
      </c>
      <c r="BW413">
        <f>IF($BW$6="","",IF(ISERROR(INDEX([1]Base!$A$2:$C$207,MATCH($BW$6,[1]Base!$A$2:$A$207,0),2))=TRUE,"CABLE INCONNU",(INDEX([1]Base!$A$2:$C$207,MATCH($BW$6,[1]Base!$A$2:$A$207,0),3))))</f>
        <v>15.75</v>
      </c>
      <c r="BY413">
        <f>IF($BW$6="","",IF(ISERROR(INDEX([1]Base!$A$2:$C$207,MATCH($BW$6,[1]Base!$A$2:$A$207,0),2))=TRUE,"CABLE INCONNU",(INDEX([1]Base!$A$2:$C$207,MATCH($BW$6,[1]Base!$A$2:$A$207,0),2))))</f>
        <v>0.54700000000000004</v>
      </c>
      <c r="CA413">
        <f t="shared" si="33"/>
        <v>0</v>
      </c>
      <c r="CC413">
        <f>$BB$28+$D$10*((EXP(($BB$26-Q413)/$D$10)+EXP(-($BB$26-Q413)/$D$10))/2-1)</f>
        <v>237.96</v>
      </c>
      <c r="CD4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BORD'!$B$13:$B$2000,0),9)))*Q413/$M$18)</f>
        <v>237.96</v>
      </c>
      <c r="CF413" t="str">
        <f>'[1]TABLEAU DE BORD'!B411</f>
        <v/>
      </c>
      <c r="CG413" t="e">
        <f>'[1]TABLEAU DE BORD'!E411-'[1]TABLEAU DE BORD'!C411</f>
        <v>#VALUE!</v>
      </c>
      <c r="CI413" t="str">
        <f>'[1]TABLEAU DE BORD'!H411</f>
        <v/>
      </c>
      <c r="CJ413" t="e">
        <f>'[1]TABLEAU DE BORD'!K411-'[1]TABLEAU DE BORD'!I411</f>
        <v>#VALUE!</v>
      </c>
    </row>
    <row r="414" spans="69:88" x14ac:dyDescent="0.25">
      <c r="BQ4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BORD'!$B$13:$B$2000,0),11))*Q414/INDEX('[1]TABLEAU DE BORD'!$B$13:$R$2000,MATCH('Formalisme RTE'!$H$2,'[1]TABLEAU DE BORD'!$B$13:$B$2000,0),12)</f>
        <v>2.7040062867933941</v>
      </c>
      <c r="BR414">
        <f t="shared" si="34"/>
        <v>0</v>
      </c>
      <c r="BU414">
        <f t="shared" si="32"/>
        <v>0.5758883471257642</v>
      </c>
      <c r="BW414">
        <f>IF($BW$6="","",IF(ISERROR(INDEX([1]Base!$A$2:$C$207,MATCH($BW$6,[1]Base!$A$2:$A$207,0),2))=TRUE,"CABLE INCONNU",(INDEX([1]Base!$A$2:$C$207,MATCH($BW$6,[1]Base!$A$2:$A$207,0),3))))</f>
        <v>15.75</v>
      </c>
      <c r="BY414">
        <f>IF($BW$6="","",IF(ISERROR(INDEX([1]Base!$A$2:$C$207,MATCH($BW$6,[1]Base!$A$2:$A$207,0),2))=TRUE,"CABLE INCONNU",(INDEX([1]Base!$A$2:$C$207,MATCH($BW$6,[1]Base!$A$2:$A$207,0),2))))</f>
        <v>0.54700000000000004</v>
      </c>
      <c r="CA414">
        <f t="shared" si="33"/>
        <v>0</v>
      </c>
      <c r="CC414">
        <f>$BB$28+$D$10*((EXP(($BB$26-Q414)/$D$10)+EXP(-($BB$26-Q414)/$D$10))/2-1)</f>
        <v>237.96</v>
      </c>
      <c r="CD4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BORD'!$B$13:$B$2000,0),9)))*Q414/$M$18)</f>
        <v>237.96</v>
      </c>
      <c r="CF414" t="str">
        <f>'[1]TABLEAU DE BORD'!B412</f>
        <v/>
      </c>
      <c r="CG414" t="e">
        <f>'[1]TABLEAU DE BORD'!E412-'[1]TABLEAU DE BORD'!C412</f>
        <v>#VALUE!</v>
      </c>
      <c r="CI414" t="str">
        <f>'[1]TABLEAU DE BORD'!H412</f>
        <v/>
      </c>
      <c r="CJ414" t="e">
        <f>'[1]TABLEAU DE BORD'!K412-'[1]TABLEAU DE BORD'!I412</f>
        <v>#VALUE!</v>
      </c>
    </row>
    <row r="415" spans="69:88" x14ac:dyDescent="0.25">
      <c r="BQ4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BORD'!$B$13:$B$2000,0),11))*Q415/INDEX('[1]TABLEAU DE BORD'!$B$13:$R$2000,MATCH('Formalisme RTE'!$H$2,'[1]TABLEAU DE BORD'!$B$13:$B$2000,0),12)</f>
        <v>2.7040062867933941</v>
      </c>
      <c r="BR415">
        <f t="shared" si="34"/>
        <v>0</v>
      </c>
      <c r="BU415">
        <f t="shared" si="32"/>
        <v>0.5758883471257642</v>
      </c>
      <c r="BW415">
        <f>IF($BW$6="","",IF(ISERROR(INDEX([1]Base!$A$2:$C$207,MATCH($BW$6,[1]Base!$A$2:$A$207,0),2))=TRUE,"CABLE INCONNU",(INDEX([1]Base!$A$2:$C$207,MATCH($BW$6,[1]Base!$A$2:$A$207,0),3))))</f>
        <v>15.75</v>
      </c>
      <c r="BY415">
        <f>IF($BW$6="","",IF(ISERROR(INDEX([1]Base!$A$2:$C$207,MATCH($BW$6,[1]Base!$A$2:$A$207,0),2))=TRUE,"CABLE INCONNU",(INDEX([1]Base!$A$2:$C$207,MATCH($BW$6,[1]Base!$A$2:$A$207,0),2))))</f>
        <v>0.54700000000000004</v>
      </c>
      <c r="CA415">
        <f t="shared" si="33"/>
        <v>0</v>
      </c>
      <c r="CC415">
        <f>$BB$28+$D$10*((EXP(($BB$26-Q415)/$D$10)+EXP(-($BB$26-Q415)/$D$10))/2-1)</f>
        <v>237.96</v>
      </c>
      <c r="CD4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BORD'!$B$13:$B$2000,0),9)))*Q415/$M$18)</f>
        <v>237.96</v>
      </c>
      <c r="CF415" t="str">
        <f>'[1]TABLEAU DE BORD'!B413</f>
        <v/>
      </c>
      <c r="CG415" t="e">
        <f>'[1]TABLEAU DE BORD'!E413-'[1]TABLEAU DE BORD'!C413</f>
        <v>#VALUE!</v>
      </c>
      <c r="CI415" t="str">
        <f>'[1]TABLEAU DE BORD'!H413</f>
        <v/>
      </c>
      <c r="CJ415" t="e">
        <f>'[1]TABLEAU DE BORD'!K413-'[1]TABLEAU DE BORD'!I413</f>
        <v>#VALUE!</v>
      </c>
    </row>
    <row r="416" spans="69:88" x14ac:dyDescent="0.25">
      <c r="BQ4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BORD'!$B$13:$B$2000,0),11))*Q416/INDEX('[1]TABLEAU DE BORD'!$B$13:$R$2000,MATCH('Formalisme RTE'!$H$2,'[1]TABLEAU DE BORD'!$B$13:$B$2000,0),12)</f>
        <v>2.7040062867933941</v>
      </c>
      <c r="BR416">
        <f t="shared" si="34"/>
        <v>0</v>
      </c>
      <c r="BU416">
        <f t="shared" si="32"/>
        <v>0.5758883471257642</v>
      </c>
      <c r="BW416">
        <f>IF($BW$6="","",IF(ISERROR(INDEX([1]Base!$A$2:$C$207,MATCH($BW$6,[1]Base!$A$2:$A$207,0),2))=TRUE,"CABLE INCONNU",(INDEX([1]Base!$A$2:$C$207,MATCH($BW$6,[1]Base!$A$2:$A$207,0),3))))</f>
        <v>15.75</v>
      </c>
      <c r="BY416">
        <f>IF($BW$6="","",IF(ISERROR(INDEX([1]Base!$A$2:$C$207,MATCH($BW$6,[1]Base!$A$2:$A$207,0),2))=TRUE,"CABLE INCONNU",(INDEX([1]Base!$A$2:$C$207,MATCH($BW$6,[1]Base!$A$2:$A$207,0),2))))</f>
        <v>0.54700000000000004</v>
      </c>
      <c r="CA416">
        <f t="shared" si="33"/>
        <v>0</v>
      </c>
      <c r="CC416">
        <f>$BB$28+$D$10*((EXP(($BB$26-Q416)/$D$10)+EXP(-($BB$26-Q416)/$D$10))/2-1)</f>
        <v>237.96</v>
      </c>
      <c r="CD4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BORD'!$B$13:$B$2000,0),9)))*Q416/$M$18)</f>
        <v>237.96</v>
      </c>
      <c r="CF416" t="str">
        <f>'[1]TABLEAU DE BORD'!B414</f>
        <v/>
      </c>
      <c r="CG416" t="e">
        <f>'[1]TABLEAU DE BORD'!E414-'[1]TABLEAU DE BORD'!C414</f>
        <v>#VALUE!</v>
      </c>
      <c r="CI416" t="str">
        <f>'[1]TABLEAU DE BORD'!H414</f>
        <v/>
      </c>
      <c r="CJ416" t="e">
        <f>'[1]TABLEAU DE BORD'!K414-'[1]TABLEAU DE BORD'!I414</f>
        <v>#VALUE!</v>
      </c>
    </row>
    <row r="417" spans="69:88" x14ac:dyDescent="0.25">
      <c r="BQ4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BORD'!$B$13:$B$2000,0),11))*Q417/INDEX('[1]TABLEAU DE BORD'!$B$13:$R$2000,MATCH('Formalisme RTE'!$H$2,'[1]TABLEAU DE BORD'!$B$13:$B$2000,0),12)</f>
        <v>2.7040062867933941</v>
      </c>
      <c r="BR417">
        <f t="shared" si="34"/>
        <v>0</v>
      </c>
      <c r="BU417">
        <f t="shared" si="32"/>
        <v>0.5758883471257642</v>
      </c>
      <c r="BW417">
        <f>IF($BW$6="","",IF(ISERROR(INDEX([1]Base!$A$2:$C$207,MATCH($BW$6,[1]Base!$A$2:$A$207,0),2))=TRUE,"CABLE INCONNU",(INDEX([1]Base!$A$2:$C$207,MATCH($BW$6,[1]Base!$A$2:$A$207,0),3))))</f>
        <v>15.75</v>
      </c>
      <c r="BY417">
        <f>IF($BW$6="","",IF(ISERROR(INDEX([1]Base!$A$2:$C$207,MATCH($BW$6,[1]Base!$A$2:$A$207,0),2))=TRUE,"CABLE INCONNU",(INDEX([1]Base!$A$2:$C$207,MATCH($BW$6,[1]Base!$A$2:$A$207,0),2))))</f>
        <v>0.54700000000000004</v>
      </c>
      <c r="CA417">
        <f t="shared" si="33"/>
        <v>0</v>
      </c>
      <c r="CC417">
        <f>$BB$28+$D$10*((EXP(($BB$26-Q417)/$D$10)+EXP(-($BB$26-Q417)/$D$10))/2-1)</f>
        <v>237.96</v>
      </c>
      <c r="CD4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BORD'!$B$13:$B$2000,0),9)))*Q417/$M$18)</f>
        <v>237.96</v>
      </c>
      <c r="CF417" t="str">
        <f>'[1]TABLEAU DE BORD'!B415</f>
        <v/>
      </c>
      <c r="CG417" t="e">
        <f>'[1]TABLEAU DE BORD'!E415-'[1]TABLEAU DE BORD'!C415</f>
        <v>#VALUE!</v>
      </c>
      <c r="CI417" t="str">
        <f>'[1]TABLEAU DE BORD'!H415</f>
        <v/>
      </c>
      <c r="CJ417" t="e">
        <f>'[1]TABLEAU DE BORD'!K415-'[1]TABLEAU DE BORD'!I415</f>
        <v>#VALUE!</v>
      </c>
    </row>
    <row r="418" spans="69:88" x14ac:dyDescent="0.25">
      <c r="BQ4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BORD'!$B$13:$B$2000,0),11))*Q418/INDEX('[1]TABLEAU DE BORD'!$B$13:$R$2000,MATCH('Formalisme RTE'!$H$2,'[1]TABLEAU DE BORD'!$B$13:$B$2000,0),12)</f>
        <v>2.7040062867933941</v>
      </c>
      <c r="BR418">
        <f t="shared" si="34"/>
        <v>0</v>
      </c>
      <c r="BU418">
        <f t="shared" si="32"/>
        <v>0.5758883471257642</v>
      </c>
      <c r="BW418">
        <f>IF($BW$6="","",IF(ISERROR(INDEX([1]Base!$A$2:$C$207,MATCH($BW$6,[1]Base!$A$2:$A$207,0),2))=TRUE,"CABLE INCONNU",(INDEX([1]Base!$A$2:$C$207,MATCH($BW$6,[1]Base!$A$2:$A$207,0),3))))</f>
        <v>15.75</v>
      </c>
      <c r="BY418">
        <f>IF($BW$6="","",IF(ISERROR(INDEX([1]Base!$A$2:$C$207,MATCH($BW$6,[1]Base!$A$2:$A$207,0),2))=TRUE,"CABLE INCONNU",(INDEX([1]Base!$A$2:$C$207,MATCH($BW$6,[1]Base!$A$2:$A$207,0),2))))</f>
        <v>0.54700000000000004</v>
      </c>
      <c r="CA418">
        <f t="shared" si="33"/>
        <v>0</v>
      </c>
      <c r="CC418">
        <f>$BB$28+$D$10*((EXP(($BB$26-Q418)/$D$10)+EXP(-($BB$26-Q418)/$D$10))/2-1)</f>
        <v>237.96</v>
      </c>
      <c r="CD4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BORD'!$B$13:$B$2000,0),9)))*Q418/$M$18)</f>
        <v>237.96</v>
      </c>
      <c r="CF418" t="str">
        <f>'[1]TABLEAU DE BORD'!B416</f>
        <v/>
      </c>
      <c r="CG418" t="e">
        <f>'[1]TABLEAU DE BORD'!E416-'[1]TABLEAU DE BORD'!C416</f>
        <v>#VALUE!</v>
      </c>
      <c r="CI418" t="str">
        <f>'[1]TABLEAU DE BORD'!H416</f>
        <v/>
      </c>
      <c r="CJ418" t="e">
        <f>'[1]TABLEAU DE BORD'!K416-'[1]TABLEAU DE BORD'!I416</f>
        <v>#VALUE!</v>
      </c>
    </row>
    <row r="419" spans="69:88" x14ac:dyDescent="0.25">
      <c r="BQ4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BORD'!$B$13:$B$2000,0),11))*Q419/INDEX('[1]TABLEAU DE BORD'!$B$13:$R$2000,MATCH('Formalisme RTE'!$H$2,'[1]TABLEAU DE BORD'!$B$13:$B$2000,0),12)</f>
        <v>2.7040062867933941</v>
      </c>
      <c r="BR419">
        <f t="shared" si="34"/>
        <v>0</v>
      </c>
      <c r="BU419">
        <f t="shared" si="32"/>
        <v>0.5758883471257642</v>
      </c>
      <c r="BW419">
        <f>IF($BW$6="","",IF(ISERROR(INDEX([1]Base!$A$2:$C$207,MATCH($BW$6,[1]Base!$A$2:$A$207,0),2))=TRUE,"CABLE INCONNU",(INDEX([1]Base!$A$2:$C$207,MATCH($BW$6,[1]Base!$A$2:$A$207,0),3))))</f>
        <v>15.75</v>
      </c>
      <c r="BY419">
        <f>IF($BW$6="","",IF(ISERROR(INDEX([1]Base!$A$2:$C$207,MATCH($BW$6,[1]Base!$A$2:$A$207,0),2))=TRUE,"CABLE INCONNU",(INDEX([1]Base!$A$2:$C$207,MATCH($BW$6,[1]Base!$A$2:$A$207,0),2))))</f>
        <v>0.54700000000000004</v>
      </c>
      <c r="CA419">
        <f t="shared" si="33"/>
        <v>0</v>
      </c>
      <c r="CC419">
        <f>$BB$28+$D$10*((EXP(($BB$26-Q419)/$D$10)+EXP(-($BB$26-Q419)/$D$10))/2-1)</f>
        <v>237.96</v>
      </c>
      <c r="CD4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BORD'!$B$13:$B$2000,0),9)))*Q419/$M$18)</f>
        <v>237.96</v>
      </c>
      <c r="CF419" t="str">
        <f>'[1]TABLEAU DE BORD'!B417</f>
        <v/>
      </c>
      <c r="CG419" t="e">
        <f>'[1]TABLEAU DE BORD'!E417-'[1]TABLEAU DE BORD'!C417</f>
        <v>#VALUE!</v>
      </c>
      <c r="CI419" t="str">
        <f>'[1]TABLEAU DE BORD'!H417</f>
        <v/>
      </c>
      <c r="CJ419" t="e">
        <f>'[1]TABLEAU DE BORD'!K417-'[1]TABLEAU DE BORD'!I417</f>
        <v>#VALUE!</v>
      </c>
    </row>
    <row r="420" spans="69:88" x14ac:dyDescent="0.25">
      <c r="BQ4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BORD'!$B$13:$B$2000,0),11))*Q420/INDEX('[1]TABLEAU DE BORD'!$B$13:$R$2000,MATCH('Formalisme RTE'!$H$2,'[1]TABLEAU DE BORD'!$B$13:$B$2000,0),12)</f>
        <v>2.7040062867933941</v>
      </c>
      <c r="BR420">
        <f t="shared" si="34"/>
        <v>0</v>
      </c>
      <c r="BU420">
        <f t="shared" si="32"/>
        <v>0.5758883471257642</v>
      </c>
      <c r="BW420">
        <f>IF($BW$6="","",IF(ISERROR(INDEX([1]Base!$A$2:$C$207,MATCH($BW$6,[1]Base!$A$2:$A$207,0),2))=TRUE,"CABLE INCONNU",(INDEX([1]Base!$A$2:$C$207,MATCH($BW$6,[1]Base!$A$2:$A$207,0),3))))</f>
        <v>15.75</v>
      </c>
      <c r="BY420">
        <f>IF($BW$6="","",IF(ISERROR(INDEX([1]Base!$A$2:$C$207,MATCH($BW$6,[1]Base!$A$2:$A$207,0),2))=TRUE,"CABLE INCONNU",(INDEX([1]Base!$A$2:$C$207,MATCH($BW$6,[1]Base!$A$2:$A$207,0),2))))</f>
        <v>0.54700000000000004</v>
      </c>
      <c r="CA420">
        <f t="shared" si="33"/>
        <v>0</v>
      </c>
      <c r="CC420">
        <f>$BB$28+$D$10*((EXP(($BB$26-Q420)/$D$10)+EXP(-($BB$26-Q420)/$D$10))/2-1)</f>
        <v>237.96</v>
      </c>
      <c r="CD4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BORD'!$B$13:$B$2000,0),9)))*Q420/$M$18)</f>
        <v>237.96</v>
      </c>
      <c r="CF420" t="str">
        <f>'[1]TABLEAU DE BORD'!B418</f>
        <v/>
      </c>
      <c r="CG420" t="e">
        <f>'[1]TABLEAU DE BORD'!E418-'[1]TABLEAU DE BORD'!C418</f>
        <v>#VALUE!</v>
      </c>
      <c r="CI420" t="str">
        <f>'[1]TABLEAU DE BORD'!H418</f>
        <v/>
      </c>
      <c r="CJ420" t="e">
        <f>'[1]TABLEAU DE BORD'!K418-'[1]TABLEAU DE BORD'!I418</f>
        <v>#VALUE!</v>
      </c>
    </row>
    <row r="421" spans="69:88" x14ac:dyDescent="0.25">
      <c r="BQ4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BORD'!$B$13:$B$2000,0),11))*Q421/INDEX('[1]TABLEAU DE BORD'!$B$13:$R$2000,MATCH('Formalisme RTE'!$H$2,'[1]TABLEAU DE BORD'!$B$13:$B$2000,0),12)</f>
        <v>2.7040062867933941</v>
      </c>
      <c r="BR421">
        <f t="shared" si="34"/>
        <v>0</v>
      </c>
      <c r="BU421">
        <f t="shared" si="32"/>
        <v>0.5758883471257642</v>
      </c>
      <c r="BW421">
        <f>IF($BW$6="","",IF(ISERROR(INDEX([1]Base!$A$2:$C$207,MATCH($BW$6,[1]Base!$A$2:$A$207,0),2))=TRUE,"CABLE INCONNU",(INDEX([1]Base!$A$2:$C$207,MATCH($BW$6,[1]Base!$A$2:$A$207,0),3))))</f>
        <v>15.75</v>
      </c>
      <c r="BY421">
        <f>IF($BW$6="","",IF(ISERROR(INDEX([1]Base!$A$2:$C$207,MATCH($BW$6,[1]Base!$A$2:$A$207,0),2))=TRUE,"CABLE INCONNU",(INDEX([1]Base!$A$2:$C$207,MATCH($BW$6,[1]Base!$A$2:$A$207,0),2))))</f>
        <v>0.54700000000000004</v>
      </c>
      <c r="CA421">
        <f t="shared" si="33"/>
        <v>0</v>
      </c>
      <c r="CC421">
        <f>$BB$28+$D$10*((EXP(($BB$26-Q421)/$D$10)+EXP(-($BB$26-Q421)/$D$10))/2-1)</f>
        <v>237.96</v>
      </c>
      <c r="CD4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BORD'!$B$13:$B$2000,0),9)))*Q421/$M$18)</f>
        <v>237.96</v>
      </c>
      <c r="CF421" t="str">
        <f>'[1]TABLEAU DE BORD'!B419</f>
        <v/>
      </c>
      <c r="CG421" t="e">
        <f>'[1]TABLEAU DE BORD'!E419-'[1]TABLEAU DE BORD'!C419</f>
        <v>#VALUE!</v>
      </c>
      <c r="CI421" t="str">
        <f>'[1]TABLEAU DE BORD'!H419</f>
        <v/>
      </c>
      <c r="CJ421" t="e">
        <f>'[1]TABLEAU DE BORD'!K419-'[1]TABLEAU DE BORD'!I419</f>
        <v>#VALUE!</v>
      </c>
    </row>
    <row r="422" spans="69:88" x14ac:dyDescent="0.25">
      <c r="BQ4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BORD'!$B$13:$B$2000,0),11))*Q422/INDEX('[1]TABLEAU DE BORD'!$B$13:$R$2000,MATCH('Formalisme RTE'!$H$2,'[1]TABLEAU DE BORD'!$B$13:$B$2000,0),12)</f>
        <v>2.7040062867933941</v>
      </c>
      <c r="BR422">
        <f t="shared" si="34"/>
        <v>0</v>
      </c>
      <c r="BU422">
        <f t="shared" si="32"/>
        <v>0.5758883471257642</v>
      </c>
      <c r="BW422">
        <f>IF($BW$6="","",IF(ISERROR(INDEX([1]Base!$A$2:$C$207,MATCH($BW$6,[1]Base!$A$2:$A$207,0),2))=TRUE,"CABLE INCONNU",(INDEX([1]Base!$A$2:$C$207,MATCH($BW$6,[1]Base!$A$2:$A$207,0),3))))</f>
        <v>15.75</v>
      </c>
      <c r="BY422">
        <f>IF($BW$6="","",IF(ISERROR(INDEX([1]Base!$A$2:$C$207,MATCH($BW$6,[1]Base!$A$2:$A$207,0),2))=TRUE,"CABLE INCONNU",(INDEX([1]Base!$A$2:$C$207,MATCH($BW$6,[1]Base!$A$2:$A$207,0),2))))</f>
        <v>0.54700000000000004</v>
      </c>
      <c r="CA422">
        <f t="shared" si="33"/>
        <v>0</v>
      </c>
      <c r="CC422">
        <f>$BB$28+$D$10*((EXP(($BB$26-Q422)/$D$10)+EXP(-($BB$26-Q422)/$D$10))/2-1)</f>
        <v>237.96</v>
      </c>
      <c r="CD4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BORD'!$B$13:$B$2000,0),9)))*Q422/$M$18)</f>
        <v>237.96</v>
      </c>
      <c r="CF422" t="str">
        <f>'[1]TABLEAU DE BORD'!B420</f>
        <v/>
      </c>
      <c r="CG422" t="e">
        <f>'[1]TABLEAU DE BORD'!E420-'[1]TABLEAU DE BORD'!C420</f>
        <v>#VALUE!</v>
      </c>
      <c r="CI422" t="str">
        <f>'[1]TABLEAU DE BORD'!H420</f>
        <v/>
      </c>
      <c r="CJ422" t="e">
        <f>'[1]TABLEAU DE BORD'!K420-'[1]TABLEAU DE BORD'!I420</f>
        <v>#VALUE!</v>
      </c>
    </row>
    <row r="423" spans="69:88" x14ac:dyDescent="0.25">
      <c r="BQ4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BORD'!$B$13:$B$2000,0),11))*Q423/INDEX('[1]TABLEAU DE BORD'!$B$13:$R$2000,MATCH('Formalisme RTE'!$H$2,'[1]TABLEAU DE BORD'!$B$13:$B$2000,0),12)</f>
        <v>2.7040062867933941</v>
      </c>
      <c r="BR423">
        <f t="shared" si="34"/>
        <v>0</v>
      </c>
      <c r="BU423">
        <f t="shared" si="32"/>
        <v>0.5758883471257642</v>
      </c>
      <c r="BW423">
        <f>IF($BW$6="","",IF(ISERROR(INDEX([1]Base!$A$2:$C$207,MATCH($BW$6,[1]Base!$A$2:$A$207,0),2))=TRUE,"CABLE INCONNU",(INDEX([1]Base!$A$2:$C$207,MATCH($BW$6,[1]Base!$A$2:$A$207,0),3))))</f>
        <v>15.75</v>
      </c>
      <c r="BY423">
        <f>IF($BW$6="","",IF(ISERROR(INDEX([1]Base!$A$2:$C$207,MATCH($BW$6,[1]Base!$A$2:$A$207,0),2))=TRUE,"CABLE INCONNU",(INDEX([1]Base!$A$2:$C$207,MATCH($BW$6,[1]Base!$A$2:$A$207,0),2))))</f>
        <v>0.54700000000000004</v>
      </c>
      <c r="CA423">
        <f t="shared" si="33"/>
        <v>0</v>
      </c>
      <c r="CC423">
        <f>$BB$28+$D$10*((EXP(($BB$26-Q423)/$D$10)+EXP(-($BB$26-Q423)/$D$10))/2-1)</f>
        <v>237.96</v>
      </c>
      <c r="CD4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BORD'!$B$13:$B$2000,0),9)))*Q423/$M$18)</f>
        <v>237.96</v>
      </c>
      <c r="CF423" t="str">
        <f>'[1]TABLEAU DE BORD'!B421</f>
        <v/>
      </c>
      <c r="CG423" t="e">
        <f>'[1]TABLEAU DE BORD'!E421-'[1]TABLEAU DE BORD'!C421</f>
        <v>#VALUE!</v>
      </c>
      <c r="CI423" t="str">
        <f>'[1]TABLEAU DE BORD'!H421</f>
        <v/>
      </c>
      <c r="CJ423" t="e">
        <f>'[1]TABLEAU DE BORD'!K421-'[1]TABLEAU DE BORD'!I421</f>
        <v>#VALUE!</v>
      </c>
    </row>
    <row r="424" spans="69:88" x14ac:dyDescent="0.25">
      <c r="BQ4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BORD'!$B$13:$B$2000,0),11))*Q424/INDEX('[1]TABLEAU DE BORD'!$B$13:$R$2000,MATCH('Formalisme RTE'!$H$2,'[1]TABLEAU DE BORD'!$B$13:$B$2000,0),12)</f>
        <v>2.7040062867933941</v>
      </c>
      <c r="BR424">
        <f t="shared" si="34"/>
        <v>0</v>
      </c>
      <c r="BU424">
        <f t="shared" si="32"/>
        <v>0.5758883471257642</v>
      </c>
      <c r="BW424">
        <f>IF($BW$6="","",IF(ISERROR(INDEX([1]Base!$A$2:$C$207,MATCH($BW$6,[1]Base!$A$2:$A$207,0),2))=TRUE,"CABLE INCONNU",(INDEX([1]Base!$A$2:$C$207,MATCH($BW$6,[1]Base!$A$2:$A$207,0),3))))</f>
        <v>15.75</v>
      </c>
      <c r="BY424">
        <f>IF($BW$6="","",IF(ISERROR(INDEX([1]Base!$A$2:$C$207,MATCH($BW$6,[1]Base!$A$2:$A$207,0),2))=TRUE,"CABLE INCONNU",(INDEX([1]Base!$A$2:$C$207,MATCH($BW$6,[1]Base!$A$2:$A$207,0),2))))</f>
        <v>0.54700000000000004</v>
      </c>
      <c r="CA424">
        <f t="shared" si="33"/>
        <v>0</v>
      </c>
      <c r="CC424">
        <f>$BB$28+$D$10*((EXP(($BB$26-Q424)/$D$10)+EXP(-($BB$26-Q424)/$D$10))/2-1)</f>
        <v>237.96</v>
      </c>
      <c r="CD4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BORD'!$B$13:$B$2000,0),9)))*Q424/$M$18)</f>
        <v>237.96</v>
      </c>
      <c r="CF424" t="str">
        <f>'[1]TABLEAU DE BORD'!B422</f>
        <v/>
      </c>
      <c r="CG424" t="e">
        <f>'[1]TABLEAU DE BORD'!E422-'[1]TABLEAU DE BORD'!C422</f>
        <v>#VALUE!</v>
      </c>
      <c r="CI424" t="str">
        <f>'[1]TABLEAU DE BORD'!H422</f>
        <v/>
      </c>
      <c r="CJ424" t="e">
        <f>'[1]TABLEAU DE BORD'!K422-'[1]TABLEAU DE BORD'!I422</f>
        <v>#VALUE!</v>
      </c>
    </row>
    <row r="425" spans="69:88" x14ac:dyDescent="0.25">
      <c r="BQ4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BORD'!$B$13:$B$2000,0),11))*Q425/INDEX('[1]TABLEAU DE BORD'!$B$13:$R$2000,MATCH('Formalisme RTE'!$H$2,'[1]TABLEAU DE BORD'!$B$13:$B$2000,0),12)</f>
        <v>2.7040062867933941</v>
      </c>
      <c r="BR425">
        <f t="shared" si="34"/>
        <v>0</v>
      </c>
      <c r="BU425">
        <f t="shared" si="32"/>
        <v>0.5758883471257642</v>
      </c>
      <c r="BW425">
        <f>IF($BW$6="","",IF(ISERROR(INDEX([1]Base!$A$2:$C$207,MATCH($BW$6,[1]Base!$A$2:$A$207,0),2))=TRUE,"CABLE INCONNU",(INDEX([1]Base!$A$2:$C$207,MATCH($BW$6,[1]Base!$A$2:$A$207,0),3))))</f>
        <v>15.75</v>
      </c>
      <c r="BY425">
        <f>IF($BW$6="","",IF(ISERROR(INDEX([1]Base!$A$2:$C$207,MATCH($BW$6,[1]Base!$A$2:$A$207,0),2))=TRUE,"CABLE INCONNU",(INDEX([1]Base!$A$2:$C$207,MATCH($BW$6,[1]Base!$A$2:$A$207,0),2))))</f>
        <v>0.54700000000000004</v>
      </c>
      <c r="CA425">
        <f t="shared" si="33"/>
        <v>0</v>
      </c>
      <c r="CC425">
        <f>$BB$28+$D$10*((EXP(($BB$26-Q425)/$D$10)+EXP(-($BB$26-Q425)/$D$10))/2-1)</f>
        <v>237.96</v>
      </c>
      <c r="CD4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BORD'!$B$13:$B$2000,0),9)))*Q425/$M$18)</f>
        <v>237.96</v>
      </c>
      <c r="CF425" t="str">
        <f>'[1]TABLEAU DE BORD'!B423</f>
        <v/>
      </c>
      <c r="CG425" t="e">
        <f>'[1]TABLEAU DE BORD'!E423-'[1]TABLEAU DE BORD'!C423</f>
        <v>#VALUE!</v>
      </c>
      <c r="CI425" t="str">
        <f>'[1]TABLEAU DE BORD'!H423</f>
        <v/>
      </c>
      <c r="CJ425" t="e">
        <f>'[1]TABLEAU DE BORD'!K423-'[1]TABLEAU DE BORD'!I423</f>
        <v>#VALUE!</v>
      </c>
    </row>
    <row r="426" spans="69:88" x14ac:dyDescent="0.25">
      <c r="BQ4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BORD'!$B$13:$B$2000,0),11))*Q426/INDEX('[1]TABLEAU DE BORD'!$B$13:$R$2000,MATCH('Formalisme RTE'!$H$2,'[1]TABLEAU DE BORD'!$B$13:$B$2000,0),12)</f>
        <v>2.7040062867933941</v>
      </c>
      <c r="BR426">
        <f t="shared" si="34"/>
        <v>0</v>
      </c>
      <c r="BU426">
        <f t="shared" si="32"/>
        <v>0.5758883471257642</v>
      </c>
      <c r="BW426">
        <f>IF($BW$6="","",IF(ISERROR(INDEX([1]Base!$A$2:$C$207,MATCH($BW$6,[1]Base!$A$2:$A$207,0),2))=TRUE,"CABLE INCONNU",(INDEX([1]Base!$A$2:$C$207,MATCH($BW$6,[1]Base!$A$2:$A$207,0),3))))</f>
        <v>15.75</v>
      </c>
      <c r="BY426">
        <f>IF($BW$6="","",IF(ISERROR(INDEX([1]Base!$A$2:$C$207,MATCH($BW$6,[1]Base!$A$2:$A$207,0),2))=TRUE,"CABLE INCONNU",(INDEX([1]Base!$A$2:$C$207,MATCH($BW$6,[1]Base!$A$2:$A$207,0),2))))</f>
        <v>0.54700000000000004</v>
      </c>
      <c r="CA426">
        <f t="shared" si="33"/>
        <v>0</v>
      </c>
      <c r="CC426">
        <f>$BB$28+$D$10*((EXP(($BB$26-Q426)/$D$10)+EXP(-($BB$26-Q426)/$D$10))/2-1)</f>
        <v>237.96</v>
      </c>
      <c r="CD4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BORD'!$B$13:$B$2000,0),9)))*Q426/$M$18)</f>
        <v>237.96</v>
      </c>
      <c r="CF426" t="str">
        <f>'[1]TABLEAU DE BORD'!B424</f>
        <v/>
      </c>
      <c r="CG426" t="e">
        <f>'[1]TABLEAU DE BORD'!E424-'[1]TABLEAU DE BORD'!C424</f>
        <v>#VALUE!</v>
      </c>
      <c r="CI426" t="str">
        <f>'[1]TABLEAU DE BORD'!H424</f>
        <v/>
      </c>
      <c r="CJ426" t="e">
        <f>'[1]TABLEAU DE BORD'!K424-'[1]TABLEAU DE BORD'!I424</f>
        <v>#VALUE!</v>
      </c>
    </row>
    <row r="427" spans="69:88" x14ac:dyDescent="0.25">
      <c r="BQ4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BORD'!$B$13:$B$2000,0),11))*Q427/INDEX('[1]TABLEAU DE BORD'!$B$13:$R$2000,MATCH('Formalisme RTE'!$H$2,'[1]TABLEAU DE BORD'!$B$13:$B$2000,0),12)</f>
        <v>2.7040062867933941</v>
      </c>
      <c r="BR427">
        <f t="shared" si="34"/>
        <v>0</v>
      </c>
      <c r="BU427">
        <f t="shared" si="32"/>
        <v>0.5758883471257642</v>
      </c>
      <c r="BW427">
        <f>IF($BW$6="","",IF(ISERROR(INDEX([1]Base!$A$2:$C$207,MATCH($BW$6,[1]Base!$A$2:$A$207,0),2))=TRUE,"CABLE INCONNU",(INDEX([1]Base!$A$2:$C$207,MATCH($BW$6,[1]Base!$A$2:$A$207,0),3))))</f>
        <v>15.75</v>
      </c>
      <c r="BY427">
        <f>IF($BW$6="","",IF(ISERROR(INDEX([1]Base!$A$2:$C$207,MATCH($BW$6,[1]Base!$A$2:$A$207,0),2))=TRUE,"CABLE INCONNU",(INDEX([1]Base!$A$2:$C$207,MATCH($BW$6,[1]Base!$A$2:$A$207,0),2))))</f>
        <v>0.54700000000000004</v>
      </c>
      <c r="CA427">
        <f t="shared" si="33"/>
        <v>0</v>
      </c>
      <c r="CC427">
        <f>$BB$28+$D$10*((EXP(($BB$26-Q427)/$D$10)+EXP(-($BB$26-Q427)/$D$10))/2-1)</f>
        <v>237.96</v>
      </c>
      <c r="CD4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BORD'!$B$13:$B$2000,0),9)))*Q427/$M$18)</f>
        <v>237.96</v>
      </c>
      <c r="CF427" t="str">
        <f>'[1]TABLEAU DE BORD'!B425</f>
        <v/>
      </c>
      <c r="CG427" t="e">
        <f>'[1]TABLEAU DE BORD'!E425-'[1]TABLEAU DE BORD'!C425</f>
        <v>#VALUE!</v>
      </c>
      <c r="CI427" t="str">
        <f>'[1]TABLEAU DE BORD'!H425</f>
        <v/>
      </c>
      <c r="CJ427" t="e">
        <f>'[1]TABLEAU DE BORD'!K425-'[1]TABLEAU DE BORD'!I425</f>
        <v>#VALUE!</v>
      </c>
    </row>
    <row r="428" spans="69:88" x14ac:dyDescent="0.25">
      <c r="BQ4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BORD'!$B$13:$B$2000,0),11))*Q428/INDEX('[1]TABLEAU DE BORD'!$B$13:$R$2000,MATCH('Formalisme RTE'!$H$2,'[1]TABLEAU DE BORD'!$B$13:$B$2000,0),12)</f>
        <v>2.7040062867933941</v>
      </c>
      <c r="BR428">
        <f t="shared" si="34"/>
        <v>0</v>
      </c>
      <c r="BU428">
        <f t="shared" si="32"/>
        <v>0.5758883471257642</v>
      </c>
      <c r="BW428">
        <f>IF($BW$6="","",IF(ISERROR(INDEX([1]Base!$A$2:$C$207,MATCH($BW$6,[1]Base!$A$2:$A$207,0),2))=TRUE,"CABLE INCONNU",(INDEX([1]Base!$A$2:$C$207,MATCH($BW$6,[1]Base!$A$2:$A$207,0),3))))</f>
        <v>15.75</v>
      </c>
      <c r="BY428">
        <f>IF($BW$6="","",IF(ISERROR(INDEX([1]Base!$A$2:$C$207,MATCH($BW$6,[1]Base!$A$2:$A$207,0),2))=TRUE,"CABLE INCONNU",(INDEX([1]Base!$A$2:$C$207,MATCH($BW$6,[1]Base!$A$2:$A$207,0),2))))</f>
        <v>0.54700000000000004</v>
      </c>
      <c r="CA428">
        <f t="shared" si="33"/>
        <v>0</v>
      </c>
      <c r="CC428">
        <f>$BB$28+$D$10*((EXP(($BB$26-Q428)/$D$10)+EXP(-($BB$26-Q428)/$D$10))/2-1)</f>
        <v>237.96</v>
      </c>
      <c r="CD4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BORD'!$B$13:$B$2000,0),9)))*Q428/$M$18)</f>
        <v>237.96</v>
      </c>
      <c r="CF428" t="str">
        <f>'[1]TABLEAU DE BORD'!B426</f>
        <v/>
      </c>
      <c r="CG428" t="e">
        <f>'[1]TABLEAU DE BORD'!E426-'[1]TABLEAU DE BORD'!C426</f>
        <v>#VALUE!</v>
      </c>
      <c r="CI428" t="str">
        <f>'[1]TABLEAU DE BORD'!H426</f>
        <v/>
      </c>
      <c r="CJ428" t="e">
        <f>'[1]TABLEAU DE BORD'!K426-'[1]TABLEAU DE BORD'!I426</f>
        <v>#VALUE!</v>
      </c>
    </row>
    <row r="429" spans="69:88" x14ac:dyDescent="0.25">
      <c r="BQ4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BORD'!$B$13:$B$2000,0),11))*Q429/INDEX('[1]TABLEAU DE BORD'!$B$13:$R$2000,MATCH('Formalisme RTE'!$H$2,'[1]TABLEAU DE BORD'!$B$13:$B$2000,0),12)</f>
        <v>2.7040062867933941</v>
      </c>
      <c r="BR429">
        <f t="shared" si="34"/>
        <v>0</v>
      </c>
      <c r="BU429">
        <f t="shared" si="32"/>
        <v>0.5758883471257642</v>
      </c>
      <c r="BW429">
        <f>IF($BW$6="","",IF(ISERROR(INDEX([1]Base!$A$2:$C$207,MATCH($BW$6,[1]Base!$A$2:$A$207,0),2))=TRUE,"CABLE INCONNU",(INDEX([1]Base!$A$2:$C$207,MATCH($BW$6,[1]Base!$A$2:$A$207,0),3))))</f>
        <v>15.75</v>
      </c>
      <c r="BY429">
        <f>IF($BW$6="","",IF(ISERROR(INDEX([1]Base!$A$2:$C$207,MATCH($BW$6,[1]Base!$A$2:$A$207,0),2))=TRUE,"CABLE INCONNU",(INDEX([1]Base!$A$2:$C$207,MATCH($BW$6,[1]Base!$A$2:$A$207,0),2))))</f>
        <v>0.54700000000000004</v>
      </c>
      <c r="CA429">
        <f t="shared" si="33"/>
        <v>0</v>
      </c>
      <c r="CC429">
        <f>$BB$28+$D$10*((EXP(($BB$26-Q429)/$D$10)+EXP(-($BB$26-Q429)/$D$10))/2-1)</f>
        <v>237.96</v>
      </c>
      <c r="CD4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BORD'!$B$13:$B$2000,0),9)))*Q429/$M$18)</f>
        <v>237.96</v>
      </c>
      <c r="CF429" t="str">
        <f>'[1]TABLEAU DE BORD'!B427</f>
        <v/>
      </c>
      <c r="CG429" t="e">
        <f>'[1]TABLEAU DE BORD'!E427-'[1]TABLEAU DE BORD'!C427</f>
        <v>#VALUE!</v>
      </c>
      <c r="CI429" t="str">
        <f>'[1]TABLEAU DE BORD'!H427</f>
        <v/>
      </c>
      <c r="CJ429" t="e">
        <f>'[1]TABLEAU DE BORD'!K427-'[1]TABLEAU DE BORD'!I427</f>
        <v>#VALUE!</v>
      </c>
    </row>
    <row r="430" spans="69:88" x14ac:dyDescent="0.25">
      <c r="BQ4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BORD'!$B$13:$B$2000,0),11))*Q430/INDEX('[1]TABLEAU DE BORD'!$B$13:$R$2000,MATCH('Formalisme RTE'!$H$2,'[1]TABLEAU DE BORD'!$B$13:$B$2000,0),12)</f>
        <v>2.7040062867933941</v>
      </c>
      <c r="BR430">
        <f t="shared" si="34"/>
        <v>0</v>
      </c>
      <c r="BU430">
        <f t="shared" si="32"/>
        <v>0.5758883471257642</v>
      </c>
      <c r="BW430">
        <f>IF($BW$6="","",IF(ISERROR(INDEX([1]Base!$A$2:$C$207,MATCH($BW$6,[1]Base!$A$2:$A$207,0),2))=TRUE,"CABLE INCONNU",(INDEX([1]Base!$A$2:$C$207,MATCH($BW$6,[1]Base!$A$2:$A$207,0),3))))</f>
        <v>15.75</v>
      </c>
      <c r="BY430">
        <f>IF($BW$6="","",IF(ISERROR(INDEX([1]Base!$A$2:$C$207,MATCH($BW$6,[1]Base!$A$2:$A$207,0),2))=TRUE,"CABLE INCONNU",(INDEX([1]Base!$A$2:$C$207,MATCH($BW$6,[1]Base!$A$2:$A$207,0),2))))</f>
        <v>0.54700000000000004</v>
      </c>
      <c r="CA430">
        <f t="shared" si="33"/>
        <v>0</v>
      </c>
      <c r="CC430">
        <f>$BB$28+$D$10*((EXP(($BB$26-Q430)/$D$10)+EXP(-($BB$26-Q430)/$D$10))/2-1)</f>
        <v>237.96</v>
      </c>
      <c r="CD4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BORD'!$B$13:$B$2000,0),9)))*Q430/$M$18)</f>
        <v>237.96</v>
      </c>
      <c r="CF430" t="str">
        <f>'[1]TABLEAU DE BORD'!B428</f>
        <v/>
      </c>
      <c r="CG430" t="e">
        <f>'[1]TABLEAU DE BORD'!E428-'[1]TABLEAU DE BORD'!C428</f>
        <v>#VALUE!</v>
      </c>
      <c r="CI430" t="str">
        <f>'[1]TABLEAU DE BORD'!H428</f>
        <v/>
      </c>
      <c r="CJ430" t="e">
        <f>'[1]TABLEAU DE BORD'!K428-'[1]TABLEAU DE BORD'!I428</f>
        <v>#VALUE!</v>
      </c>
    </row>
    <row r="431" spans="69:88" x14ac:dyDescent="0.25">
      <c r="BQ4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BORD'!$B$13:$B$2000,0),11))*Q431/INDEX('[1]TABLEAU DE BORD'!$B$13:$R$2000,MATCH('Formalisme RTE'!$H$2,'[1]TABLEAU DE BORD'!$B$13:$B$2000,0),12)</f>
        <v>2.7040062867933941</v>
      </c>
      <c r="BR431">
        <f t="shared" si="34"/>
        <v>0</v>
      </c>
      <c r="BU431">
        <f t="shared" si="32"/>
        <v>0.5758883471257642</v>
      </c>
      <c r="BW431">
        <f>IF($BW$6="","",IF(ISERROR(INDEX([1]Base!$A$2:$C$207,MATCH($BW$6,[1]Base!$A$2:$A$207,0),2))=TRUE,"CABLE INCONNU",(INDEX([1]Base!$A$2:$C$207,MATCH($BW$6,[1]Base!$A$2:$A$207,0),3))))</f>
        <v>15.75</v>
      </c>
      <c r="BY431">
        <f>IF($BW$6="","",IF(ISERROR(INDEX([1]Base!$A$2:$C$207,MATCH($BW$6,[1]Base!$A$2:$A$207,0),2))=TRUE,"CABLE INCONNU",(INDEX([1]Base!$A$2:$C$207,MATCH($BW$6,[1]Base!$A$2:$A$207,0),2))))</f>
        <v>0.54700000000000004</v>
      </c>
      <c r="CA431">
        <f t="shared" si="33"/>
        <v>0</v>
      </c>
      <c r="CC431">
        <f>$BB$28+$D$10*((EXP(($BB$26-Q431)/$D$10)+EXP(-($BB$26-Q431)/$D$10))/2-1)</f>
        <v>237.96</v>
      </c>
      <c r="CD4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BORD'!$B$13:$B$2000,0),9)))*Q431/$M$18)</f>
        <v>237.96</v>
      </c>
      <c r="CF431" t="str">
        <f>'[1]TABLEAU DE BORD'!B429</f>
        <v/>
      </c>
      <c r="CG431" t="e">
        <f>'[1]TABLEAU DE BORD'!E429-'[1]TABLEAU DE BORD'!C429</f>
        <v>#VALUE!</v>
      </c>
      <c r="CI431" t="str">
        <f>'[1]TABLEAU DE BORD'!H429</f>
        <v/>
      </c>
      <c r="CJ431" t="e">
        <f>'[1]TABLEAU DE BORD'!K429-'[1]TABLEAU DE BORD'!I429</f>
        <v>#VALUE!</v>
      </c>
    </row>
    <row r="432" spans="69:88" x14ac:dyDescent="0.25">
      <c r="BQ4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BORD'!$B$13:$B$2000,0),11))*Q432/INDEX('[1]TABLEAU DE BORD'!$B$13:$R$2000,MATCH('Formalisme RTE'!$H$2,'[1]TABLEAU DE BORD'!$B$13:$B$2000,0),12)</f>
        <v>2.7040062867933941</v>
      </c>
      <c r="BR432">
        <f t="shared" si="34"/>
        <v>0</v>
      </c>
      <c r="BU432">
        <f t="shared" si="32"/>
        <v>0.5758883471257642</v>
      </c>
      <c r="BW432">
        <f>IF($BW$6="","",IF(ISERROR(INDEX([1]Base!$A$2:$C$207,MATCH($BW$6,[1]Base!$A$2:$A$207,0),2))=TRUE,"CABLE INCONNU",(INDEX([1]Base!$A$2:$C$207,MATCH($BW$6,[1]Base!$A$2:$A$207,0),3))))</f>
        <v>15.75</v>
      </c>
      <c r="BY432">
        <f>IF($BW$6="","",IF(ISERROR(INDEX([1]Base!$A$2:$C$207,MATCH($BW$6,[1]Base!$A$2:$A$207,0),2))=TRUE,"CABLE INCONNU",(INDEX([1]Base!$A$2:$C$207,MATCH($BW$6,[1]Base!$A$2:$A$207,0),2))))</f>
        <v>0.54700000000000004</v>
      </c>
      <c r="CA432">
        <f t="shared" si="33"/>
        <v>0</v>
      </c>
      <c r="CC432">
        <f>$BB$28+$D$10*((EXP(($BB$26-Q432)/$D$10)+EXP(-($BB$26-Q432)/$D$10))/2-1)</f>
        <v>237.96</v>
      </c>
      <c r="CD4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BORD'!$B$13:$B$2000,0),9)))*Q432/$M$18)</f>
        <v>237.96</v>
      </c>
      <c r="CF432" t="str">
        <f>'[1]TABLEAU DE BORD'!B430</f>
        <v/>
      </c>
      <c r="CG432" t="e">
        <f>'[1]TABLEAU DE BORD'!E430-'[1]TABLEAU DE BORD'!C430</f>
        <v>#VALUE!</v>
      </c>
      <c r="CI432" t="str">
        <f>'[1]TABLEAU DE BORD'!H430</f>
        <v/>
      </c>
      <c r="CJ432" t="e">
        <f>'[1]TABLEAU DE BORD'!K430-'[1]TABLEAU DE BORD'!I430</f>
        <v>#VALUE!</v>
      </c>
    </row>
    <row r="433" spans="69:88" x14ac:dyDescent="0.25">
      <c r="BQ4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BORD'!$B$13:$B$2000,0),11))*Q433/INDEX('[1]TABLEAU DE BORD'!$B$13:$R$2000,MATCH('Formalisme RTE'!$H$2,'[1]TABLEAU DE BORD'!$B$13:$B$2000,0),12)</f>
        <v>2.7040062867933941</v>
      </c>
      <c r="BR433">
        <f t="shared" si="34"/>
        <v>0</v>
      </c>
      <c r="BU433">
        <f t="shared" si="32"/>
        <v>0.5758883471257642</v>
      </c>
      <c r="BW433">
        <f>IF($BW$6="","",IF(ISERROR(INDEX([1]Base!$A$2:$C$207,MATCH($BW$6,[1]Base!$A$2:$A$207,0),2))=TRUE,"CABLE INCONNU",(INDEX([1]Base!$A$2:$C$207,MATCH($BW$6,[1]Base!$A$2:$A$207,0),3))))</f>
        <v>15.75</v>
      </c>
      <c r="BY433">
        <f>IF($BW$6="","",IF(ISERROR(INDEX([1]Base!$A$2:$C$207,MATCH($BW$6,[1]Base!$A$2:$A$207,0),2))=TRUE,"CABLE INCONNU",(INDEX([1]Base!$A$2:$C$207,MATCH($BW$6,[1]Base!$A$2:$A$207,0),2))))</f>
        <v>0.54700000000000004</v>
      </c>
      <c r="CA433">
        <f t="shared" si="33"/>
        <v>0</v>
      </c>
      <c r="CC433">
        <f>$BB$28+$D$10*((EXP(($BB$26-Q433)/$D$10)+EXP(-($BB$26-Q433)/$D$10))/2-1)</f>
        <v>237.96</v>
      </c>
      <c r="CD4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BORD'!$B$13:$B$2000,0),9)))*Q433/$M$18)</f>
        <v>237.96</v>
      </c>
      <c r="CF433" t="str">
        <f>'[1]TABLEAU DE BORD'!B431</f>
        <v/>
      </c>
      <c r="CG433" t="e">
        <f>'[1]TABLEAU DE BORD'!E431-'[1]TABLEAU DE BORD'!C431</f>
        <v>#VALUE!</v>
      </c>
      <c r="CI433" t="str">
        <f>'[1]TABLEAU DE BORD'!H431</f>
        <v/>
      </c>
      <c r="CJ433" t="e">
        <f>'[1]TABLEAU DE BORD'!K431-'[1]TABLEAU DE BORD'!I431</f>
        <v>#VALUE!</v>
      </c>
    </row>
    <row r="434" spans="69:88" x14ac:dyDescent="0.25">
      <c r="BQ4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BORD'!$B$13:$B$2000,0),11))*Q434/INDEX('[1]TABLEAU DE BORD'!$B$13:$R$2000,MATCH('Formalisme RTE'!$H$2,'[1]TABLEAU DE BORD'!$B$13:$B$2000,0),12)</f>
        <v>2.7040062867933941</v>
      </c>
      <c r="BR434">
        <f t="shared" si="34"/>
        <v>0</v>
      </c>
      <c r="BU434">
        <f t="shared" si="32"/>
        <v>0.5758883471257642</v>
      </c>
      <c r="BW434">
        <f>IF($BW$6="","",IF(ISERROR(INDEX([1]Base!$A$2:$C$207,MATCH($BW$6,[1]Base!$A$2:$A$207,0),2))=TRUE,"CABLE INCONNU",(INDEX([1]Base!$A$2:$C$207,MATCH($BW$6,[1]Base!$A$2:$A$207,0),3))))</f>
        <v>15.75</v>
      </c>
      <c r="BY434">
        <f>IF($BW$6="","",IF(ISERROR(INDEX([1]Base!$A$2:$C$207,MATCH($BW$6,[1]Base!$A$2:$A$207,0),2))=TRUE,"CABLE INCONNU",(INDEX([1]Base!$A$2:$C$207,MATCH($BW$6,[1]Base!$A$2:$A$207,0),2))))</f>
        <v>0.54700000000000004</v>
      </c>
      <c r="CA434">
        <f t="shared" si="33"/>
        <v>0</v>
      </c>
      <c r="CC434">
        <f>$BB$28+$D$10*((EXP(($BB$26-Q434)/$D$10)+EXP(-($BB$26-Q434)/$D$10))/2-1)</f>
        <v>237.96</v>
      </c>
      <c r="CD4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BORD'!$B$13:$B$2000,0),9)))*Q434/$M$18)</f>
        <v>237.96</v>
      </c>
      <c r="CF434" t="str">
        <f>'[1]TABLEAU DE BORD'!B432</f>
        <v/>
      </c>
      <c r="CG434" t="e">
        <f>'[1]TABLEAU DE BORD'!E432-'[1]TABLEAU DE BORD'!C432</f>
        <v>#VALUE!</v>
      </c>
      <c r="CI434" t="str">
        <f>'[1]TABLEAU DE BORD'!H432</f>
        <v/>
      </c>
      <c r="CJ434" t="e">
        <f>'[1]TABLEAU DE BORD'!K432-'[1]TABLEAU DE BORD'!I432</f>
        <v>#VALUE!</v>
      </c>
    </row>
    <row r="435" spans="69:88" x14ac:dyDescent="0.25">
      <c r="BQ4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BORD'!$B$13:$B$2000,0),11))*Q435/INDEX('[1]TABLEAU DE BORD'!$B$13:$R$2000,MATCH('Formalisme RTE'!$H$2,'[1]TABLEAU DE BORD'!$B$13:$B$2000,0),12)</f>
        <v>2.7040062867933941</v>
      </c>
      <c r="BR435">
        <f t="shared" si="34"/>
        <v>0</v>
      </c>
      <c r="BU435">
        <f t="shared" si="32"/>
        <v>0.5758883471257642</v>
      </c>
      <c r="BW435">
        <f>IF($BW$6="","",IF(ISERROR(INDEX([1]Base!$A$2:$C$207,MATCH($BW$6,[1]Base!$A$2:$A$207,0),2))=TRUE,"CABLE INCONNU",(INDEX([1]Base!$A$2:$C$207,MATCH($BW$6,[1]Base!$A$2:$A$207,0),3))))</f>
        <v>15.75</v>
      </c>
      <c r="BY435">
        <f>IF($BW$6="","",IF(ISERROR(INDEX([1]Base!$A$2:$C$207,MATCH($BW$6,[1]Base!$A$2:$A$207,0),2))=TRUE,"CABLE INCONNU",(INDEX([1]Base!$A$2:$C$207,MATCH($BW$6,[1]Base!$A$2:$A$207,0),2))))</f>
        <v>0.54700000000000004</v>
      </c>
      <c r="CA435">
        <f t="shared" si="33"/>
        <v>0</v>
      </c>
      <c r="CC435">
        <f>$BB$28+$D$10*((EXP(($BB$26-Q435)/$D$10)+EXP(-($BB$26-Q435)/$D$10))/2-1)</f>
        <v>237.96</v>
      </c>
      <c r="CD4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BORD'!$B$13:$B$2000,0),9)))*Q435/$M$18)</f>
        <v>237.96</v>
      </c>
      <c r="CF435" t="str">
        <f>'[1]TABLEAU DE BORD'!B433</f>
        <v/>
      </c>
      <c r="CG435" t="e">
        <f>'[1]TABLEAU DE BORD'!E433-'[1]TABLEAU DE BORD'!C433</f>
        <v>#VALUE!</v>
      </c>
      <c r="CI435" t="str">
        <f>'[1]TABLEAU DE BORD'!H433</f>
        <v/>
      </c>
      <c r="CJ435" t="e">
        <f>'[1]TABLEAU DE BORD'!K433-'[1]TABLEAU DE BORD'!I433</f>
        <v>#VALUE!</v>
      </c>
    </row>
    <row r="436" spans="69:88" x14ac:dyDescent="0.25">
      <c r="BQ4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BORD'!$B$13:$B$2000,0),11))*Q436/INDEX('[1]TABLEAU DE BORD'!$B$13:$R$2000,MATCH('Formalisme RTE'!$H$2,'[1]TABLEAU DE BORD'!$B$13:$B$2000,0),12)</f>
        <v>2.7040062867933941</v>
      </c>
      <c r="BR436">
        <f t="shared" si="34"/>
        <v>0</v>
      </c>
      <c r="BU436">
        <f t="shared" si="32"/>
        <v>0.5758883471257642</v>
      </c>
      <c r="BW436">
        <f>IF($BW$6="","",IF(ISERROR(INDEX([1]Base!$A$2:$C$207,MATCH($BW$6,[1]Base!$A$2:$A$207,0),2))=TRUE,"CABLE INCONNU",(INDEX([1]Base!$A$2:$C$207,MATCH($BW$6,[1]Base!$A$2:$A$207,0),3))))</f>
        <v>15.75</v>
      </c>
      <c r="BY436">
        <f>IF($BW$6="","",IF(ISERROR(INDEX([1]Base!$A$2:$C$207,MATCH($BW$6,[1]Base!$A$2:$A$207,0),2))=TRUE,"CABLE INCONNU",(INDEX([1]Base!$A$2:$C$207,MATCH($BW$6,[1]Base!$A$2:$A$207,0),2))))</f>
        <v>0.54700000000000004</v>
      </c>
      <c r="CA436">
        <f t="shared" si="33"/>
        <v>0</v>
      </c>
      <c r="CC436">
        <f>$BB$28+$D$10*((EXP(($BB$26-Q436)/$D$10)+EXP(-($BB$26-Q436)/$D$10))/2-1)</f>
        <v>237.96</v>
      </c>
      <c r="CD4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BORD'!$B$13:$B$2000,0),9)))*Q436/$M$18)</f>
        <v>237.96</v>
      </c>
      <c r="CF436" t="str">
        <f>'[1]TABLEAU DE BORD'!B434</f>
        <v/>
      </c>
      <c r="CG436" t="e">
        <f>'[1]TABLEAU DE BORD'!E434-'[1]TABLEAU DE BORD'!C434</f>
        <v>#VALUE!</v>
      </c>
      <c r="CI436" t="str">
        <f>'[1]TABLEAU DE BORD'!H434</f>
        <v/>
      </c>
      <c r="CJ436" t="e">
        <f>'[1]TABLEAU DE BORD'!K434-'[1]TABLEAU DE BORD'!I434</f>
        <v>#VALUE!</v>
      </c>
    </row>
    <row r="437" spans="69:88" x14ac:dyDescent="0.25">
      <c r="BQ4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BORD'!$B$13:$B$2000,0),11))*Q437/INDEX('[1]TABLEAU DE BORD'!$B$13:$R$2000,MATCH('Formalisme RTE'!$H$2,'[1]TABLEAU DE BORD'!$B$13:$B$2000,0),12)</f>
        <v>2.7040062867933941</v>
      </c>
      <c r="BR437">
        <f t="shared" si="34"/>
        <v>0</v>
      </c>
      <c r="BU437">
        <f t="shared" si="32"/>
        <v>0.5758883471257642</v>
      </c>
      <c r="BW437">
        <f>IF($BW$6="","",IF(ISERROR(INDEX([1]Base!$A$2:$C$207,MATCH($BW$6,[1]Base!$A$2:$A$207,0),2))=TRUE,"CABLE INCONNU",(INDEX([1]Base!$A$2:$C$207,MATCH($BW$6,[1]Base!$A$2:$A$207,0),3))))</f>
        <v>15.75</v>
      </c>
      <c r="BY437">
        <f>IF($BW$6="","",IF(ISERROR(INDEX([1]Base!$A$2:$C$207,MATCH($BW$6,[1]Base!$A$2:$A$207,0),2))=TRUE,"CABLE INCONNU",(INDEX([1]Base!$A$2:$C$207,MATCH($BW$6,[1]Base!$A$2:$A$207,0),2))))</f>
        <v>0.54700000000000004</v>
      </c>
      <c r="CA437">
        <f t="shared" si="33"/>
        <v>0</v>
      </c>
      <c r="CC437">
        <f>$BB$28+$D$10*((EXP(($BB$26-Q437)/$D$10)+EXP(-($BB$26-Q437)/$D$10))/2-1)</f>
        <v>237.96</v>
      </c>
      <c r="CD4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BORD'!$B$13:$B$2000,0),9)))*Q437/$M$18)</f>
        <v>237.96</v>
      </c>
      <c r="CF437" t="str">
        <f>'[1]TABLEAU DE BORD'!B435</f>
        <v/>
      </c>
      <c r="CG437" t="e">
        <f>'[1]TABLEAU DE BORD'!E435-'[1]TABLEAU DE BORD'!C435</f>
        <v>#VALUE!</v>
      </c>
      <c r="CI437" t="str">
        <f>'[1]TABLEAU DE BORD'!H435</f>
        <v/>
      </c>
      <c r="CJ437" t="e">
        <f>'[1]TABLEAU DE BORD'!K435-'[1]TABLEAU DE BORD'!I435</f>
        <v>#VALUE!</v>
      </c>
    </row>
    <row r="438" spans="69:88" x14ac:dyDescent="0.25">
      <c r="BQ4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BORD'!$B$13:$B$2000,0),11))*Q438/INDEX('[1]TABLEAU DE BORD'!$B$13:$R$2000,MATCH('Formalisme RTE'!$H$2,'[1]TABLEAU DE BORD'!$B$13:$B$2000,0),12)</f>
        <v>2.7040062867933941</v>
      </c>
      <c r="BR438">
        <f t="shared" si="34"/>
        <v>0</v>
      </c>
      <c r="BU438">
        <f t="shared" si="32"/>
        <v>0.5758883471257642</v>
      </c>
      <c r="BW438">
        <f>IF($BW$6="","",IF(ISERROR(INDEX([1]Base!$A$2:$C$207,MATCH($BW$6,[1]Base!$A$2:$A$207,0),2))=TRUE,"CABLE INCONNU",(INDEX([1]Base!$A$2:$C$207,MATCH($BW$6,[1]Base!$A$2:$A$207,0),3))))</f>
        <v>15.75</v>
      </c>
      <c r="BY438">
        <f>IF($BW$6="","",IF(ISERROR(INDEX([1]Base!$A$2:$C$207,MATCH($BW$6,[1]Base!$A$2:$A$207,0),2))=TRUE,"CABLE INCONNU",(INDEX([1]Base!$A$2:$C$207,MATCH($BW$6,[1]Base!$A$2:$A$207,0),2))))</f>
        <v>0.54700000000000004</v>
      </c>
      <c r="CA438">
        <f t="shared" si="33"/>
        <v>0</v>
      </c>
      <c r="CC438">
        <f>$BB$28+$D$10*((EXP(($BB$26-Q438)/$D$10)+EXP(-($BB$26-Q438)/$D$10))/2-1)</f>
        <v>237.96</v>
      </c>
      <c r="CD4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BORD'!$B$13:$B$2000,0),9)))*Q438/$M$18)</f>
        <v>237.96</v>
      </c>
      <c r="CF438" t="str">
        <f>'[1]TABLEAU DE BORD'!B436</f>
        <v/>
      </c>
      <c r="CG438" t="e">
        <f>'[1]TABLEAU DE BORD'!E436-'[1]TABLEAU DE BORD'!C436</f>
        <v>#VALUE!</v>
      </c>
      <c r="CI438" t="str">
        <f>'[1]TABLEAU DE BORD'!H436</f>
        <v/>
      </c>
      <c r="CJ438" t="e">
        <f>'[1]TABLEAU DE BORD'!K436-'[1]TABLEAU DE BORD'!I436</f>
        <v>#VALUE!</v>
      </c>
    </row>
    <row r="439" spans="69:88" x14ac:dyDescent="0.25">
      <c r="BQ4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BORD'!$B$13:$B$2000,0),11))*Q439/INDEX('[1]TABLEAU DE BORD'!$B$13:$R$2000,MATCH('Formalisme RTE'!$H$2,'[1]TABLEAU DE BORD'!$B$13:$B$2000,0),12)</f>
        <v>2.7040062867933941</v>
      </c>
      <c r="BR439">
        <f t="shared" si="34"/>
        <v>0</v>
      </c>
      <c r="BU439">
        <f t="shared" si="32"/>
        <v>0.5758883471257642</v>
      </c>
      <c r="BW439">
        <f>IF($BW$6="","",IF(ISERROR(INDEX([1]Base!$A$2:$C$207,MATCH($BW$6,[1]Base!$A$2:$A$207,0),2))=TRUE,"CABLE INCONNU",(INDEX([1]Base!$A$2:$C$207,MATCH($BW$6,[1]Base!$A$2:$A$207,0),3))))</f>
        <v>15.75</v>
      </c>
      <c r="BY439">
        <f>IF($BW$6="","",IF(ISERROR(INDEX([1]Base!$A$2:$C$207,MATCH($BW$6,[1]Base!$A$2:$A$207,0),2))=TRUE,"CABLE INCONNU",(INDEX([1]Base!$A$2:$C$207,MATCH($BW$6,[1]Base!$A$2:$A$207,0),2))))</f>
        <v>0.54700000000000004</v>
      </c>
      <c r="CA439">
        <f t="shared" si="33"/>
        <v>0</v>
      </c>
      <c r="CC439">
        <f>$BB$28+$D$10*((EXP(($BB$26-Q439)/$D$10)+EXP(-($BB$26-Q439)/$D$10))/2-1)</f>
        <v>237.96</v>
      </c>
      <c r="CD4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BORD'!$B$13:$B$2000,0),9)))*Q439/$M$18)</f>
        <v>237.96</v>
      </c>
      <c r="CF439" t="str">
        <f>'[1]TABLEAU DE BORD'!B437</f>
        <v/>
      </c>
      <c r="CG439" t="e">
        <f>'[1]TABLEAU DE BORD'!E437-'[1]TABLEAU DE BORD'!C437</f>
        <v>#VALUE!</v>
      </c>
      <c r="CI439" t="str">
        <f>'[1]TABLEAU DE BORD'!H437</f>
        <v/>
      </c>
      <c r="CJ439" t="e">
        <f>'[1]TABLEAU DE BORD'!K437-'[1]TABLEAU DE BORD'!I437</f>
        <v>#VALUE!</v>
      </c>
    </row>
    <row r="440" spans="69:88" x14ac:dyDescent="0.25">
      <c r="BQ4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BORD'!$B$13:$B$2000,0),11))*Q440/INDEX('[1]TABLEAU DE BORD'!$B$13:$R$2000,MATCH('Formalisme RTE'!$H$2,'[1]TABLEAU DE BORD'!$B$13:$B$2000,0),12)</f>
        <v>2.7040062867933941</v>
      </c>
      <c r="BR440">
        <f t="shared" si="34"/>
        <v>0</v>
      </c>
      <c r="BU440">
        <f t="shared" si="32"/>
        <v>0.5758883471257642</v>
      </c>
      <c r="BW440">
        <f>IF($BW$6="","",IF(ISERROR(INDEX([1]Base!$A$2:$C$207,MATCH($BW$6,[1]Base!$A$2:$A$207,0),2))=TRUE,"CABLE INCONNU",(INDEX([1]Base!$A$2:$C$207,MATCH($BW$6,[1]Base!$A$2:$A$207,0),3))))</f>
        <v>15.75</v>
      </c>
      <c r="BY440">
        <f>IF($BW$6="","",IF(ISERROR(INDEX([1]Base!$A$2:$C$207,MATCH($BW$6,[1]Base!$A$2:$A$207,0),2))=TRUE,"CABLE INCONNU",(INDEX([1]Base!$A$2:$C$207,MATCH($BW$6,[1]Base!$A$2:$A$207,0),2))))</f>
        <v>0.54700000000000004</v>
      </c>
      <c r="CA440">
        <f t="shared" si="33"/>
        <v>0</v>
      </c>
      <c r="CC440">
        <f>$BB$28+$D$10*((EXP(($BB$26-Q440)/$D$10)+EXP(-($BB$26-Q440)/$D$10))/2-1)</f>
        <v>237.96</v>
      </c>
      <c r="CD4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BORD'!$B$13:$B$2000,0),9)))*Q440/$M$18)</f>
        <v>237.96</v>
      </c>
      <c r="CF440" t="str">
        <f>'[1]TABLEAU DE BORD'!B438</f>
        <v/>
      </c>
      <c r="CG440" t="e">
        <f>'[1]TABLEAU DE BORD'!E438-'[1]TABLEAU DE BORD'!C438</f>
        <v>#VALUE!</v>
      </c>
      <c r="CI440" t="str">
        <f>'[1]TABLEAU DE BORD'!H438</f>
        <v/>
      </c>
      <c r="CJ440" t="e">
        <f>'[1]TABLEAU DE BORD'!K438-'[1]TABLEAU DE BORD'!I438</f>
        <v>#VALUE!</v>
      </c>
    </row>
    <row r="441" spans="69:88" x14ac:dyDescent="0.25">
      <c r="BQ4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BORD'!$B$13:$B$2000,0),11))*Q441/INDEX('[1]TABLEAU DE BORD'!$B$13:$R$2000,MATCH('Formalisme RTE'!$H$2,'[1]TABLEAU DE BORD'!$B$13:$B$2000,0),12)</f>
        <v>2.7040062867933941</v>
      </c>
      <c r="BR441">
        <f t="shared" si="34"/>
        <v>0</v>
      </c>
      <c r="BU441">
        <f t="shared" si="32"/>
        <v>0.5758883471257642</v>
      </c>
      <c r="BW441">
        <f>IF($BW$6="","",IF(ISERROR(INDEX([1]Base!$A$2:$C$207,MATCH($BW$6,[1]Base!$A$2:$A$207,0),2))=TRUE,"CABLE INCONNU",(INDEX([1]Base!$A$2:$C$207,MATCH($BW$6,[1]Base!$A$2:$A$207,0),3))))</f>
        <v>15.75</v>
      </c>
      <c r="BY441">
        <f>IF($BW$6="","",IF(ISERROR(INDEX([1]Base!$A$2:$C$207,MATCH($BW$6,[1]Base!$A$2:$A$207,0),2))=TRUE,"CABLE INCONNU",(INDEX([1]Base!$A$2:$C$207,MATCH($BW$6,[1]Base!$A$2:$A$207,0),2))))</f>
        <v>0.54700000000000004</v>
      </c>
      <c r="CA441">
        <f t="shared" si="33"/>
        <v>0</v>
      </c>
      <c r="CC441">
        <f>$BB$28+$D$10*((EXP(($BB$26-Q441)/$D$10)+EXP(-($BB$26-Q441)/$D$10))/2-1)</f>
        <v>237.96</v>
      </c>
      <c r="CD4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BORD'!$B$13:$B$2000,0),9)))*Q441/$M$18)</f>
        <v>237.96</v>
      </c>
      <c r="CF441" t="str">
        <f>'[1]TABLEAU DE BORD'!B439</f>
        <v/>
      </c>
      <c r="CG441" t="e">
        <f>'[1]TABLEAU DE BORD'!E439-'[1]TABLEAU DE BORD'!C439</f>
        <v>#VALUE!</v>
      </c>
      <c r="CI441" t="str">
        <f>'[1]TABLEAU DE BORD'!H439</f>
        <v/>
      </c>
      <c r="CJ441" t="e">
        <f>'[1]TABLEAU DE BORD'!K439-'[1]TABLEAU DE BORD'!I439</f>
        <v>#VALUE!</v>
      </c>
    </row>
    <row r="442" spans="69:88" x14ac:dyDescent="0.25">
      <c r="BQ4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BORD'!$B$13:$B$2000,0),11))*Q442/INDEX('[1]TABLEAU DE BORD'!$B$13:$R$2000,MATCH('Formalisme RTE'!$H$2,'[1]TABLEAU DE BORD'!$B$13:$B$2000,0),12)</f>
        <v>2.7040062867933941</v>
      </c>
      <c r="BR442">
        <f t="shared" si="34"/>
        <v>0</v>
      </c>
      <c r="BU442">
        <f t="shared" si="32"/>
        <v>0.5758883471257642</v>
      </c>
      <c r="BW442">
        <f>IF($BW$6="","",IF(ISERROR(INDEX([1]Base!$A$2:$C$207,MATCH($BW$6,[1]Base!$A$2:$A$207,0),2))=TRUE,"CABLE INCONNU",(INDEX([1]Base!$A$2:$C$207,MATCH($BW$6,[1]Base!$A$2:$A$207,0),3))))</f>
        <v>15.75</v>
      </c>
      <c r="BY442">
        <f>IF($BW$6="","",IF(ISERROR(INDEX([1]Base!$A$2:$C$207,MATCH($BW$6,[1]Base!$A$2:$A$207,0),2))=TRUE,"CABLE INCONNU",(INDEX([1]Base!$A$2:$C$207,MATCH($BW$6,[1]Base!$A$2:$A$207,0),2))))</f>
        <v>0.54700000000000004</v>
      </c>
      <c r="CA442">
        <f t="shared" si="33"/>
        <v>0</v>
      </c>
      <c r="CC442">
        <f>$BB$28+$D$10*((EXP(($BB$26-Q442)/$D$10)+EXP(-($BB$26-Q442)/$D$10))/2-1)</f>
        <v>237.96</v>
      </c>
      <c r="CD4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BORD'!$B$13:$B$2000,0),9)))*Q442/$M$18)</f>
        <v>237.96</v>
      </c>
      <c r="CF442" t="str">
        <f>'[1]TABLEAU DE BORD'!B440</f>
        <v/>
      </c>
      <c r="CG442" t="e">
        <f>'[1]TABLEAU DE BORD'!E440-'[1]TABLEAU DE BORD'!C440</f>
        <v>#VALUE!</v>
      </c>
      <c r="CI442" t="str">
        <f>'[1]TABLEAU DE BORD'!H440</f>
        <v/>
      </c>
      <c r="CJ442" t="e">
        <f>'[1]TABLEAU DE BORD'!K440-'[1]TABLEAU DE BORD'!I440</f>
        <v>#VALUE!</v>
      </c>
    </row>
    <row r="443" spans="69:88" x14ac:dyDescent="0.25">
      <c r="BQ4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BORD'!$B$13:$B$2000,0),11))*Q443/INDEX('[1]TABLEAU DE BORD'!$B$13:$R$2000,MATCH('Formalisme RTE'!$H$2,'[1]TABLEAU DE BORD'!$B$13:$B$2000,0),12)</f>
        <v>2.7040062867933941</v>
      </c>
      <c r="BR443">
        <f t="shared" si="34"/>
        <v>0</v>
      </c>
      <c r="BU443">
        <f t="shared" si="32"/>
        <v>0.5758883471257642</v>
      </c>
      <c r="BW443">
        <f>IF($BW$6="","",IF(ISERROR(INDEX([1]Base!$A$2:$C$207,MATCH($BW$6,[1]Base!$A$2:$A$207,0),2))=TRUE,"CABLE INCONNU",(INDEX([1]Base!$A$2:$C$207,MATCH($BW$6,[1]Base!$A$2:$A$207,0),3))))</f>
        <v>15.75</v>
      </c>
      <c r="BY443">
        <f>IF($BW$6="","",IF(ISERROR(INDEX([1]Base!$A$2:$C$207,MATCH($BW$6,[1]Base!$A$2:$A$207,0),2))=TRUE,"CABLE INCONNU",(INDEX([1]Base!$A$2:$C$207,MATCH($BW$6,[1]Base!$A$2:$A$207,0),2))))</f>
        <v>0.54700000000000004</v>
      </c>
      <c r="CA443">
        <f t="shared" si="33"/>
        <v>0</v>
      </c>
      <c r="CC443">
        <f>$BB$28+$D$10*((EXP(($BB$26-Q443)/$D$10)+EXP(-($BB$26-Q443)/$D$10))/2-1)</f>
        <v>237.96</v>
      </c>
      <c r="CD4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BORD'!$B$13:$B$2000,0),9)))*Q443/$M$18)</f>
        <v>237.96</v>
      </c>
      <c r="CF443" t="str">
        <f>'[1]TABLEAU DE BORD'!B441</f>
        <v/>
      </c>
      <c r="CG443" t="e">
        <f>'[1]TABLEAU DE BORD'!E441-'[1]TABLEAU DE BORD'!C441</f>
        <v>#VALUE!</v>
      </c>
      <c r="CI443" t="str">
        <f>'[1]TABLEAU DE BORD'!H441</f>
        <v/>
      </c>
      <c r="CJ443" t="e">
        <f>'[1]TABLEAU DE BORD'!K441-'[1]TABLEAU DE BORD'!I441</f>
        <v>#VALUE!</v>
      </c>
    </row>
    <row r="444" spans="69:88" x14ac:dyDescent="0.25">
      <c r="BQ4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BORD'!$B$13:$B$2000,0),11))*Q444/INDEX('[1]TABLEAU DE BORD'!$B$13:$R$2000,MATCH('Formalisme RTE'!$H$2,'[1]TABLEAU DE BORD'!$B$13:$B$2000,0),12)</f>
        <v>2.7040062867933941</v>
      </c>
      <c r="BR444">
        <f t="shared" si="34"/>
        <v>0</v>
      </c>
      <c r="BU444">
        <f t="shared" si="32"/>
        <v>0.5758883471257642</v>
      </c>
      <c r="BW444">
        <f>IF($BW$6="","",IF(ISERROR(INDEX([1]Base!$A$2:$C$207,MATCH($BW$6,[1]Base!$A$2:$A$207,0),2))=TRUE,"CABLE INCONNU",(INDEX([1]Base!$A$2:$C$207,MATCH($BW$6,[1]Base!$A$2:$A$207,0),3))))</f>
        <v>15.75</v>
      </c>
      <c r="BY444">
        <f>IF($BW$6="","",IF(ISERROR(INDEX([1]Base!$A$2:$C$207,MATCH($BW$6,[1]Base!$A$2:$A$207,0),2))=TRUE,"CABLE INCONNU",(INDEX([1]Base!$A$2:$C$207,MATCH($BW$6,[1]Base!$A$2:$A$207,0),2))))</f>
        <v>0.54700000000000004</v>
      </c>
      <c r="CA444">
        <f t="shared" si="33"/>
        <v>0</v>
      </c>
      <c r="CC444">
        <f>$BB$28+$D$10*((EXP(($BB$26-Q444)/$D$10)+EXP(-($BB$26-Q444)/$D$10))/2-1)</f>
        <v>237.96</v>
      </c>
      <c r="CD4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BORD'!$B$13:$B$2000,0),9)))*Q444/$M$18)</f>
        <v>237.96</v>
      </c>
      <c r="CF444" t="str">
        <f>'[1]TABLEAU DE BORD'!B442</f>
        <v/>
      </c>
      <c r="CG444" t="e">
        <f>'[1]TABLEAU DE BORD'!E442-'[1]TABLEAU DE BORD'!C442</f>
        <v>#VALUE!</v>
      </c>
      <c r="CI444" t="str">
        <f>'[1]TABLEAU DE BORD'!H442</f>
        <v/>
      </c>
      <c r="CJ444" t="e">
        <f>'[1]TABLEAU DE BORD'!K442-'[1]TABLEAU DE BORD'!I442</f>
        <v>#VALUE!</v>
      </c>
    </row>
    <row r="445" spans="69:88" x14ac:dyDescent="0.25">
      <c r="BQ4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BORD'!$B$13:$B$2000,0),11))*Q445/INDEX('[1]TABLEAU DE BORD'!$B$13:$R$2000,MATCH('Formalisme RTE'!$H$2,'[1]TABLEAU DE BORD'!$B$13:$B$2000,0),12)</f>
        <v>2.7040062867933941</v>
      </c>
      <c r="BR445">
        <f t="shared" si="34"/>
        <v>0</v>
      </c>
      <c r="BU445">
        <f t="shared" si="32"/>
        <v>0.5758883471257642</v>
      </c>
      <c r="BW445">
        <f>IF($BW$6="","",IF(ISERROR(INDEX([1]Base!$A$2:$C$207,MATCH($BW$6,[1]Base!$A$2:$A$207,0),2))=TRUE,"CABLE INCONNU",(INDEX([1]Base!$A$2:$C$207,MATCH($BW$6,[1]Base!$A$2:$A$207,0),3))))</f>
        <v>15.75</v>
      </c>
      <c r="BY445">
        <f>IF($BW$6="","",IF(ISERROR(INDEX([1]Base!$A$2:$C$207,MATCH($BW$6,[1]Base!$A$2:$A$207,0),2))=TRUE,"CABLE INCONNU",(INDEX([1]Base!$A$2:$C$207,MATCH($BW$6,[1]Base!$A$2:$A$207,0),2))))</f>
        <v>0.54700000000000004</v>
      </c>
      <c r="CA445">
        <f t="shared" si="33"/>
        <v>0</v>
      </c>
      <c r="CC445">
        <f>$BB$28+$D$10*((EXP(($BB$26-Q445)/$D$10)+EXP(-($BB$26-Q445)/$D$10))/2-1)</f>
        <v>237.96</v>
      </c>
      <c r="CD4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BORD'!$B$13:$B$2000,0),9)))*Q445/$M$18)</f>
        <v>237.96</v>
      </c>
      <c r="CF445" t="str">
        <f>'[1]TABLEAU DE BORD'!B443</f>
        <v/>
      </c>
      <c r="CG445" t="e">
        <f>'[1]TABLEAU DE BORD'!E443-'[1]TABLEAU DE BORD'!C443</f>
        <v>#VALUE!</v>
      </c>
      <c r="CI445" t="str">
        <f>'[1]TABLEAU DE BORD'!H443</f>
        <v/>
      </c>
      <c r="CJ445" t="e">
        <f>'[1]TABLEAU DE BORD'!K443-'[1]TABLEAU DE BORD'!I443</f>
        <v>#VALUE!</v>
      </c>
    </row>
    <row r="446" spans="69:88" x14ac:dyDescent="0.25">
      <c r="BQ4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BORD'!$B$13:$B$2000,0),11))*Q446/INDEX('[1]TABLEAU DE BORD'!$B$13:$R$2000,MATCH('Formalisme RTE'!$H$2,'[1]TABLEAU DE BORD'!$B$13:$B$2000,0),12)</f>
        <v>2.7040062867933941</v>
      </c>
      <c r="BR446">
        <f t="shared" si="34"/>
        <v>0</v>
      </c>
      <c r="BU446">
        <f t="shared" si="32"/>
        <v>0.5758883471257642</v>
      </c>
      <c r="BW446">
        <f>IF($BW$6="","",IF(ISERROR(INDEX([1]Base!$A$2:$C$207,MATCH($BW$6,[1]Base!$A$2:$A$207,0),2))=TRUE,"CABLE INCONNU",(INDEX([1]Base!$A$2:$C$207,MATCH($BW$6,[1]Base!$A$2:$A$207,0),3))))</f>
        <v>15.75</v>
      </c>
      <c r="BY446">
        <f>IF($BW$6="","",IF(ISERROR(INDEX([1]Base!$A$2:$C$207,MATCH($BW$6,[1]Base!$A$2:$A$207,0),2))=TRUE,"CABLE INCONNU",(INDEX([1]Base!$A$2:$C$207,MATCH($BW$6,[1]Base!$A$2:$A$207,0),2))))</f>
        <v>0.54700000000000004</v>
      </c>
      <c r="CA446">
        <f t="shared" si="33"/>
        <v>0</v>
      </c>
      <c r="CC446">
        <f>$BB$28+$D$10*((EXP(($BB$26-Q446)/$D$10)+EXP(-($BB$26-Q446)/$D$10))/2-1)</f>
        <v>237.96</v>
      </c>
      <c r="CD4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BORD'!$B$13:$B$2000,0),9)))*Q446/$M$18)</f>
        <v>237.96</v>
      </c>
      <c r="CF446" t="str">
        <f>'[1]TABLEAU DE BORD'!B444</f>
        <v/>
      </c>
      <c r="CG446" t="e">
        <f>'[1]TABLEAU DE BORD'!E444-'[1]TABLEAU DE BORD'!C444</f>
        <v>#VALUE!</v>
      </c>
      <c r="CI446" t="str">
        <f>'[1]TABLEAU DE BORD'!H444</f>
        <v/>
      </c>
      <c r="CJ446" t="e">
        <f>'[1]TABLEAU DE BORD'!K444-'[1]TABLEAU DE BORD'!I444</f>
        <v>#VALUE!</v>
      </c>
    </row>
    <row r="447" spans="69:88" x14ac:dyDescent="0.25">
      <c r="BQ4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BORD'!$B$13:$B$2000,0),11))*Q447/INDEX('[1]TABLEAU DE BORD'!$B$13:$R$2000,MATCH('Formalisme RTE'!$H$2,'[1]TABLEAU DE BORD'!$B$13:$B$2000,0),12)</f>
        <v>2.7040062867933941</v>
      </c>
      <c r="BR447">
        <f t="shared" si="34"/>
        <v>0</v>
      </c>
      <c r="BU447">
        <f t="shared" si="32"/>
        <v>0.5758883471257642</v>
      </c>
      <c r="BW447">
        <f>IF($BW$6="","",IF(ISERROR(INDEX([1]Base!$A$2:$C$207,MATCH($BW$6,[1]Base!$A$2:$A$207,0),2))=TRUE,"CABLE INCONNU",(INDEX([1]Base!$A$2:$C$207,MATCH($BW$6,[1]Base!$A$2:$A$207,0),3))))</f>
        <v>15.75</v>
      </c>
      <c r="BY447">
        <f>IF($BW$6="","",IF(ISERROR(INDEX([1]Base!$A$2:$C$207,MATCH($BW$6,[1]Base!$A$2:$A$207,0),2))=TRUE,"CABLE INCONNU",(INDEX([1]Base!$A$2:$C$207,MATCH($BW$6,[1]Base!$A$2:$A$207,0),2))))</f>
        <v>0.54700000000000004</v>
      </c>
      <c r="CA447">
        <f t="shared" si="33"/>
        <v>0</v>
      </c>
      <c r="CC447">
        <f>$BB$28+$D$10*((EXP(($BB$26-Q447)/$D$10)+EXP(-($BB$26-Q447)/$D$10))/2-1)</f>
        <v>237.96</v>
      </c>
      <c r="CD4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BORD'!$B$13:$B$2000,0),9)))*Q447/$M$18)</f>
        <v>237.96</v>
      </c>
      <c r="CF447" t="str">
        <f>'[1]TABLEAU DE BORD'!B445</f>
        <v/>
      </c>
      <c r="CG447" t="e">
        <f>'[1]TABLEAU DE BORD'!E445-'[1]TABLEAU DE BORD'!C445</f>
        <v>#VALUE!</v>
      </c>
      <c r="CI447" t="str">
        <f>'[1]TABLEAU DE BORD'!H445</f>
        <v/>
      </c>
      <c r="CJ447" t="e">
        <f>'[1]TABLEAU DE BORD'!K445-'[1]TABLEAU DE BORD'!I445</f>
        <v>#VALUE!</v>
      </c>
    </row>
    <row r="448" spans="69:88" x14ac:dyDescent="0.25">
      <c r="BQ4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BORD'!$B$13:$B$2000,0),11))*Q448/INDEX('[1]TABLEAU DE BORD'!$B$13:$R$2000,MATCH('Formalisme RTE'!$H$2,'[1]TABLEAU DE BORD'!$B$13:$B$2000,0),12)</f>
        <v>2.7040062867933941</v>
      </c>
      <c r="BR448">
        <f t="shared" si="34"/>
        <v>0</v>
      </c>
      <c r="BU448">
        <f t="shared" si="32"/>
        <v>0.5758883471257642</v>
      </c>
      <c r="BW448">
        <f>IF($BW$6="","",IF(ISERROR(INDEX([1]Base!$A$2:$C$207,MATCH($BW$6,[1]Base!$A$2:$A$207,0),2))=TRUE,"CABLE INCONNU",(INDEX([1]Base!$A$2:$C$207,MATCH($BW$6,[1]Base!$A$2:$A$207,0),3))))</f>
        <v>15.75</v>
      </c>
      <c r="BY448">
        <f>IF($BW$6="","",IF(ISERROR(INDEX([1]Base!$A$2:$C$207,MATCH($BW$6,[1]Base!$A$2:$A$207,0),2))=TRUE,"CABLE INCONNU",(INDEX([1]Base!$A$2:$C$207,MATCH($BW$6,[1]Base!$A$2:$A$207,0),2))))</f>
        <v>0.54700000000000004</v>
      </c>
      <c r="CA448">
        <f t="shared" si="33"/>
        <v>0</v>
      </c>
      <c r="CC448">
        <f>$BB$28+$D$10*((EXP(($BB$26-Q448)/$D$10)+EXP(-($BB$26-Q448)/$D$10))/2-1)</f>
        <v>237.96</v>
      </c>
      <c r="CD4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BORD'!$B$13:$B$2000,0),9)))*Q448/$M$18)</f>
        <v>237.96</v>
      </c>
      <c r="CF448" t="str">
        <f>'[1]TABLEAU DE BORD'!B446</f>
        <v/>
      </c>
      <c r="CG448" t="e">
        <f>'[1]TABLEAU DE BORD'!E446-'[1]TABLEAU DE BORD'!C446</f>
        <v>#VALUE!</v>
      </c>
      <c r="CI448" t="str">
        <f>'[1]TABLEAU DE BORD'!H446</f>
        <v/>
      </c>
      <c r="CJ448" t="e">
        <f>'[1]TABLEAU DE BORD'!K446-'[1]TABLEAU DE BORD'!I446</f>
        <v>#VALUE!</v>
      </c>
    </row>
    <row r="449" spans="69:88" x14ac:dyDescent="0.25">
      <c r="BQ4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BORD'!$B$13:$B$2000,0),11))*Q449/INDEX('[1]TABLEAU DE BORD'!$B$13:$R$2000,MATCH('Formalisme RTE'!$H$2,'[1]TABLEAU DE BORD'!$B$13:$B$2000,0),12)</f>
        <v>2.7040062867933941</v>
      </c>
      <c r="BR449">
        <f t="shared" si="34"/>
        <v>0</v>
      </c>
      <c r="BU449">
        <f t="shared" si="32"/>
        <v>0.5758883471257642</v>
      </c>
      <c r="BW449">
        <f>IF($BW$6="","",IF(ISERROR(INDEX([1]Base!$A$2:$C$207,MATCH($BW$6,[1]Base!$A$2:$A$207,0),2))=TRUE,"CABLE INCONNU",(INDEX([1]Base!$A$2:$C$207,MATCH($BW$6,[1]Base!$A$2:$A$207,0),3))))</f>
        <v>15.75</v>
      </c>
      <c r="BY449">
        <f>IF($BW$6="","",IF(ISERROR(INDEX([1]Base!$A$2:$C$207,MATCH($BW$6,[1]Base!$A$2:$A$207,0),2))=TRUE,"CABLE INCONNU",(INDEX([1]Base!$A$2:$C$207,MATCH($BW$6,[1]Base!$A$2:$A$207,0),2))))</f>
        <v>0.54700000000000004</v>
      </c>
      <c r="CA449">
        <f t="shared" si="33"/>
        <v>0</v>
      </c>
      <c r="CC449">
        <f>$BB$28+$D$10*((EXP(($BB$26-Q449)/$D$10)+EXP(-($BB$26-Q449)/$D$10))/2-1)</f>
        <v>237.96</v>
      </c>
      <c r="CD4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BORD'!$B$13:$B$2000,0),9)))*Q449/$M$18)</f>
        <v>237.96</v>
      </c>
      <c r="CF449" t="str">
        <f>'[1]TABLEAU DE BORD'!B447</f>
        <v/>
      </c>
      <c r="CG449" t="e">
        <f>'[1]TABLEAU DE BORD'!E447-'[1]TABLEAU DE BORD'!C447</f>
        <v>#VALUE!</v>
      </c>
      <c r="CI449" t="str">
        <f>'[1]TABLEAU DE BORD'!H447</f>
        <v/>
      </c>
      <c r="CJ449" t="e">
        <f>'[1]TABLEAU DE BORD'!K447-'[1]TABLEAU DE BORD'!I447</f>
        <v>#VALUE!</v>
      </c>
    </row>
    <row r="450" spans="69:88" x14ac:dyDescent="0.25">
      <c r="BQ4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BORD'!$B$13:$B$2000,0),11))*Q450/INDEX('[1]TABLEAU DE BORD'!$B$13:$R$2000,MATCH('Formalisme RTE'!$H$2,'[1]TABLEAU DE BORD'!$B$13:$B$2000,0),12)</f>
        <v>2.7040062867933941</v>
      </c>
      <c r="BR450">
        <f t="shared" si="34"/>
        <v>0</v>
      </c>
      <c r="BU450">
        <f t="shared" si="32"/>
        <v>0.5758883471257642</v>
      </c>
      <c r="BW450">
        <f>IF($BW$6="","",IF(ISERROR(INDEX([1]Base!$A$2:$C$207,MATCH($BW$6,[1]Base!$A$2:$A$207,0),2))=TRUE,"CABLE INCONNU",(INDEX([1]Base!$A$2:$C$207,MATCH($BW$6,[1]Base!$A$2:$A$207,0),3))))</f>
        <v>15.75</v>
      </c>
      <c r="BY450">
        <f>IF($BW$6="","",IF(ISERROR(INDEX([1]Base!$A$2:$C$207,MATCH($BW$6,[1]Base!$A$2:$A$207,0),2))=TRUE,"CABLE INCONNU",(INDEX([1]Base!$A$2:$C$207,MATCH($BW$6,[1]Base!$A$2:$A$207,0),2))))</f>
        <v>0.54700000000000004</v>
      </c>
      <c r="CA450">
        <f t="shared" si="33"/>
        <v>0</v>
      </c>
      <c r="CC450">
        <f>$BB$28+$D$10*((EXP(($BB$26-Q450)/$D$10)+EXP(-($BB$26-Q450)/$D$10))/2-1)</f>
        <v>237.96</v>
      </c>
      <c r="CD4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BORD'!$B$13:$B$2000,0),9)))*Q450/$M$18)</f>
        <v>237.96</v>
      </c>
      <c r="CF450" t="str">
        <f>'[1]TABLEAU DE BORD'!B448</f>
        <v/>
      </c>
      <c r="CG450" t="e">
        <f>'[1]TABLEAU DE BORD'!E448-'[1]TABLEAU DE BORD'!C448</f>
        <v>#VALUE!</v>
      </c>
      <c r="CI450" t="str">
        <f>'[1]TABLEAU DE BORD'!H448</f>
        <v/>
      </c>
      <c r="CJ450" t="e">
        <f>'[1]TABLEAU DE BORD'!K448-'[1]TABLEAU DE BORD'!I448</f>
        <v>#VALUE!</v>
      </c>
    </row>
    <row r="451" spans="69:88" x14ac:dyDescent="0.25">
      <c r="BQ4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BORD'!$B$13:$B$2000,0),11))*Q451/INDEX('[1]TABLEAU DE BORD'!$B$13:$R$2000,MATCH('Formalisme RTE'!$H$2,'[1]TABLEAU DE BORD'!$B$13:$B$2000,0),12)</f>
        <v>2.7040062867933941</v>
      </c>
      <c r="BR451">
        <f t="shared" si="34"/>
        <v>0</v>
      </c>
      <c r="BU451">
        <f t="shared" si="32"/>
        <v>0.5758883471257642</v>
      </c>
      <c r="BW451">
        <f>IF($BW$6="","",IF(ISERROR(INDEX([1]Base!$A$2:$C$207,MATCH($BW$6,[1]Base!$A$2:$A$207,0),2))=TRUE,"CABLE INCONNU",(INDEX([1]Base!$A$2:$C$207,MATCH($BW$6,[1]Base!$A$2:$A$207,0),3))))</f>
        <v>15.75</v>
      </c>
      <c r="BY451">
        <f>IF($BW$6="","",IF(ISERROR(INDEX([1]Base!$A$2:$C$207,MATCH($BW$6,[1]Base!$A$2:$A$207,0),2))=TRUE,"CABLE INCONNU",(INDEX([1]Base!$A$2:$C$207,MATCH($BW$6,[1]Base!$A$2:$A$207,0),2))))</f>
        <v>0.54700000000000004</v>
      </c>
      <c r="CA451">
        <f t="shared" si="33"/>
        <v>0</v>
      </c>
      <c r="CC451">
        <f>$BB$28+$D$10*((EXP(($BB$26-Q451)/$D$10)+EXP(-($BB$26-Q451)/$D$10))/2-1)</f>
        <v>237.96</v>
      </c>
      <c r="CD4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BORD'!$B$13:$B$2000,0),9)))*Q451/$M$18)</f>
        <v>237.96</v>
      </c>
      <c r="CF451" t="str">
        <f>'[1]TABLEAU DE BORD'!B449</f>
        <v/>
      </c>
      <c r="CG451" t="e">
        <f>'[1]TABLEAU DE BORD'!E449-'[1]TABLEAU DE BORD'!C449</f>
        <v>#VALUE!</v>
      </c>
      <c r="CI451" t="str">
        <f>'[1]TABLEAU DE BORD'!H449</f>
        <v/>
      </c>
      <c r="CJ451" t="e">
        <f>'[1]TABLEAU DE BORD'!K449-'[1]TABLEAU DE BORD'!I449</f>
        <v>#VALUE!</v>
      </c>
    </row>
    <row r="452" spans="69:88" x14ac:dyDescent="0.25">
      <c r="BQ4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BORD'!$B$13:$B$2000,0),11))*Q452/INDEX('[1]TABLEAU DE BORD'!$B$13:$R$2000,MATCH('Formalisme RTE'!$H$2,'[1]TABLEAU DE BORD'!$B$13:$B$2000,0),12)</f>
        <v>2.7040062867933941</v>
      </c>
      <c r="BR452">
        <f t="shared" si="34"/>
        <v>0</v>
      </c>
      <c r="BU452">
        <f t="shared" si="32"/>
        <v>0.5758883471257642</v>
      </c>
      <c r="BW452">
        <f>IF($BW$6="","",IF(ISERROR(INDEX([1]Base!$A$2:$C$207,MATCH($BW$6,[1]Base!$A$2:$A$207,0),2))=TRUE,"CABLE INCONNU",(INDEX([1]Base!$A$2:$C$207,MATCH($BW$6,[1]Base!$A$2:$A$207,0),3))))</f>
        <v>15.75</v>
      </c>
      <c r="BY452">
        <f>IF($BW$6="","",IF(ISERROR(INDEX([1]Base!$A$2:$C$207,MATCH($BW$6,[1]Base!$A$2:$A$207,0),2))=TRUE,"CABLE INCONNU",(INDEX([1]Base!$A$2:$C$207,MATCH($BW$6,[1]Base!$A$2:$A$207,0),2))))</f>
        <v>0.54700000000000004</v>
      </c>
      <c r="CA452">
        <f t="shared" si="33"/>
        <v>0</v>
      </c>
      <c r="CC452">
        <f>$BB$28+$D$10*((EXP(($BB$26-Q452)/$D$10)+EXP(-($BB$26-Q452)/$D$10))/2-1)</f>
        <v>237.96</v>
      </c>
      <c r="CD4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BORD'!$B$13:$B$2000,0),9)))*Q452/$M$18)</f>
        <v>237.96</v>
      </c>
      <c r="CF452" t="str">
        <f>'[1]TABLEAU DE BORD'!B450</f>
        <v/>
      </c>
      <c r="CG452" t="e">
        <f>'[1]TABLEAU DE BORD'!E450-'[1]TABLEAU DE BORD'!C450</f>
        <v>#VALUE!</v>
      </c>
      <c r="CI452" t="str">
        <f>'[1]TABLEAU DE BORD'!H450</f>
        <v/>
      </c>
      <c r="CJ452" t="e">
        <f>'[1]TABLEAU DE BORD'!K450-'[1]TABLEAU DE BORD'!I450</f>
        <v>#VALUE!</v>
      </c>
    </row>
    <row r="453" spans="69:88" x14ac:dyDescent="0.25">
      <c r="BQ4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BORD'!$B$13:$B$2000,0),11))*Q453/INDEX('[1]TABLEAU DE BORD'!$B$13:$R$2000,MATCH('Formalisme RTE'!$H$2,'[1]TABLEAU DE BORD'!$B$13:$B$2000,0),12)</f>
        <v>2.7040062867933941</v>
      </c>
      <c r="BR453">
        <f t="shared" si="34"/>
        <v>0</v>
      </c>
      <c r="BU453">
        <f t="shared" si="32"/>
        <v>0.5758883471257642</v>
      </c>
      <c r="BW453">
        <f>IF($BW$6="","",IF(ISERROR(INDEX([1]Base!$A$2:$C$207,MATCH($BW$6,[1]Base!$A$2:$A$207,0),2))=TRUE,"CABLE INCONNU",(INDEX([1]Base!$A$2:$C$207,MATCH($BW$6,[1]Base!$A$2:$A$207,0),3))))</f>
        <v>15.75</v>
      </c>
      <c r="BY453">
        <f>IF($BW$6="","",IF(ISERROR(INDEX([1]Base!$A$2:$C$207,MATCH($BW$6,[1]Base!$A$2:$A$207,0),2))=TRUE,"CABLE INCONNU",(INDEX([1]Base!$A$2:$C$207,MATCH($BW$6,[1]Base!$A$2:$A$207,0),2))))</f>
        <v>0.54700000000000004</v>
      </c>
      <c r="CA453">
        <f t="shared" si="33"/>
        <v>0</v>
      </c>
      <c r="CC453">
        <f>$BB$28+$D$10*((EXP(($BB$26-Q453)/$D$10)+EXP(-($BB$26-Q453)/$D$10))/2-1)</f>
        <v>237.96</v>
      </c>
      <c r="CD4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BORD'!$B$13:$B$2000,0),9)))*Q453/$M$18)</f>
        <v>237.96</v>
      </c>
      <c r="CF453" t="str">
        <f>'[1]TABLEAU DE BORD'!B451</f>
        <v/>
      </c>
      <c r="CG453" t="e">
        <f>'[1]TABLEAU DE BORD'!E451-'[1]TABLEAU DE BORD'!C451</f>
        <v>#VALUE!</v>
      </c>
      <c r="CI453" t="str">
        <f>'[1]TABLEAU DE BORD'!H451</f>
        <v/>
      </c>
      <c r="CJ453" t="e">
        <f>'[1]TABLEAU DE BORD'!K451-'[1]TABLEAU DE BORD'!I451</f>
        <v>#VALUE!</v>
      </c>
    </row>
    <row r="454" spans="69:88" x14ac:dyDescent="0.25">
      <c r="BQ4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BORD'!$B$13:$B$2000,0),11))*Q454/INDEX('[1]TABLEAU DE BORD'!$B$13:$R$2000,MATCH('Formalisme RTE'!$H$2,'[1]TABLEAU DE BORD'!$B$13:$B$2000,0),12)</f>
        <v>2.7040062867933941</v>
      </c>
      <c r="BR454">
        <f t="shared" si="34"/>
        <v>0</v>
      </c>
      <c r="BU454">
        <f t="shared" si="32"/>
        <v>0.5758883471257642</v>
      </c>
      <c r="BW454">
        <f>IF($BW$6="","",IF(ISERROR(INDEX([1]Base!$A$2:$C$207,MATCH($BW$6,[1]Base!$A$2:$A$207,0),2))=TRUE,"CABLE INCONNU",(INDEX([1]Base!$A$2:$C$207,MATCH($BW$6,[1]Base!$A$2:$A$207,0),3))))</f>
        <v>15.75</v>
      </c>
      <c r="BY454">
        <f>IF($BW$6="","",IF(ISERROR(INDEX([1]Base!$A$2:$C$207,MATCH($BW$6,[1]Base!$A$2:$A$207,0),2))=TRUE,"CABLE INCONNU",(INDEX([1]Base!$A$2:$C$207,MATCH($BW$6,[1]Base!$A$2:$A$207,0),2))))</f>
        <v>0.54700000000000004</v>
      </c>
      <c r="CA454">
        <f t="shared" si="33"/>
        <v>0</v>
      </c>
      <c r="CC454">
        <f>$BB$28+$D$10*((EXP(($BB$26-Q454)/$D$10)+EXP(-($BB$26-Q454)/$D$10))/2-1)</f>
        <v>237.96</v>
      </c>
      <c r="CD4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BORD'!$B$13:$B$2000,0),9)))*Q454/$M$18)</f>
        <v>237.96</v>
      </c>
      <c r="CF454" t="str">
        <f>'[1]TABLEAU DE BORD'!B452</f>
        <v/>
      </c>
      <c r="CG454" t="e">
        <f>'[1]TABLEAU DE BORD'!E452-'[1]TABLEAU DE BORD'!C452</f>
        <v>#VALUE!</v>
      </c>
      <c r="CI454" t="str">
        <f>'[1]TABLEAU DE BORD'!H452</f>
        <v/>
      </c>
      <c r="CJ454" t="e">
        <f>'[1]TABLEAU DE BORD'!K452-'[1]TABLEAU DE BORD'!I452</f>
        <v>#VALUE!</v>
      </c>
    </row>
    <row r="455" spans="69:88" x14ac:dyDescent="0.25">
      <c r="BQ4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BORD'!$B$13:$B$2000,0),11))*Q455/INDEX('[1]TABLEAU DE BORD'!$B$13:$R$2000,MATCH('Formalisme RTE'!$H$2,'[1]TABLEAU DE BORD'!$B$13:$B$2000,0),12)</f>
        <v>2.7040062867933941</v>
      </c>
      <c r="BR455">
        <f t="shared" si="34"/>
        <v>0</v>
      </c>
      <c r="BU455">
        <f t="shared" si="32"/>
        <v>0.5758883471257642</v>
      </c>
      <c r="BW455">
        <f>IF($BW$6="","",IF(ISERROR(INDEX([1]Base!$A$2:$C$207,MATCH($BW$6,[1]Base!$A$2:$A$207,0),2))=TRUE,"CABLE INCONNU",(INDEX([1]Base!$A$2:$C$207,MATCH($BW$6,[1]Base!$A$2:$A$207,0),3))))</f>
        <v>15.75</v>
      </c>
      <c r="BY455">
        <f>IF($BW$6="","",IF(ISERROR(INDEX([1]Base!$A$2:$C$207,MATCH($BW$6,[1]Base!$A$2:$A$207,0),2))=TRUE,"CABLE INCONNU",(INDEX([1]Base!$A$2:$C$207,MATCH($BW$6,[1]Base!$A$2:$A$207,0),2))))</f>
        <v>0.54700000000000004</v>
      </c>
      <c r="CA455">
        <f t="shared" si="33"/>
        <v>0</v>
      </c>
      <c r="CC455">
        <f>$BB$28+$D$10*((EXP(($BB$26-Q455)/$D$10)+EXP(-($BB$26-Q455)/$D$10))/2-1)</f>
        <v>237.96</v>
      </c>
      <c r="CD4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BORD'!$B$13:$B$2000,0),9)))*Q455/$M$18)</f>
        <v>237.96</v>
      </c>
      <c r="CF455" t="str">
        <f>'[1]TABLEAU DE BORD'!B453</f>
        <v/>
      </c>
      <c r="CG455" t="e">
        <f>'[1]TABLEAU DE BORD'!E453-'[1]TABLEAU DE BORD'!C453</f>
        <v>#VALUE!</v>
      </c>
      <c r="CI455" t="str">
        <f>'[1]TABLEAU DE BORD'!H453</f>
        <v/>
      </c>
      <c r="CJ455" t="e">
        <f>'[1]TABLEAU DE BORD'!K453-'[1]TABLEAU DE BORD'!I453</f>
        <v>#VALUE!</v>
      </c>
    </row>
    <row r="456" spans="69:88" x14ac:dyDescent="0.25">
      <c r="BQ4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BORD'!$B$13:$B$2000,0),11))*Q456/INDEX('[1]TABLEAU DE BORD'!$B$13:$R$2000,MATCH('Formalisme RTE'!$H$2,'[1]TABLEAU DE BORD'!$B$13:$B$2000,0),12)</f>
        <v>2.7040062867933941</v>
      </c>
      <c r="BR456">
        <f t="shared" si="34"/>
        <v>0</v>
      </c>
      <c r="BU456">
        <f t="shared" si="32"/>
        <v>0.5758883471257642</v>
      </c>
      <c r="BW456">
        <f>IF($BW$6="","",IF(ISERROR(INDEX([1]Base!$A$2:$C$207,MATCH($BW$6,[1]Base!$A$2:$A$207,0),2))=TRUE,"CABLE INCONNU",(INDEX([1]Base!$A$2:$C$207,MATCH($BW$6,[1]Base!$A$2:$A$207,0),3))))</f>
        <v>15.75</v>
      </c>
      <c r="BY456">
        <f>IF($BW$6="","",IF(ISERROR(INDEX([1]Base!$A$2:$C$207,MATCH($BW$6,[1]Base!$A$2:$A$207,0),2))=TRUE,"CABLE INCONNU",(INDEX([1]Base!$A$2:$C$207,MATCH($BW$6,[1]Base!$A$2:$A$207,0),2))))</f>
        <v>0.54700000000000004</v>
      </c>
      <c r="CA456">
        <f t="shared" si="33"/>
        <v>0</v>
      </c>
      <c r="CC456">
        <f>$BB$28+$D$10*((EXP(($BB$26-Q456)/$D$10)+EXP(-($BB$26-Q456)/$D$10))/2-1)</f>
        <v>237.96</v>
      </c>
      <c r="CD4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BORD'!$B$13:$B$2000,0),9)))*Q456/$M$18)</f>
        <v>237.96</v>
      </c>
      <c r="CF456" t="str">
        <f>'[1]TABLEAU DE BORD'!B454</f>
        <v/>
      </c>
      <c r="CG456" t="e">
        <f>'[1]TABLEAU DE BORD'!E454-'[1]TABLEAU DE BORD'!C454</f>
        <v>#VALUE!</v>
      </c>
      <c r="CI456" t="str">
        <f>'[1]TABLEAU DE BORD'!H454</f>
        <v/>
      </c>
      <c r="CJ456" t="e">
        <f>'[1]TABLEAU DE BORD'!K454-'[1]TABLEAU DE BORD'!I454</f>
        <v>#VALUE!</v>
      </c>
    </row>
    <row r="457" spans="69:88" x14ac:dyDescent="0.25">
      <c r="BQ4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BORD'!$B$13:$B$2000,0),11))*Q457/INDEX('[1]TABLEAU DE BORD'!$B$13:$R$2000,MATCH('Formalisme RTE'!$H$2,'[1]TABLEAU DE BORD'!$B$13:$B$2000,0),12)</f>
        <v>2.7040062867933941</v>
      </c>
      <c r="BR457">
        <f t="shared" si="34"/>
        <v>0</v>
      </c>
      <c r="BU457">
        <f t="shared" si="32"/>
        <v>0.5758883471257642</v>
      </c>
      <c r="BW457">
        <f>IF($BW$6="","",IF(ISERROR(INDEX([1]Base!$A$2:$C$207,MATCH($BW$6,[1]Base!$A$2:$A$207,0),2))=TRUE,"CABLE INCONNU",(INDEX([1]Base!$A$2:$C$207,MATCH($BW$6,[1]Base!$A$2:$A$207,0),3))))</f>
        <v>15.75</v>
      </c>
      <c r="BY457">
        <f>IF($BW$6="","",IF(ISERROR(INDEX([1]Base!$A$2:$C$207,MATCH($BW$6,[1]Base!$A$2:$A$207,0),2))=TRUE,"CABLE INCONNU",(INDEX([1]Base!$A$2:$C$207,MATCH($BW$6,[1]Base!$A$2:$A$207,0),2))))</f>
        <v>0.54700000000000004</v>
      </c>
      <c r="CA457">
        <f t="shared" si="33"/>
        <v>0</v>
      </c>
      <c r="CC457">
        <f>$BB$28+$D$10*((EXP(($BB$26-Q457)/$D$10)+EXP(-($BB$26-Q457)/$D$10))/2-1)</f>
        <v>237.96</v>
      </c>
      <c r="CD4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BORD'!$B$13:$B$2000,0),9)))*Q457/$M$18)</f>
        <v>237.96</v>
      </c>
      <c r="CF457" t="str">
        <f>'[1]TABLEAU DE BORD'!B455</f>
        <v/>
      </c>
      <c r="CG457" t="e">
        <f>'[1]TABLEAU DE BORD'!E455-'[1]TABLEAU DE BORD'!C455</f>
        <v>#VALUE!</v>
      </c>
      <c r="CI457" t="str">
        <f>'[1]TABLEAU DE BORD'!H455</f>
        <v/>
      </c>
      <c r="CJ457" t="e">
        <f>'[1]TABLEAU DE BORD'!K455-'[1]TABLEAU DE BORD'!I455</f>
        <v>#VALUE!</v>
      </c>
    </row>
    <row r="458" spans="69:88" x14ac:dyDescent="0.25">
      <c r="BQ4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BORD'!$B$13:$B$2000,0),11))*Q458/INDEX('[1]TABLEAU DE BORD'!$B$13:$R$2000,MATCH('Formalisme RTE'!$H$2,'[1]TABLEAU DE BORD'!$B$13:$B$2000,0),12)</f>
        <v>2.7040062867933941</v>
      </c>
      <c r="BR458">
        <f t="shared" si="34"/>
        <v>0</v>
      </c>
      <c r="BU458">
        <f t="shared" si="32"/>
        <v>0.5758883471257642</v>
      </c>
      <c r="BW458">
        <f>IF($BW$6="","",IF(ISERROR(INDEX([1]Base!$A$2:$C$207,MATCH($BW$6,[1]Base!$A$2:$A$207,0),2))=TRUE,"CABLE INCONNU",(INDEX([1]Base!$A$2:$C$207,MATCH($BW$6,[1]Base!$A$2:$A$207,0),3))))</f>
        <v>15.75</v>
      </c>
      <c r="BY458">
        <f>IF($BW$6="","",IF(ISERROR(INDEX([1]Base!$A$2:$C$207,MATCH($BW$6,[1]Base!$A$2:$A$207,0),2))=TRUE,"CABLE INCONNU",(INDEX([1]Base!$A$2:$C$207,MATCH($BW$6,[1]Base!$A$2:$A$207,0),2))))</f>
        <v>0.54700000000000004</v>
      </c>
      <c r="CA458">
        <f t="shared" si="33"/>
        <v>0</v>
      </c>
      <c r="CC458">
        <f>$BB$28+$D$10*((EXP(($BB$26-Q458)/$D$10)+EXP(-($BB$26-Q458)/$D$10))/2-1)</f>
        <v>237.96</v>
      </c>
      <c r="CD4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BORD'!$B$13:$B$2000,0),9)))*Q458/$M$18)</f>
        <v>237.96</v>
      </c>
      <c r="CF458" t="str">
        <f>'[1]TABLEAU DE BORD'!B456</f>
        <v/>
      </c>
      <c r="CG458" t="e">
        <f>'[1]TABLEAU DE BORD'!E456-'[1]TABLEAU DE BORD'!C456</f>
        <v>#VALUE!</v>
      </c>
      <c r="CI458" t="str">
        <f>'[1]TABLEAU DE BORD'!H456</f>
        <v/>
      </c>
      <c r="CJ458" t="e">
        <f>'[1]TABLEAU DE BORD'!K456-'[1]TABLEAU DE BORD'!I456</f>
        <v>#VALUE!</v>
      </c>
    </row>
    <row r="459" spans="69:88" x14ac:dyDescent="0.25">
      <c r="BQ4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BORD'!$B$13:$B$2000,0),11))*Q459/INDEX('[1]TABLEAU DE BORD'!$B$13:$R$2000,MATCH('Formalisme RTE'!$H$2,'[1]TABLEAU DE BORD'!$B$13:$B$2000,0),12)</f>
        <v>2.7040062867933941</v>
      </c>
      <c r="BR459">
        <f t="shared" si="34"/>
        <v>0</v>
      </c>
      <c r="BU459">
        <f t="shared" si="32"/>
        <v>0.5758883471257642</v>
      </c>
      <c r="BW459">
        <f>IF($BW$6="","",IF(ISERROR(INDEX([1]Base!$A$2:$C$207,MATCH($BW$6,[1]Base!$A$2:$A$207,0),2))=TRUE,"CABLE INCONNU",(INDEX([1]Base!$A$2:$C$207,MATCH($BW$6,[1]Base!$A$2:$A$207,0),3))))</f>
        <v>15.75</v>
      </c>
      <c r="BY459">
        <f>IF($BW$6="","",IF(ISERROR(INDEX([1]Base!$A$2:$C$207,MATCH($BW$6,[1]Base!$A$2:$A$207,0),2))=TRUE,"CABLE INCONNU",(INDEX([1]Base!$A$2:$C$207,MATCH($BW$6,[1]Base!$A$2:$A$207,0),2))))</f>
        <v>0.54700000000000004</v>
      </c>
      <c r="CA459">
        <f t="shared" si="33"/>
        <v>0</v>
      </c>
      <c r="CC459">
        <f>$BB$28+$D$10*((EXP(($BB$26-Q459)/$D$10)+EXP(-($BB$26-Q459)/$D$10))/2-1)</f>
        <v>237.96</v>
      </c>
      <c r="CD4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BORD'!$B$13:$B$2000,0),9)))*Q459/$M$18)</f>
        <v>237.96</v>
      </c>
      <c r="CF459" t="str">
        <f>'[1]TABLEAU DE BORD'!B457</f>
        <v/>
      </c>
      <c r="CG459" t="e">
        <f>'[1]TABLEAU DE BORD'!E457-'[1]TABLEAU DE BORD'!C457</f>
        <v>#VALUE!</v>
      </c>
      <c r="CI459" t="str">
        <f>'[1]TABLEAU DE BORD'!H457</f>
        <v/>
      </c>
      <c r="CJ459" t="e">
        <f>'[1]TABLEAU DE BORD'!K457-'[1]TABLEAU DE BORD'!I457</f>
        <v>#VALUE!</v>
      </c>
    </row>
    <row r="460" spans="69:88" x14ac:dyDescent="0.25">
      <c r="BQ4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BORD'!$B$13:$B$2000,0),11))*Q460/INDEX('[1]TABLEAU DE BORD'!$B$13:$R$2000,MATCH('Formalisme RTE'!$H$2,'[1]TABLEAU DE BORD'!$B$13:$B$2000,0),12)</f>
        <v>2.7040062867933941</v>
      </c>
      <c r="BR460">
        <f t="shared" si="34"/>
        <v>0</v>
      </c>
      <c r="BU460">
        <f t="shared" si="32"/>
        <v>0.5758883471257642</v>
      </c>
      <c r="BW460">
        <f>IF($BW$6="","",IF(ISERROR(INDEX([1]Base!$A$2:$C$207,MATCH($BW$6,[1]Base!$A$2:$A$207,0),2))=TRUE,"CABLE INCONNU",(INDEX([1]Base!$A$2:$C$207,MATCH($BW$6,[1]Base!$A$2:$A$207,0),3))))</f>
        <v>15.75</v>
      </c>
      <c r="BY460">
        <f>IF($BW$6="","",IF(ISERROR(INDEX([1]Base!$A$2:$C$207,MATCH($BW$6,[1]Base!$A$2:$A$207,0),2))=TRUE,"CABLE INCONNU",(INDEX([1]Base!$A$2:$C$207,MATCH($BW$6,[1]Base!$A$2:$A$207,0),2))))</f>
        <v>0.54700000000000004</v>
      </c>
      <c r="CA460">
        <f t="shared" si="33"/>
        <v>0</v>
      </c>
      <c r="CC460">
        <f>$BB$28+$D$10*((EXP(($BB$26-Q460)/$D$10)+EXP(-($BB$26-Q460)/$D$10))/2-1)</f>
        <v>237.96</v>
      </c>
      <c r="CD4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BORD'!$B$13:$B$2000,0),9)))*Q460/$M$18)</f>
        <v>237.96</v>
      </c>
      <c r="CF460" t="str">
        <f>'[1]TABLEAU DE BORD'!B458</f>
        <v/>
      </c>
      <c r="CG460" t="e">
        <f>'[1]TABLEAU DE BORD'!E458-'[1]TABLEAU DE BORD'!C458</f>
        <v>#VALUE!</v>
      </c>
      <c r="CI460" t="str">
        <f>'[1]TABLEAU DE BORD'!H458</f>
        <v/>
      </c>
      <c r="CJ460" t="e">
        <f>'[1]TABLEAU DE BORD'!K458-'[1]TABLEAU DE BORD'!I458</f>
        <v>#VALUE!</v>
      </c>
    </row>
    <row r="461" spans="69:88" x14ac:dyDescent="0.25">
      <c r="BQ4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BORD'!$B$13:$B$2000,0),11))*Q461/INDEX('[1]TABLEAU DE BORD'!$B$13:$R$2000,MATCH('Formalisme RTE'!$H$2,'[1]TABLEAU DE BORD'!$B$13:$B$2000,0),12)</f>
        <v>2.7040062867933941</v>
      </c>
      <c r="BR461">
        <f t="shared" si="34"/>
        <v>0</v>
      </c>
      <c r="BU461">
        <f t="shared" si="32"/>
        <v>0.5758883471257642</v>
      </c>
      <c r="BW461">
        <f>IF($BW$6="","",IF(ISERROR(INDEX([1]Base!$A$2:$C$207,MATCH($BW$6,[1]Base!$A$2:$A$207,0),2))=TRUE,"CABLE INCONNU",(INDEX([1]Base!$A$2:$C$207,MATCH($BW$6,[1]Base!$A$2:$A$207,0),3))))</f>
        <v>15.75</v>
      </c>
      <c r="BY461">
        <f>IF($BW$6="","",IF(ISERROR(INDEX([1]Base!$A$2:$C$207,MATCH($BW$6,[1]Base!$A$2:$A$207,0),2))=TRUE,"CABLE INCONNU",(INDEX([1]Base!$A$2:$C$207,MATCH($BW$6,[1]Base!$A$2:$A$207,0),2))))</f>
        <v>0.54700000000000004</v>
      </c>
      <c r="CA461">
        <f t="shared" si="33"/>
        <v>0</v>
      </c>
      <c r="CC461">
        <f>$BB$28+$D$10*((EXP(($BB$26-Q461)/$D$10)+EXP(-($BB$26-Q461)/$D$10))/2-1)</f>
        <v>237.96</v>
      </c>
      <c r="CD4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BORD'!$B$13:$B$2000,0),9)))*Q461/$M$18)</f>
        <v>237.96</v>
      </c>
      <c r="CF461" t="str">
        <f>'[1]TABLEAU DE BORD'!B459</f>
        <v/>
      </c>
      <c r="CG461" t="e">
        <f>'[1]TABLEAU DE BORD'!E459-'[1]TABLEAU DE BORD'!C459</f>
        <v>#VALUE!</v>
      </c>
      <c r="CI461" t="str">
        <f>'[1]TABLEAU DE BORD'!H459</f>
        <v/>
      </c>
      <c r="CJ461" t="e">
        <f>'[1]TABLEAU DE BORD'!K459-'[1]TABLEAU DE BORD'!I459</f>
        <v>#VALUE!</v>
      </c>
    </row>
    <row r="462" spans="69:88" x14ac:dyDescent="0.25">
      <c r="BQ4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BORD'!$B$13:$B$2000,0),11))*Q462/INDEX('[1]TABLEAU DE BORD'!$B$13:$R$2000,MATCH('Formalisme RTE'!$H$2,'[1]TABLEAU DE BORD'!$B$13:$B$2000,0),12)</f>
        <v>2.7040062867933941</v>
      </c>
      <c r="BR462">
        <f t="shared" si="34"/>
        <v>0</v>
      </c>
      <c r="BU462">
        <f t="shared" si="32"/>
        <v>0.5758883471257642</v>
      </c>
      <c r="BW462">
        <f>IF($BW$6="","",IF(ISERROR(INDEX([1]Base!$A$2:$C$207,MATCH($BW$6,[1]Base!$A$2:$A$207,0),2))=TRUE,"CABLE INCONNU",(INDEX([1]Base!$A$2:$C$207,MATCH($BW$6,[1]Base!$A$2:$A$207,0),3))))</f>
        <v>15.75</v>
      </c>
      <c r="BY462">
        <f>IF($BW$6="","",IF(ISERROR(INDEX([1]Base!$A$2:$C$207,MATCH($BW$6,[1]Base!$A$2:$A$207,0),2))=TRUE,"CABLE INCONNU",(INDEX([1]Base!$A$2:$C$207,MATCH($BW$6,[1]Base!$A$2:$A$207,0),2))))</f>
        <v>0.54700000000000004</v>
      </c>
      <c r="CA462">
        <f t="shared" si="33"/>
        <v>0</v>
      </c>
      <c r="CC462">
        <f>$BB$28+$D$10*((EXP(($BB$26-Q462)/$D$10)+EXP(-($BB$26-Q462)/$D$10))/2-1)</f>
        <v>237.96</v>
      </c>
      <c r="CD4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BORD'!$B$13:$B$2000,0),9)))*Q462/$M$18)</f>
        <v>237.96</v>
      </c>
      <c r="CF462" t="str">
        <f>'[1]TABLEAU DE BORD'!B460</f>
        <v/>
      </c>
      <c r="CG462" t="e">
        <f>'[1]TABLEAU DE BORD'!E460-'[1]TABLEAU DE BORD'!C460</f>
        <v>#VALUE!</v>
      </c>
      <c r="CI462" t="str">
        <f>'[1]TABLEAU DE BORD'!H460</f>
        <v/>
      </c>
      <c r="CJ462" t="e">
        <f>'[1]TABLEAU DE BORD'!K460-'[1]TABLEAU DE BORD'!I460</f>
        <v>#VALUE!</v>
      </c>
    </row>
    <row r="463" spans="69:88" x14ac:dyDescent="0.25">
      <c r="BQ4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BORD'!$B$13:$B$2000,0),11))*Q463/INDEX('[1]TABLEAU DE BORD'!$B$13:$R$2000,MATCH('Formalisme RTE'!$H$2,'[1]TABLEAU DE BORD'!$B$13:$B$2000,0),12)</f>
        <v>2.7040062867933941</v>
      </c>
      <c r="BR463">
        <f t="shared" si="34"/>
        <v>0</v>
      </c>
      <c r="BU463">
        <f t="shared" si="32"/>
        <v>0.5758883471257642</v>
      </c>
      <c r="BW463">
        <f>IF($BW$6="","",IF(ISERROR(INDEX([1]Base!$A$2:$C$207,MATCH($BW$6,[1]Base!$A$2:$A$207,0),2))=TRUE,"CABLE INCONNU",(INDEX([1]Base!$A$2:$C$207,MATCH($BW$6,[1]Base!$A$2:$A$207,0),3))))</f>
        <v>15.75</v>
      </c>
      <c r="BY463">
        <f>IF($BW$6="","",IF(ISERROR(INDEX([1]Base!$A$2:$C$207,MATCH($BW$6,[1]Base!$A$2:$A$207,0),2))=TRUE,"CABLE INCONNU",(INDEX([1]Base!$A$2:$C$207,MATCH($BW$6,[1]Base!$A$2:$A$207,0),2))))</f>
        <v>0.54700000000000004</v>
      </c>
      <c r="CA463">
        <f t="shared" si="33"/>
        <v>0</v>
      </c>
      <c r="CC463">
        <f>$BB$28+$D$10*((EXP(($BB$26-Q463)/$D$10)+EXP(-($BB$26-Q463)/$D$10))/2-1)</f>
        <v>237.96</v>
      </c>
      <c r="CD4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BORD'!$B$13:$B$2000,0),9)))*Q463/$M$18)</f>
        <v>237.96</v>
      </c>
      <c r="CF463" t="str">
        <f>'[1]TABLEAU DE BORD'!B461</f>
        <v/>
      </c>
      <c r="CG463" t="e">
        <f>'[1]TABLEAU DE BORD'!E461-'[1]TABLEAU DE BORD'!C461</f>
        <v>#VALUE!</v>
      </c>
      <c r="CI463" t="str">
        <f>'[1]TABLEAU DE BORD'!H461</f>
        <v/>
      </c>
      <c r="CJ463" t="e">
        <f>'[1]TABLEAU DE BORD'!K461-'[1]TABLEAU DE BORD'!I461</f>
        <v>#VALUE!</v>
      </c>
    </row>
    <row r="464" spans="69:88" x14ac:dyDescent="0.25">
      <c r="BQ4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BORD'!$B$13:$B$2000,0),11))*Q464/INDEX('[1]TABLEAU DE BORD'!$B$13:$R$2000,MATCH('Formalisme RTE'!$H$2,'[1]TABLEAU DE BORD'!$B$13:$B$2000,0),12)</f>
        <v>2.7040062867933941</v>
      </c>
      <c r="BR464">
        <f t="shared" si="34"/>
        <v>0</v>
      </c>
      <c r="BU464">
        <f t="shared" ref="BU464:BU527" si="35">SQRT(1-(1/(SQRT((BY464*0.981)^2+(($B$30/10)*BW464*0.001)^2)/(BY464*0.981))^2))</f>
        <v>0.5758883471257642</v>
      </c>
      <c r="BW464">
        <f>IF($BW$6="","",IF(ISERROR(INDEX([1]Base!$A$2:$C$207,MATCH($BW$6,[1]Base!$A$2:$A$207,0),2))=TRUE,"CABLE INCONNU",(INDEX([1]Base!$A$2:$C$207,MATCH($BW$6,[1]Base!$A$2:$A$207,0),3))))</f>
        <v>15.75</v>
      </c>
      <c r="BY464">
        <f>IF($BW$6="","",IF(ISERROR(INDEX([1]Base!$A$2:$C$207,MATCH($BW$6,[1]Base!$A$2:$A$207,0),2))=TRUE,"CABLE INCONNU",(INDEX([1]Base!$A$2:$C$207,MATCH($BW$6,[1]Base!$A$2:$A$207,0),2))))</f>
        <v>0.54700000000000004</v>
      </c>
      <c r="CA464">
        <f t="shared" si="33"/>
        <v>0</v>
      </c>
      <c r="CC464">
        <f>$BB$28+$D$10*((EXP(($BB$26-Q464)/$D$10)+EXP(-($BB$26-Q464)/$D$10))/2-1)</f>
        <v>237.96</v>
      </c>
      <c r="CD4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BORD'!$B$13:$B$2000,0),9)))*Q464/$M$18)</f>
        <v>237.96</v>
      </c>
      <c r="CF464" t="str">
        <f>'[1]TABLEAU DE BORD'!B462</f>
        <v/>
      </c>
      <c r="CG464" t="e">
        <f>'[1]TABLEAU DE BORD'!E462-'[1]TABLEAU DE BORD'!C462</f>
        <v>#VALUE!</v>
      </c>
      <c r="CI464" t="str">
        <f>'[1]TABLEAU DE BORD'!H462</f>
        <v/>
      </c>
      <c r="CJ464" t="e">
        <f>'[1]TABLEAU DE BORD'!K462-'[1]TABLEAU DE BORD'!I462</f>
        <v>#VALUE!</v>
      </c>
    </row>
    <row r="465" spans="69:88" x14ac:dyDescent="0.25">
      <c r="BQ4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BORD'!$B$13:$B$2000,0),11))*Q465/INDEX('[1]TABLEAU DE BORD'!$B$13:$R$2000,MATCH('Formalisme RTE'!$H$2,'[1]TABLEAU DE BORD'!$B$13:$B$2000,0),12)</f>
        <v>2.7040062867933941</v>
      </c>
      <c r="BR465">
        <f t="shared" si="34"/>
        <v>0</v>
      </c>
      <c r="BU465">
        <f t="shared" si="35"/>
        <v>0.5758883471257642</v>
      </c>
      <c r="BW465">
        <f>IF($BW$6="","",IF(ISERROR(INDEX([1]Base!$A$2:$C$207,MATCH($BW$6,[1]Base!$A$2:$A$207,0),2))=TRUE,"CABLE INCONNU",(INDEX([1]Base!$A$2:$C$207,MATCH($BW$6,[1]Base!$A$2:$A$207,0),3))))</f>
        <v>15.75</v>
      </c>
      <c r="BY465">
        <f>IF($BW$6="","",IF(ISERROR(INDEX([1]Base!$A$2:$C$207,MATCH($BW$6,[1]Base!$A$2:$A$207,0),2))=TRUE,"CABLE INCONNU",(INDEX([1]Base!$A$2:$C$207,MATCH($BW$6,[1]Base!$A$2:$A$207,0),2))))</f>
        <v>0.54700000000000004</v>
      </c>
      <c r="CA465">
        <f t="shared" ref="CA465:CA528" si="36">CD465-CC465</f>
        <v>0</v>
      </c>
      <c r="CC465">
        <f>$BB$28+$D$10*((EXP(($BB$26-Q465)/$D$10)+EXP(-($BB$26-Q465)/$D$10))/2-1)</f>
        <v>237.96</v>
      </c>
      <c r="CD4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BORD'!$B$13:$B$2000,0),9)))*Q465/$M$18)</f>
        <v>237.96</v>
      </c>
      <c r="CF465" t="str">
        <f>'[1]TABLEAU DE BORD'!B463</f>
        <v/>
      </c>
      <c r="CG465" t="e">
        <f>'[1]TABLEAU DE BORD'!E463-'[1]TABLEAU DE BORD'!C463</f>
        <v>#VALUE!</v>
      </c>
      <c r="CI465" t="str">
        <f>'[1]TABLEAU DE BORD'!H463</f>
        <v/>
      </c>
      <c r="CJ465" t="e">
        <f>'[1]TABLEAU DE BORD'!K463-'[1]TABLEAU DE BORD'!I463</f>
        <v>#VALUE!</v>
      </c>
    </row>
    <row r="466" spans="69:88" x14ac:dyDescent="0.25">
      <c r="BQ4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BORD'!$B$13:$B$2000,0),11))*Q466/INDEX('[1]TABLEAU DE BORD'!$B$13:$R$2000,MATCH('Formalisme RTE'!$H$2,'[1]TABLEAU DE BORD'!$B$13:$B$2000,0),12)</f>
        <v>2.7040062867933941</v>
      </c>
      <c r="BR466">
        <f t="shared" ref="BR466:BR529" si="37">BU466*CA466</f>
        <v>0</v>
      </c>
      <c r="BU466">
        <f t="shared" si="35"/>
        <v>0.5758883471257642</v>
      </c>
      <c r="BW466">
        <f>IF($BW$6="","",IF(ISERROR(INDEX([1]Base!$A$2:$C$207,MATCH($BW$6,[1]Base!$A$2:$A$207,0),2))=TRUE,"CABLE INCONNU",(INDEX([1]Base!$A$2:$C$207,MATCH($BW$6,[1]Base!$A$2:$A$207,0),3))))</f>
        <v>15.75</v>
      </c>
      <c r="BY466">
        <f>IF($BW$6="","",IF(ISERROR(INDEX([1]Base!$A$2:$C$207,MATCH($BW$6,[1]Base!$A$2:$A$207,0),2))=TRUE,"CABLE INCONNU",(INDEX([1]Base!$A$2:$C$207,MATCH($BW$6,[1]Base!$A$2:$A$207,0),2))))</f>
        <v>0.54700000000000004</v>
      </c>
      <c r="CA466">
        <f t="shared" si="36"/>
        <v>0</v>
      </c>
      <c r="CC466">
        <f>$BB$28+$D$10*((EXP(($BB$26-Q466)/$D$10)+EXP(-($BB$26-Q466)/$D$10))/2-1)</f>
        <v>237.96</v>
      </c>
      <c r="CD4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BORD'!$B$13:$B$2000,0),9)))*Q466/$M$18)</f>
        <v>237.96</v>
      </c>
      <c r="CF466" t="str">
        <f>'[1]TABLEAU DE BORD'!B464</f>
        <v/>
      </c>
      <c r="CG466" t="e">
        <f>'[1]TABLEAU DE BORD'!E464-'[1]TABLEAU DE BORD'!C464</f>
        <v>#VALUE!</v>
      </c>
      <c r="CI466" t="str">
        <f>'[1]TABLEAU DE BORD'!H464</f>
        <v/>
      </c>
      <c r="CJ466" t="e">
        <f>'[1]TABLEAU DE BORD'!K464-'[1]TABLEAU DE BORD'!I464</f>
        <v>#VALUE!</v>
      </c>
    </row>
    <row r="467" spans="69:88" x14ac:dyDescent="0.25">
      <c r="BQ4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BORD'!$B$13:$B$2000,0),11))*Q467/INDEX('[1]TABLEAU DE BORD'!$B$13:$R$2000,MATCH('Formalisme RTE'!$H$2,'[1]TABLEAU DE BORD'!$B$13:$B$2000,0),12)</f>
        <v>2.7040062867933941</v>
      </c>
      <c r="BR467">
        <f t="shared" si="37"/>
        <v>0</v>
      </c>
      <c r="BU467">
        <f t="shared" si="35"/>
        <v>0.5758883471257642</v>
      </c>
      <c r="BW467">
        <f>IF($BW$6="","",IF(ISERROR(INDEX([1]Base!$A$2:$C$207,MATCH($BW$6,[1]Base!$A$2:$A$207,0),2))=TRUE,"CABLE INCONNU",(INDEX([1]Base!$A$2:$C$207,MATCH($BW$6,[1]Base!$A$2:$A$207,0),3))))</f>
        <v>15.75</v>
      </c>
      <c r="BY467">
        <f>IF($BW$6="","",IF(ISERROR(INDEX([1]Base!$A$2:$C$207,MATCH($BW$6,[1]Base!$A$2:$A$207,0),2))=TRUE,"CABLE INCONNU",(INDEX([1]Base!$A$2:$C$207,MATCH($BW$6,[1]Base!$A$2:$A$207,0),2))))</f>
        <v>0.54700000000000004</v>
      </c>
      <c r="CA467">
        <f t="shared" si="36"/>
        <v>0</v>
      </c>
      <c r="CC467">
        <f>$BB$28+$D$10*((EXP(($BB$26-Q467)/$D$10)+EXP(-($BB$26-Q467)/$D$10))/2-1)</f>
        <v>237.96</v>
      </c>
      <c r="CD4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BORD'!$B$13:$B$2000,0),9)))*Q467/$M$18)</f>
        <v>237.96</v>
      </c>
      <c r="CF467" t="str">
        <f>'[1]TABLEAU DE BORD'!B465</f>
        <v/>
      </c>
      <c r="CG467" t="e">
        <f>'[1]TABLEAU DE BORD'!E465-'[1]TABLEAU DE BORD'!C465</f>
        <v>#VALUE!</v>
      </c>
      <c r="CI467" t="str">
        <f>'[1]TABLEAU DE BORD'!H465</f>
        <v/>
      </c>
      <c r="CJ467" t="e">
        <f>'[1]TABLEAU DE BORD'!K465-'[1]TABLEAU DE BORD'!I465</f>
        <v>#VALUE!</v>
      </c>
    </row>
    <row r="468" spans="69:88" x14ac:dyDescent="0.25">
      <c r="BQ4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BORD'!$B$13:$B$2000,0),11))*Q468/INDEX('[1]TABLEAU DE BORD'!$B$13:$R$2000,MATCH('Formalisme RTE'!$H$2,'[1]TABLEAU DE BORD'!$B$13:$B$2000,0),12)</f>
        <v>2.7040062867933941</v>
      </c>
      <c r="BR468">
        <f t="shared" si="37"/>
        <v>0</v>
      </c>
      <c r="BU468">
        <f t="shared" si="35"/>
        <v>0.5758883471257642</v>
      </c>
      <c r="BW468">
        <f>IF($BW$6="","",IF(ISERROR(INDEX([1]Base!$A$2:$C$207,MATCH($BW$6,[1]Base!$A$2:$A$207,0),2))=TRUE,"CABLE INCONNU",(INDEX([1]Base!$A$2:$C$207,MATCH($BW$6,[1]Base!$A$2:$A$207,0),3))))</f>
        <v>15.75</v>
      </c>
      <c r="BY468">
        <f>IF($BW$6="","",IF(ISERROR(INDEX([1]Base!$A$2:$C$207,MATCH($BW$6,[1]Base!$A$2:$A$207,0),2))=TRUE,"CABLE INCONNU",(INDEX([1]Base!$A$2:$C$207,MATCH($BW$6,[1]Base!$A$2:$A$207,0),2))))</f>
        <v>0.54700000000000004</v>
      </c>
      <c r="CA468">
        <f t="shared" si="36"/>
        <v>0</v>
      </c>
      <c r="CC468">
        <f>$BB$28+$D$10*((EXP(($BB$26-Q468)/$D$10)+EXP(-($BB$26-Q468)/$D$10))/2-1)</f>
        <v>237.96</v>
      </c>
      <c r="CD4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BORD'!$B$13:$B$2000,0),9)))*Q468/$M$18)</f>
        <v>237.96</v>
      </c>
      <c r="CF468" t="str">
        <f>'[1]TABLEAU DE BORD'!B466</f>
        <v/>
      </c>
      <c r="CG468" t="e">
        <f>'[1]TABLEAU DE BORD'!E466-'[1]TABLEAU DE BORD'!C466</f>
        <v>#VALUE!</v>
      </c>
      <c r="CI468" t="str">
        <f>'[1]TABLEAU DE BORD'!H466</f>
        <v/>
      </c>
      <c r="CJ468" t="e">
        <f>'[1]TABLEAU DE BORD'!K466-'[1]TABLEAU DE BORD'!I466</f>
        <v>#VALUE!</v>
      </c>
    </row>
    <row r="469" spans="69:88" x14ac:dyDescent="0.25">
      <c r="BQ4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BORD'!$B$13:$B$2000,0),11))*Q469/INDEX('[1]TABLEAU DE BORD'!$B$13:$R$2000,MATCH('Formalisme RTE'!$H$2,'[1]TABLEAU DE BORD'!$B$13:$B$2000,0),12)</f>
        <v>2.7040062867933941</v>
      </c>
      <c r="BR469">
        <f t="shared" si="37"/>
        <v>0</v>
      </c>
      <c r="BU469">
        <f t="shared" si="35"/>
        <v>0.5758883471257642</v>
      </c>
      <c r="BW469">
        <f>IF($BW$6="","",IF(ISERROR(INDEX([1]Base!$A$2:$C$207,MATCH($BW$6,[1]Base!$A$2:$A$207,0),2))=TRUE,"CABLE INCONNU",(INDEX([1]Base!$A$2:$C$207,MATCH($BW$6,[1]Base!$A$2:$A$207,0),3))))</f>
        <v>15.75</v>
      </c>
      <c r="BY469">
        <f>IF($BW$6="","",IF(ISERROR(INDEX([1]Base!$A$2:$C$207,MATCH($BW$6,[1]Base!$A$2:$A$207,0),2))=TRUE,"CABLE INCONNU",(INDEX([1]Base!$A$2:$C$207,MATCH($BW$6,[1]Base!$A$2:$A$207,0),2))))</f>
        <v>0.54700000000000004</v>
      </c>
      <c r="CA469">
        <f t="shared" si="36"/>
        <v>0</v>
      </c>
      <c r="CC469">
        <f>$BB$28+$D$10*((EXP(($BB$26-Q469)/$D$10)+EXP(-($BB$26-Q469)/$D$10))/2-1)</f>
        <v>237.96</v>
      </c>
      <c r="CD4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BORD'!$B$13:$B$2000,0),9)))*Q469/$M$18)</f>
        <v>237.96</v>
      </c>
      <c r="CF469" t="str">
        <f>'[1]TABLEAU DE BORD'!B467</f>
        <v/>
      </c>
      <c r="CG469" t="e">
        <f>'[1]TABLEAU DE BORD'!E467-'[1]TABLEAU DE BORD'!C467</f>
        <v>#VALUE!</v>
      </c>
      <c r="CI469" t="str">
        <f>'[1]TABLEAU DE BORD'!H467</f>
        <v/>
      </c>
      <c r="CJ469" t="e">
        <f>'[1]TABLEAU DE BORD'!K467-'[1]TABLEAU DE BORD'!I467</f>
        <v>#VALUE!</v>
      </c>
    </row>
    <row r="470" spans="69:88" x14ac:dyDescent="0.25">
      <c r="BQ4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BORD'!$B$13:$B$2000,0),11))*Q470/INDEX('[1]TABLEAU DE BORD'!$B$13:$R$2000,MATCH('Formalisme RTE'!$H$2,'[1]TABLEAU DE BORD'!$B$13:$B$2000,0),12)</f>
        <v>2.7040062867933941</v>
      </c>
      <c r="BR470">
        <f t="shared" si="37"/>
        <v>0</v>
      </c>
      <c r="BU470">
        <f t="shared" si="35"/>
        <v>0.5758883471257642</v>
      </c>
      <c r="BW470">
        <f>IF($BW$6="","",IF(ISERROR(INDEX([1]Base!$A$2:$C$207,MATCH($BW$6,[1]Base!$A$2:$A$207,0),2))=TRUE,"CABLE INCONNU",(INDEX([1]Base!$A$2:$C$207,MATCH($BW$6,[1]Base!$A$2:$A$207,0),3))))</f>
        <v>15.75</v>
      </c>
      <c r="BY470">
        <f>IF($BW$6="","",IF(ISERROR(INDEX([1]Base!$A$2:$C$207,MATCH($BW$6,[1]Base!$A$2:$A$207,0),2))=TRUE,"CABLE INCONNU",(INDEX([1]Base!$A$2:$C$207,MATCH($BW$6,[1]Base!$A$2:$A$207,0),2))))</f>
        <v>0.54700000000000004</v>
      </c>
      <c r="CA470">
        <f t="shared" si="36"/>
        <v>0</v>
      </c>
      <c r="CC470">
        <f>$BB$28+$D$10*((EXP(($BB$26-Q470)/$D$10)+EXP(-($BB$26-Q470)/$D$10))/2-1)</f>
        <v>237.96</v>
      </c>
      <c r="CD4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BORD'!$B$13:$B$2000,0),9)))*Q470/$M$18)</f>
        <v>237.96</v>
      </c>
      <c r="CF470" t="str">
        <f>'[1]TABLEAU DE BORD'!B468</f>
        <v/>
      </c>
      <c r="CG470" t="e">
        <f>'[1]TABLEAU DE BORD'!E468-'[1]TABLEAU DE BORD'!C468</f>
        <v>#VALUE!</v>
      </c>
      <c r="CI470" t="str">
        <f>'[1]TABLEAU DE BORD'!H468</f>
        <v/>
      </c>
      <c r="CJ470" t="e">
        <f>'[1]TABLEAU DE BORD'!K468-'[1]TABLEAU DE BORD'!I468</f>
        <v>#VALUE!</v>
      </c>
    </row>
    <row r="471" spans="69:88" x14ac:dyDescent="0.25">
      <c r="BQ4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BORD'!$B$13:$B$2000,0),11))*Q471/INDEX('[1]TABLEAU DE BORD'!$B$13:$R$2000,MATCH('Formalisme RTE'!$H$2,'[1]TABLEAU DE BORD'!$B$13:$B$2000,0),12)</f>
        <v>2.7040062867933941</v>
      </c>
      <c r="BR471">
        <f t="shared" si="37"/>
        <v>0</v>
      </c>
      <c r="BU471">
        <f t="shared" si="35"/>
        <v>0.5758883471257642</v>
      </c>
      <c r="BW471">
        <f>IF($BW$6="","",IF(ISERROR(INDEX([1]Base!$A$2:$C$207,MATCH($BW$6,[1]Base!$A$2:$A$207,0),2))=TRUE,"CABLE INCONNU",(INDEX([1]Base!$A$2:$C$207,MATCH($BW$6,[1]Base!$A$2:$A$207,0),3))))</f>
        <v>15.75</v>
      </c>
      <c r="BY471">
        <f>IF($BW$6="","",IF(ISERROR(INDEX([1]Base!$A$2:$C$207,MATCH($BW$6,[1]Base!$A$2:$A$207,0),2))=TRUE,"CABLE INCONNU",(INDEX([1]Base!$A$2:$C$207,MATCH($BW$6,[1]Base!$A$2:$A$207,0),2))))</f>
        <v>0.54700000000000004</v>
      </c>
      <c r="CA471">
        <f t="shared" si="36"/>
        <v>0</v>
      </c>
      <c r="CC471">
        <f>$BB$28+$D$10*((EXP(($BB$26-Q471)/$D$10)+EXP(-($BB$26-Q471)/$D$10))/2-1)</f>
        <v>237.96</v>
      </c>
      <c r="CD4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BORD'!$B$13:$B$2000,0),9)))*Q471/$M$18)</f>
        <v>237.96</v>
      </c>
      <c r="CF471" t="str">
        <f>'[1]TABLEAU DE BORD'!B469</f>
        <v/>
      </c>
      <c r="CG471" t="e">
        <f>'[1]TABLEAU DE BORD'!E469-'[1]TABLEAU DE BORD'!C469</f>
        <v>#VALUE!</v>
      </c>
      <c r="CI471" t="str">
        <f>'[1]TABLEAU DE BORD'!H469</f>
        <v/>
      </c>
      <c r="CJ471" t="e">
        <f>'[1]TABLEAU DE BORD'!K469-'[1]TABLEAU DE BORD'!I469</f>
        <v>#VALUE!</v>
      </c>
    </row>
    <row r="472" spans="69:88" x14ac:dyDescent="0.25">
      <c r="BQ4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BORD'!$B$13:$B$2000,0),11))*Q472/INDEX('[1]TABLEAU DE BORD'!$B$13:$R$2000,MATCH('Formalisme RTE'!$H$2,'[1]TABLEAU DE BORD'!$B$13:$B$2000,0),12)</f>
        <v>2.7040062867933941</v>
      </c>
      <c r="BR472">
        <f t="shared" si="37"/>
        <v>0</v>
      </c>
      <c r="BU472">
        <f t="shared" si="35"/>
        <v>0.5758883471257642</v>
      </c>
      <c r="BW472">
        <f>IF($BW$6="","",IF(ISERROR(INDEX([1]Base!$A$2:$C$207,MATCH($BW$6,[1]Base!$A$2:$A$207,0),2))=TRUE,"CABLE INCONNU",(INDEX([1]Base!$A$2:$C$207,MATCH($BW$6,[1]Base!$A$2:$A$207,0),3))))</f>
        <v>15.75</v>
      </c>
      <c r="BY472">
        <f>IF($BW$6="","",IF(ISERROR(INDEX([1]Base!$A$2:$C$207,MATCH($BW$6,[1]Base!$A$2:$A$207,0),2))=TRUE,"CABLE INCONNU",(INDEX([1]Base!$A$2:$C$207,MATCH($BW$6,[1]Base!$A$2:$A$207,0),2))))</f>
        <v>0.54700000000000004</v>
      </c>
      <c r="CA472">
        <f t="shared" si="36"/>
        <v>0</v>
      </c>
      <c r="CC472">
        <f>$BB$28+$D$10*((EXP(($BB$26-Q472)/$D$10)+EXP(-($BB$26-Q472)/$D$10))/2-1)</f>
        <v>237.96</v>
      </c>
      <c r="CD4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BORD'!$B$13:$B$2000,0),9)))*Q472/$M$18)</f>
        <v>237.96</v>
      </c>
      <c r="CF472" t="str">
        <f>'[1]TABLEAU DE BORD'!B470</f>
        <v/>
      </c>
      <c r="CG472" t="e">
        <f>'[1]TABLEAU DE BORD'!E470-'[1]TABLEAU DE BORD'!C470</f>
        <v>#VALUE!</v>
      </c>
      <c r="CI472" t="str">
        <f>'[1]TABLEAU DE BORD'!H470</f>
        <v/>
      </c>
      <c r="CJ472" t="e">
        <f>'[1]TABLEAU DE BORD'!K470-'[1]TABLEAU DE BORD'!I470</f>
        <v>#VALUE!</v>
      </c>
    </row>
    <row r="473" spans="69:88" x14ac:dyDescent="0.25">
      <c r="BQ4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BORD'!$B$13:$B$2000,0),11))*Q473/INDEX('[1]TABLEAU DE BORD'!$B$13:$R$2000,MATCH('Formalisme RTE'!$H$2,'[1]TABLEAU DE BORD'!$B$13:$B$2000,0),12)</f>
        <v>2.7040062867933941</v>
      </c>
      <c r="BR473">
        <f t="shared" si="37"/>
        <v>0</v>
      </c>
      <c r="BU473">
        <f t="shared" si="35"/>
        <v>0.5758883471257642</v>
      </c>
      <c r="BW473">
        <f>IF($BW$6="","",IF(ISERROR(INDEX([1]Base!$A$2:$C$207,MATCH($BW$6,[1]Base!$A$2:$A$207,0),2))=TRUE,"CABLE INCONNU",(INDEX([1]Base!$A$2:$C$207,MATCH($BW$6,[1]Base!$A$2:$A$207,0),3))))</f>
        <v>15.75</v>
      </c>
      <c r="BY473">
        <f>IF($BW$6="","",IF(ISERROR(INDEX([1]Base!$A$2:$C$207,MATCH($BW$6,[1]Base!$A$2:$A$207,0),2))=TRUE,"CABLE INCONNU",(INDEX([1]Base!$A$2:$C$207,MATCH($BW$6,[1]Base!$A$2:$A$207,0),2))))</f>
        <v>0.54700000000000004</v>
      </c>
      <c r="CA473">
        <f t="shared" si="36"/>
        <v>0</v>
      </c>
      <c r="CC473">
        <f>$BB$28+$D$10*((EXP(($BB$26-Q473)/$D$10)+EXP(-($BB$26-Q473)/$D$10))/2-1)</f>
        <v>237.96</v>
      </c>
      <c r="CD4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BORD'!$B$13:$B$2000,0),9)))*Q473/$M$18)</f>
        <v>237.96</v>
      </c>
      <c r="CF473" t="str">
        <f>'[1]TABLEAU DE BORD'!B471</f>
        <v/>
      </c>
      <c r="CG473" t="e">
        <f>'[1]TABLEAU DE BORD'!E471-'[1]TABLEAU DE BORD'!C471</f>
        <v>#VALUE!</v>
      </c>
      <c r="CI473" t="str">
        <f>'[1]TABLEAU DE BORD'!H471</f>
        <v/>
      </c>
      <c r="CJ473" t="e">
        <f>'[1]TABLEAU DE BORD'!K471-'[1]TABLEAU DE BORD'!I471</f>
        <v>#VALUE!</v>
      </c>
    </row>
    <row r="474" spans="69:88" x14ac:dyDescent="0.25">
      <c r="BQ4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BORD'!$B$13:$B$2000,0),11))*Q474/INDEX('[1]TABLEAU DE BORD'!$B$13:$R$2000,MATCH('Formalisme RTE'!$H$2,'[1]TABLEAU DE BORD'!$B$13:$B$2000,0),12)</f>
        <v>2.7040062867933941</v>
      </c>
      <c r="BR474">
        <f t="shared" si="37"/>
        <v>0</v>
      </c>
      <c r="BU474">
        <f t="shared" si="35"/>
        <v>0.5758883471257642</v>
      </c>
      <c r="BW474">
        <f>IF($BW$6="","",IF(ISERROR(INDEX([1]Base!$A$2:$C$207,MATCH($BW$6,[1]Base!$A$2:$A$207,0),2))=TRUE,"CABLE INCONNU",(INDEX([1]Base!$A$2:$C$207,MATCH($BW$6,[1]Base!$A$2:$A$207,0),3))))</f>
        <v>15.75</v>
      </c>
      <c r="BY474">
        <f>IF($BW$6="","",IF(ISERROR(INDEX([1]Base!$A$2:$C$207,MATCH($BW$6,[1]Base!$A$2:$A$207,0),2))=TRUE,"CABLE INCONNU",(INDEX([1]Base!$A$2:$C$207,MATCH($BW$6,[1]Base!$A$2:$A$207,0),2))))</f>
        <v>0.54700000000000004</v>
      </c>
      <c r="CA474">
        <f t="shared" si="36"/>
        <v>0</v>
      </c>
      <c r="CC474">
        <f>$BB$28+$D$10*((EXP(($BB$26-Q474)/$D$10)+EXP(-($BB$26-Q474)/$D$10))/2-1)</f>
        <v>237.96</v>
      </c>
      <c r="CD4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BORD'!$B$13:$B$2000,0),9)))*Q474/$M$18)</f>
        <v>237.96</v>
      </c>
      <c r="CF474" t="str">
        <f>'[1]TABLEAU DE BORD'!B472</f>
        <v/>
      </c>
      <c r="CG474" t="e">
        <f>'[1]TABLEAU DE BORD'!E472-'[1]TABLEAU DE BORD'!C472</f>
        <v>#VALUE!</v>
      </c>
      <c r="CI474" t="str">
        <f>'[1]TABLEAU DE BORD'!H472</f>
        <v/>
      </c>
      <c r="CJ474" t="e">
        <f>'[1]TABLEAU DE BORD'!K472-'[1]TABLEAU DE BORD'!I472</f>
        <v>#VALUE!</v>
      </c>
    </row>
    <row r="475" spans="69:88" x14ac:dyDescent="0.25">
      <c r="BQ4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BORD'!$B$13:$B$2000,0),11))*Q475/INDEX('[1]TABLEAU DE BORD'!$B$13:$R$2000,MATCH('Formalisme RTE'!$H$2,'[1]TABLEAU DE BORD'!$B$13:$B$2000,0),12)</f>
        <v>2.7040062867933941</v>
      </c>
      <c r="BR475">
        <f t="shared" si="37"/>
        <v>0</v>
      </c>
      <c r="BU475">
        <f t="shared" si="35"/>
        <v>0.5758883471257642</v>
      </c>
      <c r="BW475">
        <f>IF($BW$6="","",IF(ISERROR(INDEX([1]Base!$A$2:$C$207,MATCH($BW$6,[1]Base!$A$2:$A$207,0),2))=TRUE,"CABLE INCONNU",(INDEX([1]Base!$A$2:$C$207,MATCH($BW$6,[1]Base!$A$2:$A$207,0),3))))</f>
        <v>15.75</v>
      </c>
      <c r="BY475">
        <f>IF($BW$6="","",IF(ISERROR(INDEX([1]Base!$A$2:$C$207,MATCH($BW$6,[1]Base!$A$2:$A$207,0),2))=TRUE,"CABLE INCONNU",(INDEX([1]Base!$A$2:$C$207,MATCH($BW$6,[1]Base!$A$2:$A$207,0),2))))</f>
        <v>0.54700000000000004</v>
      </c>
      <c r="CA475">
        <f t="shared" si="36"/>
        <v>0</v>
      </c>
      <c r="CC475">
        <f>$BB$28+$D$10*((EXP(($BB$26-Q475)/$D$10)+EXP(-($BB$26-Q475)/$D$10))/2-1)</f>
        <v>237.96</v>
      </c>
      <c r="CD4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BORD'!$B$13:$B$2000,0),9)))*Q475/$M$18)</f>
        <v>237.96</v>
      </c>
      <c r="CF475" t="str">
        <f>'[1]TABLEAU DE BORD'!B473</f>
        <v/>
      </c>
      <c r="CG475" t="e">
        <f>'[1]TABLEAU DE BORD'!E473-'[1]TABLEAU DE BORD'!C473</f>
        <v>#VALUE!</v>
      </c>
      <c r="CI475" t="str">
        <f>'[1]TABLEAU DE BORD'!H473</f>
        <v/>
      </c>
      <c r="CJ475" t="e">
        <f>'[1]TABLEAU DE BORD'!K473-'[1]TABLEAU DE BORD'!I473</f>
        <v>#VALUE!</v>
      </c>
    </row>
    <row r="476" spans="69:88" x14ac:dyDescent="0.25">
      <c r="BQ4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BORD'!$B$13:$B$2000,0),11))*Q476/INDEX('[1]TABLEAU DE BORD'!$B$13:$R$2000,MATCH('Formalisme RTE'!$H$2,'[1]TABLEAU DE BORD'!$B$13:$B$2000,0),12)</f>
        <v>2.7040062867933941</v>
      </c>
      <c r="BR476">
        <f t="shared" si="37"/>
        <v>0</v>
      </c>
      <c r="BU476">
        <f t="shared" si="35"/>
        <v>0.5758883471257642</v>
      </c>
      <c r="BW476">
        <f>IF($BW$6="","",IF(ISERROR(INDEX([1]Base!$A$2:$C$207,MATCH($BW$6,[1]Base!$A$2:$A$207,0),2))=TRUE,"CABLE INCONNU",(INDEX([1]Base!$A$2:$C$207,MATCH($BW$6,[1]Base!$A$2:$A$207,0),3))))</f>
        <v>15.75</v>
      </c>
      <c r="BY476">
        <f>IF($BW$6="","",IF(ISERROR(INDEX([1]Base!$A$2:$C$207,MATCH($BW$6,[1]Base!$A$2:$A$207,0),2))=TRUE,"CABLE INCONNU",(INDEX([1]Base!$A$2:$C$207,MATCH($BW$6,[1]Base!$A$2:$A$207,0),2))))</f>
        <v>0.54700000000000004</v>
      </c>
      <c r="CA476">
        <f t="shared" si="36"/>
        <v>0</v>
      </c>
      <c r="CC476">
        <f>$BB$28+$D$10*((EXP(($BB$26-Q476)/$D$10)+EXP(-($BB$26-Q476)/$D$10))/2-1)</f>
        <v>237.96</v>
      </c>
      <c r="CD4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BORD'!$B$13:$B$2000,0),9)))*Q476/$M$18)</f>
        <v>237.96</v>
      </c>
      <c r="CF476" t="str">
        <f>'[1]TABLEAU DE BORD'!B474</f>
        <v/>
      </c>
      <c r="CG476" t="e">
        <f>'[1]TABLEAU DE BORD'!E474-'[1]TABLEAU DE BORD'!C474</f>
        <v>#VALUE!</v>
      </c>
      <c r="CI476" t="str">
        <f>'[1]TABLEAU DE BORD'!H474</f>
        <v/>
      </c>
      <c r="CJ476" t="e">
        <f>'[1]TABLEAU DE BORD'!K474-'[1]TABLEAU DE BORD'!I474</f>
        <v>#VALUE!</v>
      </c>
    </row>
    <row r="477" spans="69:88" x14ac:dyDescent="0.25">
      <c r="BQ4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BORD'!$B$13:$B$2000,0),11))*Q477/INDEX('[1]TABLEAU DE BORD'!$B$13:$R$2000,MATCH('Formalisme RTE'!$H$2,'[1]TABLEAU DE BORD'!$B$13:$B$2000,0),12)</f>
        <v>2.7040062867933941</v>
      </c>
      <c r="BR477">
        <f t="shared" si="37"/>
        <v>0</v>
      </c>
      <c r="BU477">
        <f t="shared" si="35"/>
        <v>0.5758883471257642</v>
      </c>
      <c r="BW477">
        <f>IF($BW$6="","",IF(ISERROR(INDEX([1]Base!$A$2:$C$207,MATCH($BW$6,[1]Base!$A$2:$A$207,0),2))=TRUE,"CABLE INCONNU",(INDEX([1]Base!$A$2:$C$207,MATCH($BW$6,[1]Base!$A$2:$A$207,0),3))))</f>
        <v>15.75</v>
      </c>
      <c r="BY477">
        <f>IF($BW$6="","",IF(ISERROR(INDEX([1]Base!$A$2:$C$207,MATCH($BW$6,[1]Base!$A$2:$A$207,0),2))=TRUE,"CABLE INCONNU",(INDEX([1]Base!$A$2:$C$207,MATCH($BW$6,[1]Base!$A$2:$A$207,0),2))))</f>
        <v>0.54700000000000004</v>
      </c>
      <c r="CA477">
        <f t="shared" si="36"/>
        <v>0</v>
      </c>
      <c r="CC477">
        <f>$BB$28+$D$10*((EXP(($BB$26-Q477)/$D$10)+EXP(-($BB$26-Q477)/$D$10))/2-1)</f>
        <v>237.96</v>
      </c>
      <c r="CD4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BORD'!$B$13:$B$2000,0),9)))*Q477/$M$18)</f>
        <v>237.96</v>
      </c>
      <c r="CF477" t="str">
        <f>'[1]TABLEAU DE BORD'!B475</f>
        <v/>
      </c>
      <c r="CG477" t="e">
        <f>'[1]TABLEAU DE BORD'!E475-'[1]TABLEAU DE BORD'!C475</f>
        <v>#VALUE!</v>
      </c>
      <c r="CI477" t="str">
        <f>'[1]TABLEAU DE BORD'!H475</f>
        <v/>
      </c>
      <c r="CJ477" t="e">
        <f>'[1]TABLEAU DE BORD'!K475-'[1]TABLEAU DE BORD'!I475</f>
        <v>#VALUE!</v>
      </c>
    </row>
    <row r="478" spans="69:88" x14ac:dyDescent="0.25">
      <c r="BQ4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BORD'!$B$13:$B$2000,0),11))*Q478/INDEX('[1]TABLEAU DE BORD'!$B$13:$R$2000,MATCH('Formalisme RTE'!$H$2,'[1]TABLEAU DE BORD'!$B$13:$B$2000,0),12)</f>
        <v>2.7040062867933941</v>
      </c>
      <c r="BR478">
        <f t="shared" si="37"/>
        <v>0</v>
      </c>
      <c r="BU478">
        <f t="shared" si="35"/>
        <v>0.5758883471257642</v>
      </c>
      <c r="BW478">
        <f>IF($BW$6="","",IF(ISERROR(INDEX([1]Base!$A$2:$C$207,MATCH($BW$6,[1]Base!$A$2:$A$207,0),2))=TRUE,"CABLE INCONNU",(INDEX([1]Base!$A$2:$C$207,MATCH($BW$6,[1]Base!$A$2:$A$207,0),3))))</f>
        <v>15.75</v>
      </c>
      <c r="BY478">
        <f>IF($BW$6="","",IF(ISERROR(INDEX([1]Base!$A$2:$C$207,MATCH($BW$6,[1]Base!$A$2:$A$207,0),2))=TRUE,"CABLE INCONNU",(INDEX([1]Base!$A$2:$C$207,MATCH($BW$6,[1]Base!$A$2:$A$207,0),2))))</f>
        <v>0.54700000000000004</v>
      </c>
      <c r="CA478">
        <f t="shared" si="36"/>
        <v>0</v>
      </c>
      <c r="CC478">
        <f>$BB$28+$D$10*((EXP(($BB$26-Q478)/$D$10)+EXP(-($BB$26-Q478)/$D$10))/2-1)</f>
        <v>237.96</v>
      </c>
      <c r="CD4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BORD'!$B$13:$B$2000,0),9)))*Q478/$M$18)</f>
        <v>237.96</v>
      </c>
      <c r="CF478" t="str">
        <f>'[1]TABLEAU DE BORD'!B476</f>
        <v/>
      </c>
      <c r="CG478" t="e">
        <f>'[1]TABLEAU DE BORD'!E476-'[1]TABLEAU DE BORD'!C476</f>
        <v>#VALUE!</v>
      </c>
      <c r="CI478" t="str">
        <f>'[1]TABLEAU DE BORD'!H476</f>
        <v/>
      </c>
      <c r="CJ478" t="e">
        <f>'[1]TABLEAU DE BORD'!K476-'[1]TABLEAU DE BORD'!I476</f>
        <v>#VALUE!</v>
      </c>
    </row>
    <row r="479" spans="69:88" x14ac:dyDescent="0.25">
      <c r="BQ4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BORD'!$B$13:$B$2000,0),11))*Q479/INDEX('[1]TABLEAU DE BORD'!$B$13:$R$2000,MATCH('Formalisme RTE'!$H$2,'[1]TABLEAU DE BORD'!$B$13:$B$2000,0),12)</f>
        <v>2.7040062867933941</v>
      </c>
      <c r="BR479">
        <f t="shared" si="37"/>
        <v>0</v>
      </c>
      <c r="BU479">
        <f t="shared" si="35"/>
        <v>0.5758883471257642</v>
      </c>
      <c r="BW479">
        <f>IF($BW$6="","",IF(ISERROR(INDEX([1]Base!$A$2:$C$207,MATCH($BW$6,[1]Base!$A$2:$A$207,0),2))=TRUE,"CABLE INCONNU",(INDEX([1]Base!$A$2:$C$207,MATCH($BW$6,[1]Base!$A$2:$A$207,0),3))))</f>
        <v>15.75</v>
      </c>
      <c r="BY479">
        <f>IF($BW$6="","",IF(ISERROR(INDEX([1]Base!$A$2:$C$207,MATCH($BW$6,[1]Base!$A$2:$A$207,0),2))=TRUE,"CABLE INCONNU",(INDEX([1]Base!$A$2:$C$207,MATCH($BW$6,[1]Base!$A$2:$A$207,0),2))))</f>
        <v>0.54700000000000004</v>
      </c>
      <c r="CA479">
        <f t="shared" si="36"/>
        <v>0</v>
      </c>
      <c r="CC479">
        <f>$BB$28+$D$10*((EXP(($BB$26-Q479)/$D$10)+EXP(-($BB$26-Q479)/$D$10))/2-1)</f>
        <v>237.96</v>
      </c>
      <c r="CD4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BORD'!$B$13:$B$2000,0),9)))*Q479/$M$18)</f>
        <v>237.96</v>
      </c>
      <c r="CF479" t="str">
        <f>'[1]TABLEAU DE BORD'!B477</f>
        <v/>
      </c>
      <c r="CG479" t="e">
        <f>'[1]TABLEAU DE BORD'!E477-'[1]TABLEAU DE BORD'!C477</f>
        <v>#VALUE!</v>
      </c>
      <c r="CI479" t="str">
        <f>'[1]TABLEAU DE BORD'!H477</f>
        <v/>
      </c>
      <c r="CJ479" t="e">
        <f>'[1]TABLEAU DE BORD'!K477-'[1]TABLEAU DE BORD'!I477</f>
        <v>#VALUE!</v>
      </c>
    </row>
    <row r="480" spans="69:88" x14ac:dyDescent="0.25">
      <c r="BQ4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BORD'!$B$13:$B$2000,0),11))*Q480/INDEX('[1]TABLEAU DE BORD'!$B$13:$R$2000,MATCH('Formalisme RTE'!$H$2,'[1]TABLEAU DE BORD'!$B$13:$B$2000,0),12)</f>
        <v>2.7040062867933941</v>
      </c>
      <c r="BR480">
        <f t="shared" si="37"/>
        <v>0</v>
      </c>
      <c r="BU480">
        <f t="shared" si="35"/>
        <v>0.5758883471257642</v>
      </c>
      <c r="BW480">
        <f>IF($BW$6="","",IF(ISERROR(INDEX([1]Base!$A$2:$C$207,MATCH($BW$6,[1]Base!$A$2:$A$207,0),2))=TRUE,"CABLE INCONNU",(INDEX([1]Base!$A$2:$C$207,MATCH($BW$6,[1]Base!$A$2:$A$207,0),3))))</f>
        <v>15.75</v>
      </c>
      <c r="BY480">
        <f>IF($BW$6="","",IF(ISERROR(INDEX([1]Base!$A$2:$C$207,MATCH($BW$6,[1]Base!$A$2:$A$207,0),2))=TRUE,"CABLE INCONNU",(INDEX([1]Base!$A$2:$C$207,MATCH($BW$6,[1]Base!$A$2:$A$207,0),2))))</f>
        <v>0.54700000000000004</v>
      </c>
      <c r="CA480">
        <f t="shared" si="36"/>
        <v>0</v>
      </c>
      <c r="CC480">
        <f>$BB$28+$D$10*((EXP(($BB$26-Q480)/$D$10)+EXP(-($BB$26-Q480)/$D$10))/2-1)</f>
        <v>237.96</v>
      </c>
      <c r="CD4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BORD'!$B$13:$B$2000,0),9)))*Q480/$M$18)</f>
        <v>237.96</v>
      </c>
      <c r="CF480" t="str">
        <f>'[1]TABLEAU DE BORD'!B478</f>
        <v/>
      </c>
      <c r="CG480" t="e">
        <f>'[1]TABLEAU DE BORD'!E478-'[1]TABLEAU DE BORD'!C478</f>
        <v>#VALUE!</v>
      </c>
      <c r="CI480" t="str">
        <f>'[1]TABLEAU DE BORD'!H478</f>
        <v/>
      </c>
      <c r="CJ480" t="e">
        <f>'[1]TABLEAU DE BORD'!K478-'[1]TABLEAU DE BORD'!I478</f>
        <v>#VALUE!</v>
      </c>
    </row>
    <row r="481" spans="69:88" x14ac:dyDescent="0.25">
      <c r="BQ4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BORD'!$B$13:$B$2000,0),11))*Q481/INDEX('[1]TABLEAU DE BORD'!$B$13:$R$2000,MATCH('Formalisme RTE'!$H$2,'[1]TABLEAU DE BORD'!$B$13:$B$2000,0),12)</f>
        <v>2.7040062867933941</v>
      </c>
      <c r="BR481">
        <f t="shared" si="37"/>
        <v>0</v>
      </c>
      <c r="BU481">
        <f t="shared" si="35"/>
        <v>0.5758883471257642</v>
      </c>
      <c r="BW481">
        <f>IF($BW$6="","",IF(ISERROR(INDEX([1]Base!$A$2:$C$207,MATCH($BW$6,[1]Base!$A$2:$A$207,0),2))=TRUE,"CABLE INCONNU",(INDEX([1]Base!$A$2:$C$207,MATCH($BW$6,[1]Base!$A$2:$A$207,0),3))))</f>
        <v>15.75</v>
      </c>
      <c r="BY481">
        <f>IF($BW$6="","",IF(ISERROR(INDEX([1]Base!$A$2:$C$207,MATCH($BW$6,[1]Base!$A$2:$A$207,0),2))=TRUE,"CABLE INCONNU",(INDEX([1]Base!$A$2:$C$207,MATCH($BW$6,[1]Base!$A$2:$A$207,0),2))))</f>
        <v>0.54700000000000004</v>
      </c>
      <c r="CA481">
        <f t="shared" si="36"/>
        <v>0</v>
      </c>
      <c r="CC481">
        <f>$BB$28+$D$10*((EXP(($BB$26-Q481)/$D$10)+EXP(-($BB$26-Q481)/$D$10))/2-1)</f>
        <v>237.96</v>
      </c>
      <c r="CD4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BORD'!$B$13:$B$2000,0),9)))*Q481/$M$18)</f>
        <v>237.96</v>
      </c>
      <c r="CF481" t="str">
        <f>'[1]TABLEAU DE BORD'!B479</f>
        <v/>
      </c>
      <c r="CG481" t="e">
        <f>'[1]TABLEAU DE BORD'!E479-'[1]TABLEAU DE BORD'!C479</f>
        <v>#VALUE!</v>
      </c>
      <c r="CI481" t="str">
        <f>'[1]TABLEAU DE BORD'!H479</f>
        <v/>
      </c>
      <c r="CJ481" t="e">
        <f>'[1]TABLEAU DE BORD'!K479-'[1]TABLEAU DE BORD'!I479</f>
        <v>#VALUE!</v>
      </c>
    </row>
    <row r="482" spans="69:88" x14ac:dyDescent="0.25">
      <c r="BQ4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BORD'!$B$13:$B$2000,0),11))*Q482/INDEX('[1]TABLEAU DE BORD'!$B$13:$R$2000,MATCH('Formalisme RTE'!$H$2,'[1]TABLEAU DE BORD'!$B$13:$B$2000,0),12)</f>
        <v>2.7040062867933941</v>
      </c>
      <c r="BR482">
        <f t="shared" si="37"/>
        <v>0</v>
      </c>
      <c r="BU482">
        <f t="shared" si="35"/>
        <v>0.5758883471257642</v>
      </c>
      <c r="BW482">
        <f>IF($BW$6="","",IF(ISERROR(INDEX([1]Base!$A$2:$C$207,MATCH($BW$6,[1]Base!$A$2:$A$207,0),2))=TRUE,"CABLE INCONNU",(INDEX([1]Base!$A$2:$C$207,MATCH($BW$6,[1]Base!$A$2:$A$207,0),3))))</f>
        <v>15.75</v>
      </c>
      <c r="BY482">
        <f>IF($BW$6="","",IF(ISERROR(INDEX([1]Base!$A$2:$C$207,MATCH($BW$6,[1]Base!$A$2:$A$207,0),2))=TRUE,"CABLE INCONNU",(INDEX([1]Base!$A$2:$C$207,MATCH($BW$6,[1]Base!$A$2:$A$207,0),2))))</f>
        <v>0.54700000000000004</v>
      </c>
      <c r="CA482">
        <f t="shared" si="36"/>
        <v>0</v>
      </c>
      <c r="CC482">
        <f>$BB$28+$D$10*((EXP(($BB$26-Q482)/$D$10)+EXP(-($BB$26-Q482)/$D$10))/2-1)</f>
        <v>237.96</v>
      </c>
      <c r="CD4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BORD'!$B$13:$B$2000,0),9)))*Q482/$M$18)</f>
        <v>237.96</v>
      </c>
      <c r="CF482" t="str">
        <f>'[1]TABLEAU DE BORD'!B480</f>
        <v/>
      </c>
      <c r="CG482" t="e">
        <f>'[1]TABLEAU DE BORD'!E480-'[1]TABLEAU DE BORD'!C480</f>
        <v>#VALUE!</v>
      </c>
      <c r="CI482" t="str">
        <f>'[1]TABLEAU DE BORD'!H480</f>
        <v/>
      </c>
      <c r="CJ482" t="e">
        <f>'[1]TABLEAU DE BORD'!K480-'[1]TABLEAU DE BORD'!I480</f>
        <v>#VALUE!</v>
      </c>
    </row>
    <row r="483" spans="69:88" x14ac:dyDescent="0.25">
      <c r="BQ4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BORD'!$B$13:$B$2000,0),11))*Q483/INDEX('[1]TABLEAU DE BORD'!$B$13:$R$2000,MATCH('Formalisme RTE'!$H$2,'[1]TABLEAU DE BORD'!$B$13:$B$2000,0),12)</f>
        <v>2.7040062867933941</v>
      </c>
      <c r="BR483">
        <f t="shared" si="37"/>
        <v>0</v>
      </c>
      <c r="BU483">
        <f t="shared" si="35"/>
        <v>0.5758883471257642</v>
      </c>
      <c r="BW483">
        <f>IF($BW$6="","",IF(ISERROR(INDEX([1]Base!$A$2:$C$207,MATCH($BW$6,[1]Base!$A$2:$A$207,0),2))=TRUE,"CABLE INCONNU",(INDEX([1]Base!$A$2:$C$207,MATCH($BW$6,[1]Base!$A$2:$A$207,0),3))))</f>
        <v>15.75</v>
      </c>
      <c r="BY483">
        <f>IF($BW$6="","",IF(ISERROR(INDEX([1]Base!$A$2:$C$207,MATCH($BW$6,[1]Base!$A$2:$A$207,0),2))=TRUE,"CABLE INCONNU",(INDEX([1]Base!$A$2:$C$207,MATCH($BW$6,[1]Base!$A$2:$A$207,0),2))))</f>
        <v>0.54700000000000004</v>
      </c>
      <c r="CA483">
        <f t="shared" si="36"/>
        <v>0</v>
      </c>
      <c r="CC483">
        <f>$BB$28+$D$10*((EXP(($BB$26-Q483)/$D$10)+EXP(-($BB$26-Q483)/$D$10))/2-1)</f>
        <v>237.96</v>
      </c>
      <c r="CD4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BORD'!$B$13:$B$2000,0),9)))*Q483/$M$18)</f>
        <v>237.96</v>
      </c>
      <c r="CF483" t="str">
        <f>'[1]TABLEAU DE BORD'!B481</f>
        <v/>
      </c>
      <c r="CG483" t="e">
        <f>'[1]TABLEAU DE BORD'!E481-'[1]TABLEAU DE BORD'!C481</f>
        <v>#VALUE!</v>
      </c>
      <c r="CI483" t="str">
        <f>'[1]TABLEAU DE BORD'!H481</f>
        <v/>
      </c>
      <c r="CJ483" t="e">
        <f>'[1]TABLEAU DE BORD'!K481-'[1]TABLEAU DE BORD'!I481</f>
        <v>#VALUE!</v>
      </c>
    </row>
    <row r="484" spans="69:88" x14ac:dyDescent="0.25">
      <c r="BQ4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BORD'!$B$13:$B$2000,0),11))*Q484/INDEX('[1]TABLEAU DE BORD'!$B$13:$R$2000,MATCH('Formalisme RTE'!$H$2,'[1]TABLEAU DE BORD'!$B$13:$B$2000,0),12)</f>
        <v>2.7040062867933941</v>
      </c>
      <c r="BR484">
        <f t="shared" si="37"/>
        <v>0</v>
      </c>
      <c r="BU484">
        <f t="shared" si="35"/>
        <v>0.5758883471257642</v>
      </c>
      <c r="BW484">
        <f>IF($BW$6="","",IF(ISERROR(INDEX([1]Base!$A$2:$C$207,MATCH($BW$6,[1]Base!$A$2:$A$207,0),2))=TRUE,"CABLE INCONNU",(INDEX([1]Base!$A$2:$C$207,MATCH($BW$6,[1]Base!$A$2:$A$207,0),3))))</f>
        <v>15.75</v>
      </c>
      <c r="BY484">
        <f>IF($BW$6="","",IF(ISERROR(INDEX([1]Base!$A$2:$C$207,MATCH($BW$6,[1]Base!$A$2:$A$207,0),2))=TRUE,"CABLE INCONNU",(INDEX([1]Base!$A$2:$C$207,MATCH($BW$6,[1]Base!$A$2:$A$207,0),2))))</f>
        <v>0.54700000000000004</v>
      </c>
      <c r="CA484">
        <f t="shared" si="36"/>
        <v>0</v>
      </c>
      <c r="CC484">
        <f>$BB$28+$D$10*((EXP(($BB$26-Q484)/$D$10)+EXP(-($BB$26-Q484)/$D$10))/2-1)</f>
        <v>237.96</v>
      </c>
      <c r="CD4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BORD'!$B$13:$B$2000,0),9)))*Q484/$M$18)</f>
        <v>237.96</v>
      </c>
      <c r="CF484" t="str">
        <f>'[1]TABLEAU DE BORD'!B482</f>
        <v/>
      </c>
      <c r="CG484" t="e">
        <f>'[1]TABLEAU DE BORD'!E482-'[1]TABLEAU DE BORD'!C482</f>
        <v>#VALUE!</v>
      </c>
      <c r="CI484" t="str">
        <f>'[1]TABLEAU DE BORD'!H482</f>
        <v/>
      </c>
      <c r="CJ484" t="e">
        <f>'[1]TABLEAU DE BORD'!K482-'[1]TABLEAU DE BORD'!I482</f>
        <v>#VALUE!</v>
      </c>
    </row>
    <row r="485" spans="69:88" x14ac:dyDescent="0.25">
      <c r="BQ4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BORD'!$B$13:$B$2000,0),11))*Q485/INDEX('[1]TABLEAU DE BORD'!$B$13:$R$2000,MATCH('Formalisme RTE'!$H$2,'[1]TABLEAU DE BORD'!$B$13:$B$2000,0),12)</f>
        <v>2.7040062867933941</v>
      </c>
      <c r="BR485">
        <f t="shared" si="37"/>
        <v>0</v>
      </c>
      <c r="BU485">
        <f t="shared" si="35"/>
        <v>0.5758883471257642</v>
      </c>
      <c r="BW485">
        <f>IF($BW$6="","",IF(ISERROR(INDEX([1]Base!$A$2:$C$207,MATCH($BW$6,[1]Base!$A$2:$A$207,0),2))=TRUE,"CABLE INCONNU",(INDEX([1]Base!$A$2:$C$207,MATCH($BW$6,[1]Base!$A$2:$A$207,0),3))))</f>
        <v>15.75</v>
      </c>
      <c r="BY485">
        <f>IF($BW$6="","",IF(ISERROR(INDEX([1]Base!$A$2:$C$207,MATCH($BW$6,[1]Base!$A$2:$A$207,0),2))=TRUE,"CABLE INCONNU",(INDEX([1]Base!$A$2:$C$207,MATCH($BW$6,[1]Base!$A$2:$A$207,0),2))))</f>
        <v>0.54700000000000004</v>
      </c>
      <c r="CA485">
        <f t="shared" si="36"/>
        <v>0</v>
      </c>
      <c r="CC485">
        <f>$BB$28+$D$10*((EXP(($BB$26-Q485)/$D$10)+EXP(-($BB$26-Q485)/$D$10))/2-1)</f>
        <v>237.96</v>
      </c>
      <c r="CD4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BORD'!$B$13:$B$2000,0),9)))*Q485/$M$18)</f>
        <v>237.96</v>
      </c>
      <c r="CF485" t="str">
        <f>'[1]TABLEAU DE BORD'!B483</f>
        <v/>
      </c>
      <c r="CG485" t="e">
        <f>'[1]TABLEAU DE BORD'!E483-'[1]TABLEAU DE BORD'!C483</f>
        <v>#VALUE!</v>
      </c>
      <c r="CI485" t="str">
        <f>'[1]TABLEAU DE BORD'!H483</f>
        <v/>
      </c>
      <c r="CJ485" t="e">
        <f>'[1]TABLEAU DE BORD'!K483-'[1]TABLEAU DE BORD'!I483</f>
        <v>#VALUE!</v>
      </c>
    </row>
    <row r="486" spans="69:88" x14ac:dyDescent="0.25">
      <c r="BQ4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BORD'!$B$13:$B$2000,0),11))*Q486/INDEX('[1]TABLEAU DE BORD'!$B$13:$R$2000,MATCH('Formalisme RTE'!$H$2,'[1]TABLEAU DE BORD'!$B$13:$B$2000,0),12)</f>
        <v>2.7040062867933941</v>
      </c>
      <c r="BR486">
        <f t="shared" si="37"/>
        <v>0</v>
      </c>
      <c r="BU486">
        <f t="shared" si="35"/>
        <v>0.5758883471257642</v>
      </c>
      <c r="BW486">
        <f>IF($BW$6="","",IF(ISERROR(INDEX([1]Base!$A$2:$C$207,MATCH($BW$6,[1]Base!$A$2:$A$207,0),2))=TRUE,"CABLE INCONNU",(INDEX([1]Base!$A$2:$C$207,MATCH($BW$6,[1]Base!$A$2:$A$207,0),3))))</f>
        <v>15.75</v>
      </c>
      <c r="BY486">
        <f>IF($BW$6="","",IF(ISERROR(INDEX([1]Base!$A$2:$C$207,MATCH($BW$6,[1]Base!$A$2:$A$207,0),2))=TRUE,"CABLE INCONNU",(INDEX([1]Base!$A$2:$C$207,MATCH($BW$6,[1]Base!$A$2:$A$207,0),2))))</f>
        <v>0.54700000000000004</v>
      </c>
      <c r="CA486">
        <f t="shared" si="36"/>
        <v>0</v>
      </c>
      <c r="CC486">
        <f>$BB$28+$D$10*((EXP(($BB$26-Q486)/$D$10)+EXP(-($BB$26-Q486)/$D$10))/2-1)</f>
        <v>237.96</v>
      </c>
      <c r="CD4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BORD'!$B$13:$B$2000,0),9)))*Q486/$M$18)</f>
        <v>237.96</v>
      </c>
      <c r="CF486" t="str">
        <f>'[1]TABLEAU DE BORD'!B484</f>
        <v/>
      </c>
      <c r="CG486" t="e">
        <f>'[1]TABLEAU DE BORD'!E484-'[1]TABLEAU DE BORD'!C484</f>
        <v>#VALUE!</v>
      </c>
      <c r="CI486" t="str">
        <f>'[1]TABLEAU DE BORD'!H484</f>
        <v/>
      </c>
      <c r="CJ486" t="e">
        <f>'[1]TABLEAU DE BORD'!K484-'[1]TABLEAU DE BORD'!I484</f>
        <v>#VALUE!</v>
      </c>
    </row>
    <row r="487" spans="69:88" x14ac:dyDescent="0.25">
      <c r="BQ4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BORD'!$B$13:$B$2000,0),11))*Q487/INDEX('[1]TABLEAU DE BORD'!$B$13:$R$2000,MATCH('Formalisme RTE'!$H$2,'[1]TABLEAU DE BORD'!$B$13:$B$2000,0),12)</f>
        <v>2.7040062867933941</v>
      </c>
      <c r="BR487">
        <f t="shared" si="37"/>
        <v>0</v>
      </c>
      <c r="BU487">
        <f t="shared" si="35"/>
        <v>0.5758883471257642</v>
      </c>
      <c r="BW487">
        <f>IF($BW$6="","",IF(ISERROR(INDEX([1]Base!$A$2:$C$207,MATCH($BW$6,[1]Base!$A$2:$A$207,0),2))=TRUE,"CABLE INCONNU",(INDEX([1]Base!$A$2:$C$207,MATCH($BW$6,[1]Base!$A$2:$A$207,0),3))))</f>
        <v>15.75</v>
      </c>
      <c r="BY487">
        <f>IF($BW$6="","",IF(ISERROR(INDEX([1]Base!$A$2:$C$207,MATCH($BW$6,[1]Base!$A$2:$A$207,0),2))=TRUE,"CABLE INCONNU",(INDEX([1]Base!$A$2:$C$207,MATCH($BW$6,[1]Base!$A$2:$A$207,0),2))))</f>
        <v>0.54700000000000004</v>
      </c>
      <c r="CA487">
        <f t="shared" si="36"/>
        <v>0</v>
      </c>
      <c r="CC487">
        <f>$BB$28+$D$10*((EXP(($BB$26-Q487)/$D$10)+EXP(-($BB$26-Q487)/$D$10))/2-1)</f>
        <v>237.96</v>
      </c>
      <c r="CD4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BORD'!$B$13:$B$2000,0),9)))*Q487/$M$18)</f>
        <v>237.96</v>
      </c>
      <c r="CF487" t="str">
        <f>'[1]TABLEAU DE BORD'!B485</f>
        <v/>
      </c>
      <c r="CG487" t="e">
        <f>'[1]TABLEAU DE BORD'!E485-'[1]TABLEAU DE BORD'!C485</f>
        <v>#VALUE!</v>
      </c>
      <c r="CI487" t="str">
        <f>'[1]TABLEAU DE BORD'!H485</f>
        <v/>
      </c>
      <c r="CJ487" t="e">
        <f>'[1]TABLEAU DE BORD'!K485-'[1]TABLEAU DE BORD'!I485</f>
        <v>#VALUE!</v>
      </c>
    </row>
    <row r="488" spans="69:88" x14ac:dyDescent="0.25">
      <c r="BQ4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BORD'!$B$13:$B$2000,0),11))*Q488/INDEX('[1]TABLEAU DE BORD'!$B$13:$R$2000,MATCH('Formalisme RTE'!$H$2,'[1]TABLEAU DE BORD'!$B$13:$B$2000,0),12)</f>
        <v>2.7040062867933941</v>
      </c>
      <c r="BR488">
        <f t="shared" si="37"/>
        <v>0</v>
      </c>
      <c r="BU488">
        <f t="shared" si="35"/>
        <v>0.5758883471257642</v>
      </c>
      <c r="BW488">
        <f>IF($BW$6="","",IF(ISERROR(INDEX([1]Base!$A$2:$C$207,MATCH($BW$6,[1]Base!$A$2:$A$207,0),2))=TRUE,"CABLE INCONNU",(INDEX([1]Base!$A$2:$C$207,MATCH($BW$6,[1]Base!$A$2:$A$207,0),3))))</f>
        <v>15.75</v>
      </c>
      <c r="BY488">
        <f>IF($BW$6="","",IF(ISERROR(INDEX([1]Base!$A$2:$C$207,MATCH($BW$6,[1]Base!$A$2:$A$207,0),2))=TRUE,"CABLE INCONNU",(INDEX([1]Base!$A$2:$C$207,MATCH($BW$6,[1]Base!$A$2:$A$207,0),2))))</f>
        <v>0.54700000000000004</v>
      </c>
      <c r="CA488">
        <f t="shared" si="36"/>
        <v>0</v>
      </c>
      <c r="CC488">
        <f>$BB$28+$D$10*((EXP(($BB$26-Q488)/$D$10)+EXP(-($BB$26-Q488)/$D$10))/2-1)</f>
        <v>237.96</v>
      </c>
      <c r="CD4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BORD'!$B$13:$B$2000,0),9)))*Q488/$M$18)</f>
        <v>237.96</v>
      </c>
      <c r="CF488" t="str">
        <f>'[1]TABLEAU DE BORD'!B486</f>
        <v/>
      </c>
      <c r="CG488" t="e">
        <f>'[1]TABLEAU DE BORD'!E486-'[1]TABLEAU DE BORD'!C486</f>
        <v>#VALUE!</v>
      </c>
      <c r="CI488" t="str">
        <f>'[1]TABLEAU DE BORD'!H486</f>
        <v/>
      </c>
      <c r="CJ488" t="e">
        <f>'[1]TABLEAU DE BORD'!K486-'[1]TABLEAU DE BORD'!I486</f>
        <v>#VALUE!</v>
      </c>
    </row>
    <row r="489" spans="69:88" x14ac:dyDescent="0.25">
      <c r="BQ4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BORD'!$B$13:$B$2000,0),11))*Q489/INDEX('[1]TABLEAU DE BORD'!$B$13:$R$2000,MATCH('Formalisme RTE'!$H$2,'[1]TABLEAU DE BORD'!$B$13:$B$2000,0),12)</f>
        <v>2.7040062867933941</v>
      </c>
      <c r="BR489">
        <f t="shared" si="37"/>
        <v>0</v>
      </c>
      <c r="BU489">
        <f t="shared" si="35"/>
        <v>0.5758883471257642</v>
      </c>
      <c r="BW489">
        <f>IF($BW$6="","",IF(ISERROR(INDEX([1]Base!$A$2:$C$207,MATCH($BW$6,[1]Base!$A$2:$A$207,0),2))=TRUE,"CABLE INCONNU",(INDEX([1]Base!$A$2:$C$207,MATCH($BW$6,[1]Base!$A$2:$A$207,0),3))))</f>
        <v>15.75</v>
      </c>
      <c r="BY489">
        <f>IF($BW$6="","",IF(ISERROR(INDEX([1]Base!$A$2:$C$207,MATCH($BW$6,[1]Base!$A$2:$A$207,0),2))=TRUE,"CABLE INCONNU",(INDEX([1]Base!$A$2:$C$207,MATCH($BW$6,[1]Base!$A$2:$A$207,0),2))))</f>
        <v>0.54700000000000004</v>
      </c>
      <c r="CA489">
        <f t="shared" si="36"/>
        <v>0</v>
      </c>
      <c r="CC489">
        <f>$BB$28+$D$10*((EXP(($BB$26-Q489)/$D$10)+EXP(-($BB$26-Q489)/$D$10))/2-1)</f>
        <v>237.96</v>
      </c>
      <c r="CD4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BORD'!$B$13:$B$2000,0),9)))*Q489/$M$18)</f>
        <v>237.96</v>
      </c>
      <c r="CF489" t="str">
        <f>'[1]TABLEAU DE BORD'!B487</f>
        <v/>
      </c>
      <c r="CG489" t="e">
        <f>'[1]TABLEAU DE BORD'!E487-'[1]TABLEAU DE BORD'!C487</f>
        <v>#VALUE!</v>
      </c>
      <c r="CI489" t="str">
        <f>'[1]TABLEAU DE BORD'!H487</f>
        <v/>
      </c>
      <c r="CJ489" t="e">
        <f>'[1]TABLEAU DE BORD'!K487-'[1]TABLEAU DE BORD'!I487</f>
        <v>#VALUE!</v>
      </c>
    </row>
    <row r="490" spans="69:88" x14ac:dyDescent="0.25">
      <c r="BQ4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BORD'!$B$13:$B$2000,0),11))*Q490/INDEX('[1]TABLEAU DE BORD'!$B$13:$R$2000,MATCH('Formalisme RTE'!$H$2,'[1]TABLEAU DE BORD'!$B$13:$B$2000,0),12)</f>
        <v>2.7040062867933941</v>
      </c>
      <c r="BR490">
        <f t="shared" si="37"/>
        <v>0</v>
      </c>
      <c r="BU490">
        <f t="shared" si="35"/>
        <v>0.5758883471257642</v>
      </c>
      <c r="BW490">
        <f>IF($BW$6="","",IF(ISERROR(INDEX([1]Base!$A$2:$C$207,MATCH($BW$6,[1]Base!$A$2:$A$207,0),2))=TRUE,"CABLE INCONNU",(INDEX([1]Base!$A$2:$C$207,MATCH($BW$6,[1]Base!$A$2:$A$207,0),3))))</f>
        <v>15.75</v>
      </c>
      <c r="BY490">
        <f>IF($BW$6="","",IF(ISERROR(INDEX([1]Base!$A$2:$C$207,MATCH($BW$6,[1]Base!$A$2:$A$207,0),2))=TRUE,"CABLE INCONNU",(INDEX([1]Base!$A$2:$C$207,MATCH($BW$6,[1]Base!$A$2:$A$207,0),2))))</f>
        <v>0.54700000000000004</v>
      </c>
      <c r="CA490">
        <f t="shared" si="36"/>
        <v>0</v>
      </c>
      <c r="CC490">
        <f>$BB$28+$D$10*((EXP(($BB$26-Q490)/$D$10)+EXP(-($BB$26-Q490)/$D$10))/2-1)</f>
        <v>237.96</v>
      </c>
      <c r="CD4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BORD'!$B$13:$B$2000,0),9)))*Q490/$M$18)</f>
        <v>237.96</v>
      </c>
      <c r="CF490" t="str">
        <f>'[1]TABLEAU DE BORD'!B488</f>
        <v/>
      </c>
      <c r="CG490" t="e">
        <f>'[1]TABLEAU DE BORD'!E488-'[1]TABLEAU DE BORD'!C488</f>
        <v>#VALUE!</v>
      </c>
      <c r="CI490" t="str">
        <f>'[1]TABLEAU DE BORD'!H488</f>
        <v/>
      </c>
      <c r="CJ490" t="e">
        <f>'[1]TABLEAU DE BORD'!K488-'[1]TABLEAU DE BORD'!I488</f>
        <v>#VALUE!</v>
      </c>
    </row>
    <row r="491" spans="69:88" x14ac:dyDescent="0.25">
      <c r="BQ4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BORD'!$B$13:$B$2000,0),11))*Q491/INDEX('[1]TABLEAU DE BORD'!$B$13:$R$2000,MATCH('Formalisme RTE'!$H$2,'[1]TABLEAU DE BORD'!$B$13:$B$2000,0),12)</f>
        <v>2.7040062867933941</v>
      </c>
      <c r="BR491">
        <f t="shared" si="37"/>
        <v>0</v>
      </c>
      <c r="BU491">
        <f t="shared" si="35"/>
        <v>0.5758883471257642</v>
      </c>
      <c r="BW491">
        <f>IF($BW$6="","",IF(ISERROR(INDEX([1]Base!$A$2:$C$207,MATCH($BW$6,[1]Base!$A$2:$A$207,0),2))=TRUE,"CABLE INCONNU",(INDEX([1]Base!$A$2:$C$207,MATCH($BW$6,[1]Base!$A$2:$A$207,0),3))))</f>
        <v>15.75</v>
      </c>
      <c r="BY491">
        <f>IF($BW$6="","",IF(ISERROR(INDEX([1]Base!$A$2:$C$207,MATCH($BW$6,[1]Base!$A$2:$A$207,0),2))=TRUE,"CABLE INCONNU",(INDEX([1]Base!$A$2:$C$207,MATCH($BW$6,[1]Base!$A$2:$A$207,0),2))))</f>
        <v>0.54700000000000004</v>
      </c>
      <c r="CA491">
        <f t="shared" si="36"/>
        <v>0</v>
      </c>
      <c r="CC491">
        <f>$BB$28+$D$10*((EXP(($BB$26-Q491)/$D$10)+EXP(-($BB$26-Q491)/$D$10))/2-1)</f>
        <v>237.96</v>
      </c>
      <c r="CD4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BORD'!$B$13:$B$2000,0),9)))*Q491/$M$18)</f>
        <v>237.96</v>
      </c>
      <c r="CF491" t="str">
        <f>'[1]TABLEAU DE BORD'!B489</f>
        <v/>
      </c>
      <c r="CG491" t="e">
        <f>'[1]TABLEAU DE BORD'!E489-'[1]TABLEAU DE BORD'!C489</f>
        <v>#VALUE!</v>
      </c>
      <c r="CI491" t="str">
        <f>'[1]TABLEAU DE BORD'!H489</f>
        <v/>
      </c>
      <c r="CJ491" t="e">
        <f>'[1]TABLEAU DE BORD'!K489-'[1]TABLEAU DE BORD'!I489</f>
        <v>#VALUE!</v>
      </c>
    </row>
    <row r="492" spans="69:88" x14ac:dyDescent="0.25">
      <c r="BQ4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BORD'!$B$13:$B$2000,0),11))*Q492/INDEX('[1]TABLEAU DE BORD'!$B$13:$R$2000,MATCH('Formalisme RTE'!$H$2,'[1]TABLEAU DE BORD'!$B$13:$B$2000,0),12)</f>
        <v>2.7040062867933941</v>
      </c>
      <c r="BR492">
        <f t="shared" si="37"/>
        <v>0</v>
      </c>
      <c r="BU492">
        <f t="shared" si="35"/>
        <v>0.5758883471257642</v>
      </c>
      <c r="BW492">
        <f>IF($BW$6="","",IF(ISERROR(INDEX([1]Base!$A$2:$C$207,MATCH($BW$6,[1]Base!$A$2:$A$207,0),2))=TRUE,"CABLE INCONNU",(INDEX([1]Base!$A$2:$C$207,MATCH($BW$6,[1]Base!$A$2:$A$207,0),3))))</f>
        <v>15.75</v>
      </c>
      <c r="BY492">
        <f>IF($BW$6="","",IF(ISERROR(INDEX([1]Base!$A$2:$C$207,MATCH($BW$6,[1]Base!$A$2:$A$207,0),2))=TRUE,"CABLE INCONNU",(INDEX([1]Base!$A$2:$C$207,MATCH($BW$6,[1]Base!$A$2:$A$207,0),2))))</f>
        <v>0.54700000000000004</v>
      </c>
      <c r="CA492">
        <f t="shared" si="36"/>
        <v>0</v>
      </c>
      <c r="CC492">
        <f>$BB$28+$D$10*((EXP(($BB$26-Q492)/$D$10)+EXP(-($BB$26-Q492)/$D$10))/2-1)</f>
        <v>237.96</v>
      </c>
      <c r="CD4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BORD'!$B$13:$B$2000,0),9)))*Q492/$M$18)</f>
        <v>237.96</v>
      </c>
      <c r="CF492" t="str">
        <f>'[1]TABLEAU DE BORD'!B490</f>
        <v/>
      </c>
      <c r="CG492" t="e">
        <f>'[1]TABLEAU DE BORD'!E490-'[1]TABLEAU DE BORD'!C490</f>
        <v>#VALUE!</v>
      </c>
      <c r="CI492" t="str">
        <f>'[1]TABLEAU DE BORD'!H490</f>
        <v/>
      </c>
      <c r="CJ492" t="e">
        <f>'[1]TABLEAU DE BORD'!K490-'[1]TABLEAU DE BORD'!I490</f>
        <v>#VALUE!</v>
      </c>
    </row>
    <row r="493" spans="69:88" x14ac:dyDescent="0.25">
      <c r="BQ4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BORD'!$B$13:$B$2000,0),11))*Q493/INDEX('[1]TABLEAU DE BORD'!$B$13:$R$2000,MATCH('Formalisme RTE'!$H$2,'[1]TABLEAU DE BORD'!$B$13:$B$2000,0),12)</f>
        <v>2.7040062867933941</v>
      </c>
      <c r="BR493">
        <f t="shared" si="37"/>
        <v>0</v>
      </c>
      <c r="BU493">
        <f t="shared" si="35"/>
        <v>0.5758883471257642</v>
      </c>
      <c r="BW493">
        <f>IF($BW$6="","",IF(ISERROR(INDEX([1]Base!$A$2:$C$207,MATCH($BW$6,[1]Base!$A$2:$A$207,0),2))=TRUE,"CABLE INCONNU",(INDEX([1]Base!$A$2:$C$207,MATCH($BW$6,[1]Base!$A$2:$A$207,0),3))))</f>
        <v>15.75</v>
      </c>
      <c r="BY493">
        <f>IF($BW$6="","",IF(ISERROR(INDEX([1]Base!$A$2:$C$207,MATCH($BW$6,[1]Base!$A$2:$A$207,0),2))=TRUE,"CABLE INCONNU",(INDEX([1]Base!$A$2:$C$207,MATCH($BW$6,[1]Base!$A$2:$A$207,0),2))))</f>
        <v>0.54700000000000004</v>
      </c>
      <c r="CA493">
        <f t="shared" si="36"/>
        <v>0</v>
      </c>
      <c r="CC493">
        <f>$BB$28+$D$10*((EXP(($BB$26-Q493)/$D$10)+EXP(-($BB$26-Q493)/$D$10))/2-1)</f>
        <v>237.96</v>
      </c>
      <c r="CD4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BORD'!$B$13:$B$2000,0),9)))*Q493/$M$18)</f>
        <v>237.96</v>
      </c>
      <c r="CF493" t="str">
        <f>'[1]TABLEAU DE BORD'!B491</f>
        <v/>
      </c>
      <c r="CG493" t="e">
        <f>'[1]TABLEAU DE BORD'!E491-'[1]TABLEAU DE BORD'!C491</f>
        <v>#VALUE!</v>
      </c>
      <c r="CI493" t="str">
        <f>'[1]TABLEAU DE BORD'!H491</f>
        <v/>
      </c>
      <c r="CJ493" t="e">
        <f>'[1]TABLEAU DE BORD'!K491-'[1]TABLEAU DE BORD'!I491</f>
        <v>#VALUE!</v>
      </c>
    </row>
    <row r="494" spans="69:88" x14ac:dyDescent="0.25">
      <c r="BQ4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BORD'!$B$13:$B$2000,0),11))*Q494/INDEX('[1]TABLEAU DE BORD'!$B$13:$R$2000,MATCH('Formalisme RTE'!$H$2,'[1]TABLEAU DE BORD'!$B$13:$B$2000,0),12)</f>
        <v>2.7040062867933941</v>
      </c>
      <c r="BR494">
        <f t="shared" si="37"/>
        <v>0</v>
      </c>
      <c r="BU494">
        <f t="shared" si="35"/>
        <v>0.5758883471257642</v>
      </c>
      <c r="BW494">
        <f>IF($BW$6="","",IF(ISERROR(INDEX([1]Base!$A$2:$C$207,MATCH($BW$6,[1]Base!$A$2:$A$207,0),2))=TRUE,"CABLE INCONNU",(INDEX([1]Base!$A$2:$C$207,MATCH($BW$6,[1]Base!$A$2:$A$207,0),3))))</f>
        <v>15.75</v>
      </c>
      <c r="BY494">
        <f>IF($BW$6="","",IF(ISERROR(INDEX([1]Base!$A$2:$C$207,MATCH($BW$6,[1]Base!$A$2:$A$207,0),2))=TRUE,"CABLE INCONNU",(INDEX([1]Base!$A$2:$C$207,MATCH($BW$6,[1]Base!$A$2:$A$207,0),2))))</f>
        <v>0.54700000000000004</v>
      </c>
      <c r="CA494">
        <f t="shared" si="36"/>
        <v>0</v>
      </c>
      <c r="CC494">
        <f>$BB$28+$D$10*((EXP(($BB$26-Q494)/$D$10)+EXP(-($BB$26-Q494)/$D$10))/2-1)</f>
        <v>237.96</v>
      </c>
      <c r="CD4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BORD'!$B$13:$B$2000,0),9)))*Q494/$M$18)</f>
        <v>237.96</v>
      </c>
      <c r="CF494" t="str">
        <f>'[1]TABLEAU DE BORD'!B492</f>
        <v/>
      </c>
      <c r="CG494" t="e">
        <f>'[1]TABLEAU DE BORD'!E492-'[1]TABLEAU DE BORD'!C492</f>
        <v>#VALUE!</v>
      </c>
      <c r="CI494" t="str">
        <f>'[1]TABLEAU DE BORD'!H492</f>
        <v/>
      </c>
      <c r="CJ494" t="e">
        <f>'[1]TABLEAU DE BORD'!K492-'[1]TABLEAU DE BORD'!I492</f>
        <v>#VALUE!</v>
      </c>
    </row>
    <row r="495" spans="69:88" x14ac:dyDescent="0.25">
      <c r="BQ4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BORD'!$B$13:$B$2000,0),11))*Q495/INDEX('[1]TABLEAU DE BORD'!$B$13:$R$2000,MATCH('Formalisme RTE'!$H$2,'[1]TABLEAU DE BORD'!$B$13:$B$2000,0),12)</f>
        <v>2.7040062867933941</v>
      </c>
      <c r="BR495">
        <f t="shared" si="37"/>
        <v>0</v>
      </c>
      <c r="BU495">
        <f t="shared" si="35"/>
        <v>0.5758883471257642</v>
      </c>
      <c r="BW495">
        <f>IF($BW$6="","",IF(ISERROR(INDEX([1]Base!$A$2:$C$207,MATCH($BW$6,[1]Base!$A$2:$A$207,0),2))=TRUE,"CABLE INCONNU",(INDEX([1]Base!$A$2:$C$207,MATCH($BW$6,[1]Base!$A$2:$A$207,0),3))))</f>
        <v>15.75</v>
      </c>
      <c r="BY495">
        <f>IF($BW$6="","",IF(ISERROR(INDEX([1]Base!$A$2:$C$207,MATCH($BW$6,[1]Base!$A$2:$A$207,0),2))=TRUE,"CABLE INCONNU",(INDEX([1]Base!$A$2:$C$207,MATCH($BW$6,[1]Base!$A$2:$A$207,0),2))))</f>
        <v>0.54700000000000004</v>
      </c>
      <c r="CA495">
        <f t="shared" si="36"/>
        <v>0</v>
      </c>
      <c r="CC495">
        <f>$BB$28+$D$10*((EXP(($BB$26-Q495)/$D$10)+EXP(-($BB$26-Q495)/$D$10))/2-1)</f>
        <v>237.96</v>
      </c>
      <c r="CD4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BORD'!$B$13:$B$2000,0),9)))*Q495/$M$18)</f>
        <v>237.96</v>
      </c>
      <c r="CF495" t="str">
        <f>'[1]TABLEAU DE BORD'!B493</f>
        <v/>
      </c>
      <c r="CG495" t="e">
        <f>'[1]TABLEAU DE BORD'!E493-'[1]TABLEAU DE BORD'!C493</f>
        <v>#VALUE!</v>
      </c>
      <c r="CI495" t="str">
        <f>'[1]TABLEAU DE BORD'!H493</f>
        <v/>
      </c>
      <c r="CJ495" t="e">
        <f>'[1]TABLEAU DE BORD'!K493-'[1]TABLEAU DE BORD'!I493</f>
        <v>#VALUE!</v>
      </c>
    </row>
    <row r="496" spans="69:88" x14ac:dyDescent="0.25">
      <c r="BQ4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BORD'!$B$13:$B$2000,0),11))*Q496/INDEX('[1]TABLEAU DE BORD'!$B$13:$R$2000,MATCH('Formalisme RTE'!$H$2,'[1]TABLEAU DE BORD'!$B$13:$B$2000,0),12)</f>
        <v>2.7040062867933941</v>
      </c>
      <c r="BR496">
        <f t="shared" si="37"/>
        <v>0</v>
      </c>
      <c r="BU496">
        <f t="shared" si="35"/>
        <v>0.5758883471257642</v>
      </c>
      <c r="BW496">
        <f>IF($BW$6="","",IF(ISERROR(INDEX([1]Base!$A$2:$C$207,MATCH($BW$6,[1]Base!$A$2:$A$207,0),2))=TRUE,"CABLE INCONNU",(INDEX([1]Base!$A$2:$C$207,MATCH($BW$6,[1]Base!$A$2:$A$207,0),3))))</f>
        <v>15.75</v>
      </c>
      <c r="BY496">
        <f>IF($BW$6="","",IF(ISERROR(INDEX([1]Base!$A$2:$C$207,MATCH($BW$6,[1]Base!$A$2:$A$207,0),2))=TRUE,"CABLE INCONNU",(INDEX([1]Base!$A$2:$C$207,MATCH($BW$6,[1]Base!$A$2:$A$207,0),2))))</f>
        <v>0.54700000000000004</v>
      </c>
      <c r="CA496">
        <f t="shared" si="36"/>
        <v>0</v>
      </c>
      <c r="CC496">
        <f>$BB$28+$D$10*((EXP(($BB$26-Q496)/$D$10)+EXP(-($BB$26-Q496)/$D$10))/2-1)</f>
        <v>237.96</v>
      </c>
      <c r="CD4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BORD'!$B$13:$B$2000,0),9)))*Q496/$M$18)</f>
        <v>237.96</v>
      </c>
      <c r="CF496" t="str">
        <f>'[1]TABLEAU DE BORD'!B494</f>
        <v/>
      </c>
      <c r="CG496" t="e">
        <f>'[1]TABLEAU DE BORD'!E494-'[1]TABLEAU DE BORD'!C494</f>
        <v>#VALUE!</v>
      </c>
      <c r="CI496" t="str">
        <f>'[1]TABLEAU DE BORD'!H494</f>
        <v/>
      </c>
      <c r="CJ496" t="e">
        <f>'[1]TABLEAU DE BORD'!K494-'[1]TABLEAU DE BORD'!I494</f>
        <v>#VALUE!</v>
      </c>
    </row>
    <row r="497" spans="69:88" x14ac:dyDescent="0.25">
      <c r="BQ4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BORD'!$B$13:$B$2000,0),11))*Q497/INDEX('[1]TABLEAU DE BORD'!$B$13:$R$2000,MATCH('Formalisme RTE'!$H$2,'[1]TABLEAU DE BORD'!$B$13:$B$2000,0),12)</f>
        <v>2.7040062867933941</v>
      </c>
      <c r="BR497">
        <f t="shared" si="37"/>
        <v>0</v>
      </c>
      <c r="BU497">
        <f t="shared" si="35"/>
        <v>0.5758883471257642</v>
      </c>
      <c r="BW497">
        <f>IF($BW$6="","",IF(ISERROR(INDEX([1]Base!$A$2:$C$207,MATCH($BW$6,[1]Base!$A$2:$A$207,0),2))=TRUE,"CABLE INCONNU",(INDEX([1]Base!$A$2:$C$207,MATCH($BW$6,[1]Base!$A$2:$A$207,0),3))))</f>
        <v>15.75</v>
      </c>
      <c r="BY497">
        <f>IF($BW$6="","",IF(ISERROR(INDEX([1]Base!$A$2:$C$207,MATCH($BW$6,[1]Base!$A$2:$A$207,0),2))=TRUE,"CABLE INCONNU",(INDEX([1]Base!$A$2:$C$207,MATCH($BW$6,[1]Base!$A$2:$A$207,0),2))))</f>
        <v>0.54700000000000004</v>
      </c>
      <c r="CA497">
        <f t="shared" si="36"/>
        <v>0</v>
      </c>
      <c r="CC497">
        <f>$BB$28+$D$10*((EXP(($BB$26-Q497)/$D$10)+EXP(-($BB$26-Q497)/$D$10))/2-1)</f>
        <v>237.96</v>
      </c>
      <c r="CD4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BORD'!$B$13:$B$2000,0),9)))*Q497/$M$18)</f>
        <v>237.96</v>
      </c>
      <c r="CF497" t="str">
        <f>'[1]TABLEAU DE BORD'!B495</f>
        <v/>
      </c>
      <c r="CG497" t="e">
        <f>'[1]TABLEAU DE BORD'!E495-'[1]TABLEAU DE BORD'!C495</f>
        <v>#VALUE!</v>
      </c>
      <c r="CI497" t="str">
        <f>'[1]TABLEAU DE BORD'!H495</f>
        <v/>
      </c>
      <c r="CJ497" t="e">
        <f>'[1]TABLEAU DE BORD'!K495-'[1]TABLEAU DE BORD'!I495</f>
        <v>#VALUE!</v>
      </c>
    </row>
    <row r="498" spans="69:88" x14ac:dyDescent="0.25">
      <c r="BQ4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BORD'!$B$13:$B$2000,0),11))*Q498/INDEX('[1]TABLEAU DE BORD'!$B$13:$R$2000,MATCH('Formalisme RTE'!$H$2,'[1]TABLEAU DE BORD'!$B$13:$B$2000,0),12)</f>
        <v>2.7040062867933941</v>
      </c>
      <c r="BR498">
        <f t="shared" si="37"/>
        <v>0</v>
      </c>
      <c r="BU498">
        <f t="shared" si="35"/>
        <v>0.5758883471257642</v>
      </c>
      <c r="BW498">
        <f>IF($BW$6="","",IF(ISERROR(INDEX([1]Base!$A$2:$C$207,MATCH($BW$6,[1]Base!$A$2:$A$207,0),2))=TRUE,"CABLE INCONNU",(INDEX([1]Base!$A$2:$C$207,MATCH($BW$6,[1]Base!$A$2:$A$207,0),3))))</f>
        <v>15.75</v>
      </c>
      <c r="BY498">
        <f>IF($BW$6="","",IF(ISERROR(INDEX([1]Base!$A$2:$C$207,MATCH($BW$6,[1]Base!$A$2:$A$207,0),2))=TRUE,"CABLE INCONNU",(INDEX([1]Base!$A$2:$C$207,MATCH($BW$6,[1]Base!$A$2:$A$207,0),2))))</f>
        <v>0.54700000000000004</v>
      </c>
      <c r="CA498">
        <f t="shared" si="36"/>
        <v>0</v>
      </c>
      <c r="CC498">
        <f>$BB$28+$D$10*((EXP(($BB$26-Q498)/$D$10)+EXP(-($BB$26-Q498)/$D$10))/2-1)</f>
        <v>237.96</v>
      </c>
      <c r="CD4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BORD'!$B$13:$B$2000,0),9)))*Q498/$M$18)</f>
        <v>237.96</v>
      </c>
      <c r="CF498" t="str">
        <f>'[1]TABLEAU DE BORD'!B496</f>
        <v/>
      </c>
      <c r="CG498" t="e">
        <f>'[1]TABLEAU DE BORD'!E496-'[1]TABLEAU DE BORD'!C496</f>
        <v>#VALUE!</v>
      </c>
      <c r="CI498" t="str">
        <f>'[1]TABLEAU DE BORD'!H496</f>
        <v/>
      </c>
      <c r="CJ498" t="e">
        <f>'[1]TABLEAU DE BORD'!K496-'[1]TABLEAU DE BORD'!I496</f>
        <v>#VALUE!</v>
      </c>
    </row>
    <row r="499" spans="69:88" x14ac:dyDescent="0.25">
      <c r="BQ4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BORD'!$B$13:$B$2000,0),11))*Q499/INDEX('[1]TABLEAU DE BORD'!$B$13:$R$2000,MATCH('Formalisme RTE'!$H$2,'[1]TABLEAU DE BORD'!$B$13:$B$2000,0),12)</f>
        <v>2.7040062867933941</v>
      </c>
      <c r="BR499">
        <f t="shared" si="37"/>
        <v>0</v>
      </c>
      <c r="BU499">
        <f t="shared" si="35"/>
        <v>0.5758883471257642</v>
      </c>
      <c r="BW499">
        <f>IF($BW$6="","",IF(ISERROR(INDEX([1]Base!$A$2:$C$207,MATCH($BW$6,[1]Base!$A$2:$A$207,0),2))=TRUE,"CABLE INCONNU",(INDEX([1]Base!$A$2:$C$207,MATCH($BW$6,[1]Base!$A$2:$A$207,0),3))))</f>
        <v>15.75</v>
      </c>
      <c r="BY499">
        <f>IF($BW$6="","",IF(ISERROR(INDEX([1]Base!$A$2:$C$207,MATCH($BW$6,[1]Base!$A$2:$A$207,0),2))=TRUE,"CABLE INCONNU",(INDEX([1]Base!$A$2:$C$207,MATCH($BW$6,[1]Base!$A$2:$A$207,0),2))))</f>
        <v>0.54700000000000004</v>
      </c>
      <c r="CA499">
        <f t="shared" si="36"/>
        <v>0</v>
      </c>
      <c r="CC499">
        <f>$BB$28+$D$10*((EXP(($BB$26-Q499)/$D$10)+EXP(-($BB$26-Q499)/$D$10))/2-1)</f>
        <v>237.96</v>
      </c>
      <c r="CD4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BORD'!$B$13:$B$2000,0),9)))*Q499/$M$18)</f>
        <v>237.96</v>
      </c>
      <c r="CF499" t="str">
        <f>'[1]TABLEAU DE BORD'!B497</f>
        <v/>
      </c>
      <c r="CG499" t="e">
        <f>'[1]TABLEAU DE BORD'!E497-'[1]TABLEAU DE BORD'!C497</f>
        <v>#VALUE!</v>
      </c>
      <c r="CI499" t="str">
        <f>'[1]TABLEAU DE BORD'!H497</f>
        <v/>
      </c>
      <c r="CJ499" t="e">
        <f>'[1]TABLEAU DE BORD'!K497-'[1]TABLEAU DE BORD'!I497</f>
        <v>#VALUE!</v>
      </c>
    </row>
    <row r="500" spans="69:88" x14ac:dyDescent="0.25">
      <c r="BQ5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BORD'!$B$13:$B$2000,0),11))*Q500/INDEX('[1]TABLEAU DE BORD'!$B$13:$R$2000,MATCH('Formalisme RTE'!$H$2,'[1]TABLEAU DE BORD'!$B$13:$B$2000,0),12)</f>
        <v>2.7040062867933941</v>
      </c>
      <c r="BR500">
        <f t="shared" si="37"/>
        <v>0</v>
      </c>
      <c r="BU500">
        <f t="shared" si="35"/>
        <v>0.5758883471257642</v>
      </c>
      <c r="BW500">
        <f>IF($BW$6="","",IF(ISERROR(INDEX([1]Base!$A$2:$C$207,MATCH($BW$6,[1]Base!$A$2:$A$207,0),2))=TRUE,"CABLE INCONNU",(INDEX([1]Base!$A$2:$C$207,MATCH($BW$6,[1]Base!$A$2:$A$207,0),3))))</f>
        <v>15.75</v>
      </c>
      <c r="BY500">
        <f>IF($BW$6="","",IF(ISERROR(INDEX([1]Base!$A$2:$C$207,MATCH($BW$6,[1]Base!$A$2:$A$207,0),2))=TRUE,"CABLE INCONNU",(INDEX([1]Base!$A$2:$C$207,MATCH($BW$6,[1]Base!$A$2:$A$207,0),2))))</f>
        <v>0.54700000000000004</v>
      </c>
      <c r="CA500">
        <f t="shared" si="36"/>
        <v>0</v>
      </c>
      <c r="CC500">
        <f>$BB$28+$D$10*((EXP(($BB$26-Q500)/$D$10)+EXP(-($BB$26-Q500)/$D$10))/2-1)</f>
        <v>237.96</v>
      </c>
      <c r="CD5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BORD'!$B$13:$B$2000,0),9)))*Q500/$M$18)</f>
        <v>237.96</v>
      </c>
      <c r="CF500" t="str">
        <f>'[1]TABLEAU DE BORD'!B498</f>
        <v/>
      </c>
      <c r="CG500" t="e">
        <f>'[1]TABLEAU DE BORD'!E498-'[1]TABLEAU DE BORD'!C498</f>
        <v>#VALUE!</v>
      </c>
      <c r="CI500" t="str">
        <f>'[1]TABLEAU DE BORD'!H498</f>
        <v/>
      </c>
      <c r="CJ500" t="e">
        <f>'[1]TABLEAU DE BORD'!K498-'[1]TABLEAU DE BORD'!I498</f>
        <v>#VALUE!</v>
      </c>
    </row>
    <row r="501" spans="69:88" x14ac:dyDescent="0.25">
      <c r="BQ5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BORD'!$B$13:$B$2000,0),11))*Q501/INDEX('[1]TABLEAU DE BORD'!$B$13:$R$2000,MATCH('Formalisme RTE'!$H$2,'[1]TABLEAU DE BORD'!$B$13:$B$2000,0),12)</f>
        <v>2.7040062867933941</v>
      </c>
      <c r="BR501">
        <f t="shared" si="37"/>
        <v>0</v>
      </c>
      <c r="BU501">
        <f t="shared" si="35"/>
        <v>0.5758883471257642</v>
      </c>
      <c r="BW501">
        <f>IF($BW$6="","",IF(ISERROR(INDEX([1]Base!$A$2:$C$207,MATCH($BW$6,[1]Base!$A$2:$A$207,0),2))=TRUE,"CABLE INCONNU",(INDEX([1]Base!$A$2:$C$207,MATCH($BW$6,[1]Base!$A$2:$A$207,0),3))))</f>
        <v>15.75</v>
      </c>
      <c r="BY501">
        <f>IF($BW$6="","",IF(ISERROR(INDEX([1]Base!$A$2:$C$207,MATCH($BW$6,[1]Base!$A$2:$A$207,0),2))=TRUE,"CABLE INCONNU",(INDEX([1]Base!$A$2:$C$207,MATCH($BW$6,[1]Base!$A$2:$A$207,0),2))))</f>
        <v>0.54700000000000004</v>
      </c>
      <c r="CA501">
        <f t="shared" si="36"/>
        <v>0</v>
      </c>
      <c r="CC501">
        <f>$BB$28+$D$10*((EXP(($BB$26-Q501)/$D$10)+EXP(-($BB$26-Q501)/$D$10))/2-1)</f>
        <v>237.96</v>
      </c>
      <c r="CD5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BORD'!$B$13:$B$2000,0),9)))*Q501/$M$18)</f>
        <v>237.96</v>
      </c>
      <c r="CF501" t="str">
        <f>'[1]TABLEAU DE BORD'!B499</f>
        <v/>
      </c>
      <c r="CG501" t="e">
        <f>'[1]TABLEAU DE BORD'!E499-'[1]TABLEAU DE BORD'!C499</f>
        <v>#VALUE!</v>
      </c>
      <c r="CI501" t="str">
        <f>'[1]TABLEAU DE BORD'!H499</f>
        <v/>
      </c>
      <c r="CJ501" t="e">
        <f>'[1]TABLEAU DE BORD'!K499-'[1]TABLEAU DE BORD'!I499</f>
        <v>#VALUE!</v>
      </c>
    </row>
    <row r="502" spans="69:88" x14ac:dyDescent="0.25">
      <c r="BQ5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BORD'!$B$13:$B$2000,0),11))*Q502/INDEX('[1]TABLEAU DE BORD'!$B$13:$R$2000,MATCH('Formalisme RTE'!$H$2,'[1]TABLEAU DE BORD'!$B$13:$B$2000,0),12)</f>
        <v>2.7040062867933941</v>
      </c>
      <c r="BR502">
        <f t="shared" si="37"/>
        <v>0</v>
      </c>
      <c r="BU502">
        <f t="shared" si="35"/>
        <v>0.5758883471257642</v>
      </c>
      <c r="BW502">
        <f>IF($BW$6="","",IF(ISERROR(INDEX([1]Base!$A$2:$C$207,MATCH($BW$6,[1]Base!$A$2:$A$207,0),2))=TRUE,"CABLE INCONNU",(INDEX([1]Base!$A$2:$C$207,MATCH($BW$6,[1]Base!$A$2:$A$207,0),3))))</f>
        <v>15.75</v>
      </c>
      <c r="BY502">
        <f>IF($BW$6="","",IF(ISERROR(INDEX([1]Base!$A$2:$C$207,MATCH($BW$6,[1]Base!$A$2:$A$207,0),2))=TRUE,"CABLE INCONNU",(INDEX([1]Base!$A$2:$C$207,MATCH($BW$6,[1]Base!$A$2:$A$207,0),2))))</f>
        <v>0.54700000000000004</v>
      </c>
      <c r="CA502">
        <f t="shared" si="36"/>
        <v>0</v>
      </c>
      <c r="CC502">
        <f>$BB$28+$D$10*((EXP(($BB$26-Q502)/$D$10)+EXP(-($BB$26-Q502)/$D$10))/2-1)</f>
        <v>237.96</v>
      </c>
      <c r="CD5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BORD'!$B$13:$B$2000,0),9)))*Q502/$M$18)</f>
        <v>237.96</v>
      </c>
      <c r="CF502" t="str">
        <f>'[1]TABLEAU DE BORD'!B500</f>
        <v/>
      </c>
      <c r="CG502" t="e">
        <f>'[1]TABLEAU DE BORD'!E500-'[1]TABLEAU DE BORD'!C500</f>
        <v>#VALUE!</v>
      </c>
      <c r="CI502" t="str">
        <f>'[1]TABLEAU DE BORD'!H500</f>
        <v/>
      </c>
      <c r="CJ502" t="e">
        <f>'[1]TABLEAU DE BORD'!K500-'[1]TABLEAU DE BORD'!I500</f>
        <v>#VALUE!</v>
      </c>
    </row>
    <row r="503" spans="69:88" x14ac:dyDescent="0.25">
      <c r="BQ5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BORD'!$B$13:$B$2000,0),11))*Q503/INDEX('[1]TABLEAU DE BORD'!$B$13:$R$2000,MATCH('Formalisme RTE'!$H$2,'[1]TABLEAU DE BORD'!$B$13:$B$2000,0),12)</f>
        <v>2.7040062867933941</v>
      </c>
      <c r="BR503">
        <f t="shared" si="37"/>
        <v>0</v>
      </c>
      <c r="BU503">
        <f t="shared" si="35"/>
        <v>0.5758883471257642</v>
      </c>
      <c r="BW503">
        <f>IF($BW$6="","",IF(ISERROR(INDEX([1]Base!$A$2:$C$207,MATCH($BW$6,[1]Base!$A$2:$A$207,0),2))=TRUE,"CABLE INCONNU",(INDEX([1]Base!$A$2:$C$207,MATCH($BW$6,[1]Base!$A$2:$A$207,0),3))))</f>
        <v>15.75</v>
      </c>
      <c r="BY503">
        <f>IF($BW$6="","",IF(ISERROR(INDEX([1]Base!$A$2:$C$207,MATCH($BW$6,[1]Base!$A$2:$A$207,0),2))=TRUE,"CABLE INCONNU",(INDEX([1]Base!$A$2:$C$207,MATCH($BW$6,[1]Base!$A$2:$A$207,0),2))))</f>
        <v>0.54700000000000004</v>
      </c>
      <c r="CA503">
        <f t="shared" si="36"/>
        <v>0</v>
      </c>
      <c r="CC503">
        <f>$BB$28+$D$10*((EXP(($BB$26-Q503)/$D$10)+EXP(-($BB$26-Q503)/$D$10))/2-1)</f>
        <v>237.96</v>
      </c>
      <c r="CD5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BORD'!$B$13:$B$2000,0),9)))*Q503/$M$18)</f>
        <v>237.96</v>
      </c>
      <c r="CF503" t="str">
        <f>'[1]TABLEAU DE BORD'!B501</f>
        <v/>
      </c>
      <c r="CG503" t="e">
        <f>'[1]TABLEAU DE BORD'!E501-'[1]TABLEAU DE BORD'!C501</f>
        <v>#VALUE!</v>
      </c>
      <c r="CI503" t="str">
        <f>'[1]TABLEAU DE BORD'!H501</f>
        <v/>
      </c>
      <c r="CJ503" t="e">
        <f>'[1]TABLEAU DE BORD'!K501-'[1]TABLEAU DE BORD'!I501</f>
        <v>#VALUE!</v>
      </c>
    </row>
    <row r="504" spans="69:88" x14ac:dyDescent="0.25">
      <c r="BQ5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BORD'!$B$13:$B$2000,0),11))*Q504/INDEX('[1]TABLEAU DE BORD'!$B$13:$R$2000,MATCH('Formalisme RTE'!$H$2,'[1]TABLEAU DE BORD'!$B$13:$B$2000,0),12)</f>
        <v>2.7040062867933941</v>
      </c>
      <c r="BR504">
        <f t="shared" si="37"/>
        <v>0</v>
      </c>
      <c r="BU504">
        <f t="shared" si="35"/>
        <v>0.5758883471257642</v>
      </c>
      <c r="BW504">
        <f>IF($BW$6="","",IF(ISERROR(INDEX([1]Base!$A$2:$C$207,MATCH($BW$6,[1]Base!$A$2:$A$207,0),2))=TRUE,"CABLE INCONNU",(INDEX([1]Base!$A$2:$C$207,MATCH($BW$6,[1]Base!$A$2:$A$207,0),3))))</f>
        <v>15.75</v>
      </c>
      <c r="BY504">
        <f>IF($BW$6="","",IF(ISERROR(INDEX([1]Base!$A$2:$C$207,MATCH($BW$6,[1]Base!$A$2:$A$207,0),2))=TRUE,"CABLE INCONNU",(INDEX([1]Base!$A$2:$C$207,MATCH($BW$6,[1]Base!$A$2:$A$207,0),2))))</f>
        <v>0.54700000000000004</v>
      </c>
      <c r="CA504">
        <f t="shared" si="36"/>
        <v>0</v>
      </c>
      <c r="CC504">
        <f>$BB$28+$D$10*((EXP(($BB$26-Q504)/$D$10)+EXP(-($BB$26-Q504)/$D$10))/2-1)</f>
        <v>237.96</v>
      </c>
      <c r="CD5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BORD'!$B$13:$B$2000,0),9)))*Q504/$M$18)</f>
        <v>237.96</v>
      </c>
      <c r="CF504" t="str">
        <f>'[1]TABLEAU DE BORD'!B502</f>
        <v/>
      </c>
      <c r="CG504" t="e">
        <f>'[1]TABLEAU DE BORD'!E502-'[1]TABLEAU DE BORD'!C502</f>
        <v>#VALUE!</v>
      </c>
      <c r="CI504" t="str">
        <f>'[1]TABLEAU DE BORD'!H502</f>
        <v/>
      </c>
      <c r="CJ504" t="e">
        <f>'[1]TABLEAU DE BORD'!K502-'[1]TABLEAU DE BORD'!I502</f>
        <v>#VALUE!</v>
      </c>
    </row>
    <row r="505" spans="69:88" x14ac:dyDescent="0.25">
      <c r="BQ5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BORD'!$B$13:$B$2000,0),11))*Q505/INDEX('[1]TABLEAU DE BORD'!$B$13:$R$2000,MATCH('Formalisme RTE'!$H$2,'[1]TABLEAU DE BORD'!$B$13:$B$2000,0),12)</f>
        <v>2.7040062867933941</v>
      </c>
      <c r="BR505">
        <f t="shared" si="37"/>
        <v>0</v>
      </c>
      <c r="BU505">
        <f t="shared" si="35"/>
        <v>0.5758883471257642</v>
      </c>
      <c r="BW505">
        <f>IF($BW$6="","",IF(ISERROR(INDEX([1]Base!$A$2:$C$207,MATCH($BW$6,[1]Base!$A$2:$A$207,0),2))=TRUE,"CABLE INCONNU",(INDEX([1]Base!$A$2:$C$207,MATCH($BW$6,[1]Base!$A$2:$A$207,0),3))))</f>
        <v>15.75</v>
      </c>
      <c r="BY505">
        <f>IF($BW$6="","",IF(ISERROR(INDEX([1]Base!$A$2:$C$207,MATCH($BW$6,[1]Base!$A$2:$A$207,0),2))=TRUE,"CABLE INCONNU",(INDEX([1]Base!$A$2:$C$207,MATCH($BW$6,[1]Base!$A$2:$A$207,0),2))))</f>
        <v>0.54700000000000004</v>
      </c>
      <c r="CA505">
        <f t="shared" si="36"/>
        <v>0</v>
      </c>
      <c r="CC505">
        <f>$BB$28+$D$10*((EXP(($BB$26-Q505)/$D$10)+EXP(-($BB$26-Q505)/$D$10))/2-1)</f>
        <v>237.96</v>
      </c>
      <c r="CD5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BORD'!$B$13:$B$2000,0),9)))*Q505/$M$18)</f>
        <v>237.96</v>
      </c>
      <c r="CF505" t="str">
        <f>'[1]TABLEAU DE BORD'!B503</f>
        <v/>
      </c>
      <c r="CG505" t="e">
        <f>'[1]TABLEAU DE BORD'!E503-'[1]TABLEAU DE BORD'!C503</f>
        <v>#VALUE!</v>
      </c>
      <c r="CI505" t="str">
        <f>'[1]TABLEAU DE BORD'!H503</f>
        <v/>
      </c>
      <c r="CJ505" t="e">
        <f>'[1]TABLEAU DE BORD'!K503-'[1]TABLEAU DE BORD'!I503</f>
        <v>#VALUE!</v>
      </c>
    </row>
    <row r="506" spans="69:88" x14ac:dyDescent="0.25">
      <c r="BQ5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BORD'!$B$13:$B$2000,0),11))*Q506/INDEX('[1]TABLEAU DE BORD'!$B$13:$R$2000,MATCH('Formalisme RTE'!$H$2,'[1]TABLEAU DE BORD'!$B$13:$B$2000,0),12)</f>
        <v>2.7040062867933941</v>
      </c>
      <c r="BR506">
        <f t="shared" si="37"/>
        <v>0</v>
      </c>
      <c r="BU506">
        <f t="shared" si="35"/>
        <v>0.5758883471257642</v>
      </c>
      <c r="BW506">
        <f>IF($BW$6="","",IF(ISERROR(INDEX([1]Base!$A$2:$C$207,MATCH($BW$6,[1]Base!$A$2:$A$207,0),2))=TRUE,"CABLE INCONNU",(INDEX([1]Base!$A$2:$C$207,MATCH($BW$6,[1]Base!$A$2:$A$207,0),3))))</f>
        <v>15.75</v>
      </c>
      <c r="BY506">
        <f>IF($BW$6="","",IF(ISERROR(INDEX([1]Base!$A$2:$C$207,MATCH($BW$6,[1]Base!$A$2:$A$207,0),2))=TRUE,"CABLE INCONNU",(INDEX([1]Base!$A$2:$C$207,MATCH($BW$6,[1]Base!$A$2:$A$207,0),2))))</f>
        <v>0.54700000000000004</v>
      </c>
      <c r="CA506">
        <f t="shared" si="36"/>
        <v>0</v>
      </c>
      <c r="CC506">
        <f>$BB$28+$D$10*((EXP(($BB$26-Q506)/$D$10)+EXP(-($BB$26-Q506)/$D$10))/2-1)</f>
        <v>237.96</v>
      </c>
      <c r="CD5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BORD'!$B$13:$B$2000,0),9)))*Q506/$M$18)</f>
        <v>237.96</v>
      </c>
      <c r="CF506" t="str">
        <f>'[1]TABLEAU DE BORD'!B504</f>
        <v/>
      </c>
      <c r="CG506" t="e">
        <f>'[1]TABLEAU DE BORD'!E504-'[1]TABLEAU DE BORD'!C504</f>
        <v>#VALUE!</v>
      </c>
      <c r="CI506" t="str">
        <f>'[1]TABLEAU DE BORD'!H504</f>
        <v/>
      </c>
      <c r="CJ506" t="e">
        <f>'[1]TABLEAU DE BORD'!K504-'[1]TABLEAU DE BORD'!I504</f>
        <v>#VALUE!</v>
      </c>
    </row>
    <row r="507" spans="69:88" x14ac:dyDescent="0.25">
      <c r="BQ5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BORD'!$B$13:$B$2000,0),11))*Q507/INDEX('[1]TABLEAU DE BORD'!$B$13:$R$2000,MATCH('Formalisme RTE'!$H$2,'[1]TABLEAU DE BORD'!$B$13:$B$2000,0),12)</f>
        <v>2.7040062867933941</v>
      </c>
      <c r="BR507">
        <f t="shared" si="37"/>
        <v>0</v>
      </c>
      <c r="BU507">
        <f t="shared" si="35"/>
        <v>0.5758883471257642</v>
      </c>
      <c r="BW507">
        <f>IF($BW$6="","",IF(ISERROR(INDEX([1]Base!$A$2:$C$207,MATCH($BW$6,[1]Base!$A$2:$A$207,0),2))=TRUE,"CABLE INCONNU",(INDEX([1]Base!$A$2:$C$207,MATCH($BW$6,[1]Base!$A$2:$A$207,0),3))))</f>
        <v>15.75</v>
      </c>
      <c r="BY507">
        <f>IF($BW$6="","",IF(ISERROR(INDEX([1]Base!$A$2:$C$207,MATCH($BW$6,[1]Base!$A$2:$A$207,0),2))=TRUE,"CABLE INCONNU",(INDEX([1]Base!$A$2:$C$207,MATCH($BW$6,[1]Base!$A$2:$A$207,0),2))))</f>
        <v>0.54700000000000004</v>
      </c>
      <c r="CA507">
        <f t="shared" si="36"/>
        <v>0</v>
      </c>
      <c r="CC507">
        <f>$BB$28+$D$10*((EXP(($BB$26-Q507)/$D$10)+EXP(-($BB$26-Q507)/$D$10))/2-1)</f>
        <v>237.96</v>
      </c>
      <c r="CD5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BORD'!$B$13:$B$2000,0),9)))*Q507/$M$18)</f>
        <v>237.96</v>
      </c>
      <c r="CF507" t="str">
        <f>'[1]TABLEAU DE BORD'!B505</f>
        <v/>
      </c>
      <c r="CG507" t="e">
        <f>'[1]TABLEAU DE BORD'!E505-'[1]TABLEAU DE BORD'!C505</f>
        <v>#VALUE!</v>
      </c>
      <c r="CI507" t="str">
        <f>'[1]TABLEAU DE BORD'!H505</f>
        <v/>
      </c>
      <c r="CJ507" t="e">
        <f>'[1]TABLEAU DE BORD'!K505-'[1]TABLEAU DE BORD'!I505</f>
        <v>#VALUE!</v>
      </c>
    </row>
    <row r="508" spans="69:88" x14ac:dyDescent="0.25">
      <c r="BQ5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BORD'!$B$13:$B$2000,0),11))*Q508/INDEX('[1]TABLEAU DE BORD'!$B$13:$R$2000,MATCH('Formalisme RTE'!$H$2,'[1]TABLEAU DE BORD'!$B$13:$B$2000,0),12)</f>
        <v>2.7040062867933941</v>
      </c>
      <c r="BR508">
        <f t="shared" si="37"/>
        <v>0</v>
      </c>
      <c r="BU508">
        <f t="shared" si="35"/>
        <v>0.5758883471257642</v>
      </c>
      <c r="BW508">
        <f>IF($BW$6="","",IF(ISERROR(INDEX([1]Base!$A$2:$C$207,MATCH($BW$6,[1]Base!$A$2:$A$207,0),2))=TRUE,"CABLE INCONNU",(INDEX([1]Base!$A$2:$C$207,MATCH($BW$6,[1]Base!$A$2:$A$207,0),3))))</f>
        <v>15.75</v>
      </c>
      <c r="BY508">
        <f>IF($BW$6="","",IF(ISERROR(INDEX([1]Base!$A$2:$C$207,MATCH($BW$6,[1]Base!$A$2:$A$207,0),2))=TRUE,"CABLE INCONNU",(INDEX([1]Base!$A$2:$C$207,MATCH($BW$6,[1]Base!$A$2:$A$207,0),2))))</f>
        <v>0.54700000000000004</v>
      </c>
      <c r="CA508">
        <f t="shared" si="36"/>
        <v>0</v>
      </c>
      <c r="CC508">
        <f>$BB$28+$D$10*((EXP(($BB$26-Q508)/$D$10)+EXP(-($BB$26-Q508)/$D$10))/2-1)</f>
        <v>237.96</v>
      </c>
      <c r="CD5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BORD'!$B$13:$B$2000,0),9)))*Q508/$M$18)</f>
        <v>237.96</v>
      </c>
      <c r="CF508" t="str">
        <f>'[1]TABLEAU DE BORD'!B506</f>
        <v/>
      </c>
      <c r="CG508" t="e">
        <f>'[1]TABLEAU DE BORD'!E506-'[1]TABLEAU DE BORD'!C506</f>
        <v>#VALUE!</v>
      </c>
      <c r="CI508" t="str">
        <f>'[1]TABLEAU DE BORD'!H506</f>
        <v/>
      </c>
      <c r="CJ508" t="e">
        <f>'[1]TABLEAU DE BORD'!K506-'[1]TABLEAU DE BORD'!I506</f>
        <v>#VALUE!</v>
      </c>
    </row>
    <row r="509" spans="69:88" x14ac:dyDescent="0.25">
      <c r="BQ5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BORD'!$B$13:$B$2000,0),11))*Q509/INDEX('[1]TABLEAU DE BORD'!$B$13:$R$2000,MATCH('Formalisme RTE'!$H$2,'[1]TABLEAU DE BORD'!$B$13:$B$2000,0),12)</f>
        <v>2.7040062867933941</v>
      </c>
      <c r="BR509">
        <f t="shared" si="37"/>
        <v>0</v>
      </c>
      <c r="BU509">
        <f t="shared" si="35"/>
        <v>0.5758883471257642</v>
      </c>
      <c r="BW509">
        <f>IF($BW$6="","",IF(ISERROR(INDEX([1]Base!$A$2:$C$207,MATCH($BW$6,[1]Base!$A$2:$A$207,0),2))=TRUE,"CABLE INCONNU",(INDEX([1]Base!$A$2:$C$207,MATCH($BW$6,[1]Base!$A$2:$A$207,0),3))))</f>
        <v>15.75</v>
      </c>
      <c r="BY509">
        <f>IF($BW$6="","",IF(ISERROR(INDEX([1]Base!$A$2:$C$207,MATCH($BW$6,[1]Base!$A$2:$A$207,0),2))=TRUE,"CABLE INCONNU",(INDEX([1]Base!$A$2:$C$207,MATCH($BW$6,[1]Base!$A$2:$A$207,0),2))))</f>
        <v>0.54700000000000004</v>
      </c>
      <c r="CA509">
        <f t="shared" si="36"/>
        <v>0</v>
      </c>
      <c r="CC509">
        <f>$BB$28+$D$10*((EXP(($BB$26-Q509)/$D$10)+EXP(-($BB$26-Q509)/$D$10))/2-1)</f>
        <v>237.96</v>
      </c>
      <c r="CD5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BORD'!$B$13:$B$2000,0),9)))*Q509/$M$18)</f>
        <v>237.96</v>
      </c>
      <c r="CF509" t="str">
        <f>'[1]TABLEAU DE BORD'!B507</f>
        <v/>
      </c>
      <c r="CG509" t="e">
        <f>'[1]TABLEAU DE BORD'!E507-'[1]TABLEAU DE BORD'!C507</f>
        <v>#VALUE!</v>
      </c>
      <c r="CI509" t="str">
        <f>'[1]TABLEAU DE BORD'!H507</f>
        <v/>
      </c>
      <c r="CJ509" t="e">
        <f>'[1]TABLEAU DE BORD'!K507-'[1]TABLEAU DE BORD'!I507</f>
        <v>#VALUE!</v>
      </c>
    </row>
    <row r="510" spans="69:88" x14ac:dyDescent="0.25">
      <c r="BQ5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BORD'!$B$13:$B$2000,0),11))*Q510/INDEX('[1]TABLEAU DE BORD'!$B$13:$R$2000,MATCH('Formalisme RTE'!$H$2,'[1]TABLEAU DE BORD'!$B$13:$B$2000,0),12)</f>
        <v>2.7040062867933941</v>
      </c>
      <c r="BR510">
        <f t="shared" si="37"/>
        <v>0</v>
      </c>
      <c r="BU510">
        <f t="shared" si="35"/>
        <v>0.5758883471257642</v>
      </c>
      <c r="BW510">
        <f>IF($BW$6="","",IF(ISERROR(INDEX([1]Base!$A$2:$C$207,MATCH($BW$6,[1]Base!$A$2:$A$207,0),2))=TRUE,"CABLE INCONNU",(INDEX([1]Base!$A$2:$C$207,MATCH($BW$6,[1]Base!$A$2:$A$207,0),3))))</f>
        <v>15.75</v>
      </c>
      <c r="BY510">
        <f>IF($BW$6="","",IF(ISERROR(INDEX([1]Base!$A$2:$C$207,MATCH($BW$6,[1]Base!$A$2:$A$207,0),2))=TRUE,"CABLE INCONNU",(INDEX([1]Base!$A$2:$C$207,MATCH($BW$6,[1]Base!$A$2:$A$207,0),2))))</f>
        <v>0.54700000000000004</v>
      </c>
      <c r="CA510">
        <f t="shared" si="36"/>
        <v>0</v>
      </c>
      <c r="CC510">
        <f>$BB$28+$D$10*((EXP(($BB$26-Q510)/$D$10)+EXP(-($BB$26-Q510)/$D$10))/2-1)</f>
        <v>237.96</v>
      </c>
      <c r="CD5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BORD'!$B$13:$B$2000,0),9)))*Q510/$M$18)</f>
        <v>237.96</v>
      </c>
      <c r="CF510" t="str">
        <f>'[1]TABLEAU DE BORD'!B508</f>
        <v/>
      </c>
      <c r="CG510" t="e">
        <f>'[1]TABLEAU DE BORD'!E508-'[1]TABLEAU DE BORD'!C508</f>
        <v>#VALUE!</v>
      </c>
      <c r="CI510" t="str">
        <f>'[1]TABLEAU DE BORD'!H508</f>
        <v/>
      </c>
      <c r="CJ510" t="e">
        <f>'[1]TABLEAU DE BORD'!K508-'[1]TABLEAU DE BORD'!I508</f>
        <v>#VALUE!</v>
      </c>
    </row>
    <row r="511" spans="69:88" x14ac:dyDescent="0.25">
      <c r="BQ5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BORD'!$B$13:$B$2000,0),11))*Q511/INDEX('[1]TABLEAU DE BORD'!$B$13:$R$2000,MATCH('Formalisme RTE'!$H$2,'[1]TABLEAU DE BORD'!$B$13:$B$2000,0),12)</f>
        <v>2.7040062867933941</v>
      </c>
      <c r="BR511">
        <f t="shared" si="37"/>
        <v>0</v>
      </c>
      <c r="BU511">
        <f t="shared" si="35"/>
        <v>0.5758883471257642</v>
      </c>
      <c r="BW511">
        <f>IF($BW$6="","",IF(ISERROR(INDEX([1]Base!$A$2:$C$207,MATCH($BW$6,[1]Base!$A$2:$A$207,0),2))=TRUE,"CABLE INCONNU",(INDEX([1]Base!$A$2:$C$207,MATCH($BW$6,[1]Base!$A$2:$A$207,0),3))))</f>
        <v>15.75</v>
      </c>
      <c r="BY511">
        <f>IF($BW$6="","",IF(ISERROR(INDEX([1]Base!$A$2:$C$207,MATCH($BW$6,[1]Base!$A$2:$A$207,0),2))=TRUE,"CABLE INCONNU",(INDEX([1]Base!$A$2:$C$207,MATCH($BW$6,[1]Base!$A$2:$A$207,0),2))))</f>
        <v>0.54700000000000004</v>
      </c>
      <c r="CA511">
        <f t="shared" si="36"/>
        <v>0</v>
      </c>
      <c r="CC511">
        <f>$BB$28+$D$10*((EXP(($BB$26-Q511)/$D$10)+EXP(-($BB$26-Q511)/$D$10))/2-1)</f>
        <v>237.96</v>
      </c>
      <c r="CD5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BORD'!$B$13:$B$2000,0),9)))*Q511/$M$18)</f>
        <v>237.96</v>
      </c>
      <c r="CF511" t="str">
        <f>'[1]TABLEAU DE BORD'!B509</f>
        <v/>
      </c>
      <c r="CG511" t="e">
        <f>'[1]TABLEAU DE BORD'!E509-'[1]TABLEAU DE BORD'!C509</f>
        <v>#VALUE!</v>
      </c>
      <c r="CI511" t="str">
        <f>'[1]TABLEAU DE BORD'!H509</f>
        <v/>
      </c>
      <c r="CJ511" t="e">
        <f>'[1]TABLEAU DE BORD'!K509-'[1]TABLEAU DE BORD'!I509</f>
        <v>#VALUE!</v>
      </c>
    </row>
    <row r="512" spans="69:88" x14ac:dyDescent="0.25">
      <c r="BQ5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BORD'!$B$13:$B$2000,0),11))*Q512/INDEX('[1]TABLEAU DE BORD'!$B$13:$R$2000,MATCH('Formalisme RTE'!$H$2,'[1]TABLEAU DE BORD'!$B$13:$B$2000,0),12)</f>
        <v>2.7040062867933941</v>
      </c>
      <c r="BR512">
        <f t="shared" si="37"/>
        <v>0</v>
      </c>
      <c r="BU512">
        <f t="shared" si="35"/>
        <v>0.5758883471257642</v>
      </c>
      <c r="BW512">
        <f>IF($BW$6="","",IF(ISERROR(INDEX([1]Base!$A$2:$C$207,MATCH($BW$6,[1]Base!$A$2:$A$207,0),2))=TRUE,"CABLE INCONNU",(INDEX([1]Base!$A$2:$C$207,MATCH($BW$6,[1]Base!$A$2:$A$207,0),3))))</f>
        <v>15.75</v>
      </c>
      <c r="BY512">
        <f>IF($BW$6="","",IF(ISERROR(INDEX([1]Base!$A$2:$C$207,MATCH($BW$6,[1]Base!$A$2:$A$207,0),2))=TRUE,"CABLE INCONNU",(INDEX([1]Base!$A$2:$C$207,MATCH($BW$6,[1]Base!$A$2:$A$207,0),2))))</f>
        <v>0.54700000000000004</v>
      </c>
      <c r="CA512">
        <f t="shared" si="36"/>
        <v>0</v>
      </c>
      <c r="CC512">
        <f>$BB$28+$D$10*((EXP(($BB$26-Q512)/$D$10)+EXP(-($BB$26-Q512)/$D$10))/2-1)</f>
        <v>237.96</v>
      </c>
      <c r="CD5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BORD'!$B$13:$B$2000,0),9)))*Q512/$M$18)</f>
        <v>237.96</v>
      </c>
      <c r="CF512" t="str">
        <f>'[1]TABLEAU DE BORD'!B510</f>
        <v/>
      </c>
      <c r="CG512" t="e">
        <f>'[1]TABLEAU DE BORD'!E510-'[1]TABLEAU DE BORD'!C510</f>
        <v>#VALUE!</v>
      </c>
      <c r="CI512" t="str">
        <f>'[1]TABLEAU DE BORD'!H510</f>
        <v/>
      </c>
      <c r="CJ512" t="e">
        <f>'[1]TABLEAU DE BORD'!K510-'[1]TABLEAU DE BORD'!I510</f>
        <v>#VALUE!</v>
      </c>
    </row>
    <row r="513" spans="69:88" x14ac:dyDescent="0.25">
      <c r="BQ5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BORD'!$B$13:$B$2000,0),11))*Q513/INDEX('[1]TABLEAU DE BORD'!$B$13:$R$2000,MATCH('Formalisme RTE'!$H$2,'[1]TABLEAU DE BORD'!$B$13:$B$2000,0),12)</f>
        <v>2.7040062867933941</v>
      </c>
      <c r="BR513">
        <f t="shared" si="37"/>
        <v>0</v>
      </c>
      <c r="BU513">
        <f t="shared" si="35"/>
        <v>0.5758883471257642</v>
      </c>
      <c r="BW513">
        <f>IF($BW$6="","",IF(ISERROR(INDEX([1]Base!$A$2:$C$207,MATCH($BW$6,[1]Base!$A$2:$A$207,0),2))=TRUE,"CABLE INCONNU",(INDEX([1]Base!$A$2:$C$207,MATCH($BW$6,[1]Base!$A$2:$A$207,0),3))))</f>
        <v>15.75</v>
      </c>
      <c r="BY513">
        <f>IF($BW$6="","",IF(ISERROR(INDEX([1]Base!$A$2:$C$207,MATCH($BW$6,[1]Base!$A$2:$A$207,0),2))=TRUE,"CABLE INCONNU",(INDEX([1]Base!$A$2:$C$207,MATCH($BW$6,[1]Base!$A$2:$A$207,0),2))))</f>
        <v>0.54700000000000004</v>
      </c>
      <c r="CA513">
        <f t="shared" si="36"/>
        <v>0</v>
      </c>
      <c r="CC513">
        <f>$BB$28+$D$10*((EXP(($BB$26-Q513)/$D$10)+EXP(-($BB$26-Q513)/$D$10))/2-1)</f>
        <v>237.96</v>
      </c>
      <c r="CD5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BORD'!$B$13:$B$2000,0),9)))*Q513/$M$18)</f>
        <v>237.96</v>
      </c>
      <c r="CF513" t="str">
        <f>'[1]TABLEAU DE BORD'!B511</f>
        <v/>
      </c>
      <c r="CG513" t="e">
        <f>'[1]TABLEAU DE BORD'!E511-'[1]TABLEAU DE BORD'!C511</f>
        <v>#VALUE!</v>
      </c>
      <c r="CI513" t="str">
        <f>'[1]TABLEAU DE BORD'!H511</f>
        <v/>
      </c>
      <c r="CJ513" t="e">
        <f>'[1]TABLEAU DE BORD'!K511-'[1]TABLEAU DE BORD'!I511</f>
        <v>#VALUE!</v>
      </c>
    </row>
    <row r="514" spans="69:88" x14ac:dyDescent="0.25">
      <c r="BQ5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BORD'!$B$13:$B$2000,0),11))*Q514/INDEX('[1]TABLEAU DE BORD'!$B$13:$R$2000,MATCH('Formalisme RTE'!$H$2,'[1]TABLEAU DE BORD'!$B$13:$B$2000,0),12)</f>
        <v>2.7040062867933941</v>
      </c>
      <c r="BR514">
        <f t="shared" si="37"/>
        <v>0</v>
      </c>
      <c r="BU514">
        <f t="shared" si="35"/>
        <v>0.5758883471257642</v>
      </c>
      <c r="BW514">
        <f>IF($BW$6="","",IF(ISERROR(INDEX([1]Base!$A$2:$C$207,MATCH($BW$6,[1]Base!$A$2:$A$207,0),2))=TRUE,"CABLE INCONNU",(INDEX([1]Base!$A$2:$C$207,MATCH($BW$6,[1]Base!$A$2:$A$207,0),3))))</f>
        <v>15.75</v>
      </c>
      <c r="BY514">
        <f>IF($BW$6="","",IF(ISERROR(INDEX([1]Base!$A$2:$C$207,MATCH($BW$6,[1]Base!$A$2:$A$207,0),2))=TRUE,"CABLE INCONNU",(INDEX([1]Base!$A$2:$C$207,MATCH($BW$6,[1]Base!$A$2:$A$207,0),2))))</f>
        <v>0.54700000000000004</v>
      </c>
      <c r="CA514">
        <f t="shared" si="36"/>
        <v>0</v>
      </c>
      <c r="CC514">
        <f>$BB$28+$D$10*((EXP(($BB$26-Q514)/$D$10)+EXP(-($BB$26-Q514)/$D$10))/2-1)</f>
        <v>237.96</v>
      </c>
      <c r="CD5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BORD'!$B$13:$B$2000,0),9)))*Q514/$M$18)</f>
        <v>237.96</v>
      </c>
      <c r="CF514" t="str">
        <f>'[1]TABLEAU DE BORD'!B512</f>
        <v/>
      </c>
      <c r="CG514" t="e">
        <f>'[1]TABLEAU DE BORD'!E512-'[1]TABLEAU DE BORD'!C512</f>
        <v>#VALUE!</v>
      </c>
      <c r="CI514" t="str">
        <f>'[1]TABLEAU DE BORD'!H512</f>
        <v/>
      </c>
      <c r="CJ514" t="e">
        <f>'[1]TABLEAU DE BORD'!K512-'[1]TABLEAU DE BORD'!I512</f>
        <v>#VALUE!</v>
      </c>
    </row>
    <row r="515" spans="69:88" x14ac:dyDescent="0.25">
      <c r="BQ5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BORD'!$B$13:$B$2000,0),11))*Q515/INDEX('[1]TABLEAU DE BORD'!$B$13:$R$2000,MATCH('Formalisme RTE'!$H$2,'[1]TABLEAU DE BORD'!$B$13:$B$2000,0),12)</f>
        <v>2.7040062867933941</v>
      </c>
      <c r="BR515">
        <f t="shared" si="37"/>
        <v>0</v>
      </c>
      <c r="BU515">
        <f t="shared" si="35"/>
        <v>0.5758883471257642</v>
      </c>
      <c r="BW515">
        <f>IF($BW$6="","",IF(ISERROR(INDEX([1]Base!$A$2:$C$207,MATCH($BW$6,[1]Base!$A$2:$A$207,0),2))=TRUE,"CABLE INCONNU",(INDEX([1]Base!$A$2:$C$207,MATCH($BW$6,[1]Base!$A$2:$A$207,0),3))))</f>
        <v>15.75</v>
      </c>
      <c r="BY515">
        <f>IF($BW$6="","",IF(ISERROR(INDEX([1]Base!$A$2:$C$207,MATCH($BW$6,[1]Base!$A$2:$A$207,0),2))=TRUE,"CABLE INCONNU",(INDEX([1]Base!$A$2:$C$207,MATCH($BW$6,[1]Base!$A$2:$A$207,0),2))))</f>
        <v>0.54700000000000004</v>
      </c>
      <c r="CA515">
        <f t="shared" si="36"/>
        <v>0</v>
      </c>
      <c r="CC515">
        <f>$BB$28+$D$10*((EXP(($BB$26-Q515)/$D$10)+EXP(-($BB$26-Q515)/$D$10))/2-1)</f>
        <v>237.96</v>
      </c>
      <c r="CD5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BORD'!$B$13:$B$2000,0),9)))*Q515/$M$18)</f>
        <v>237.96</v>
      </c>
      <c r="CF515" t="str">
        <f>'[1]TABLEAU DE BORD'!B513</f>
        <v/>
      </c>
      <c r="CG515" t="e">
        <f>'[1]TABLEAU DE BORD'!E513-'[1]TABLEAU DE BORD'!C513</f>
        <v>#VALUE!</v>
      </c>
      <c r="CI515" t="str">
        <f>'[1]TABLEAU DE BORD'!H513</f>
        <v/>
      </c>
      <c r="CJ515" t="e">
        <f>'[1]TABLEAU DE BORD'!K513-'[1]TABLEAU DE BORD'!I513</f>
        <v>#VALUE!</v>
      </c>
    </row>
    <row r="516" spans="69:88" x14ac:dyDescent="0.25">
      <c r="BQ5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BORD'!$B$13:$B$2000,0),11))*Q516/INDEX('[1]TABLEAU DE BORD'!$B$13:$R$2000,MATCH('Formalisme RTE'!$H$2,'[1]TABLEAU DE BORD'!$B$13:$B$2000,0),12)</f>
        <v>2.7040062867933941</v>
      </c>
      <c r="BR516">
        <f t="shared" si="37"/>
        <v>0</v>
      </c>
      <c r="BU516">
        <f t="shared" si="35"/>
        <v>0.5758883471257642</v>
      </c>
      <c r="BW516">
        <f>IF($BW$6="","",IF(ISERROR(INDEX([1]Base!$A$2:$C$207,MATCH($BW$6,[1]Base!$A$2:$A$207,0),2))=TRUE,"CABLE INCONNU",(INDEX([1]Base!$A$2:$C$207,MATCH($BW$6,[1]Base!$A$2:$A$207,0),3))))</f>
        <v>15.75</v>
      </c>
      <c r="BY516">
        <f>IF($BW$6="","",IF(ISERROR(INDEX([1]Base!$A$2:$C$207,MATCH($BW$6,[1]Base!$A$2:$A$207,0),2))=TRUE,"CABLE INCONNU",(INDEX([1]Base!$A$2:$C$207,MATCH($BW$6,[1]Base!$A$2:$A$207,0),2))))</f>
        <v>0.54700000000000004</v>
      </c>
      <c r="CA516">
        <f t="shared" si="36"/>
        <v>0</v>
      </c>
      <c r="CC516">
        <f>$BB$28+$D$10*((EXP(($BB$26-Q516)/$D$10)+EXP(-($BB$26-Q516)/$D$10))/2-1)</f>
        <v>237.96</v>
      </c>
      <c r="CD5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BORD'!$B$13:$B$2000,0),9)))*Q516/$M$18)</f>
        <v>237.96</v>
      </c>
      <c r="CF516" t="str">
        <f>'[1]TABLEAU DE BORD'!B514</f>
        <v/>
      </c>
      <c r="CG516" t="e">
        <f>'[1]TABLEAU DE BORD'!E514-'[1]TABLEAU DE BORD'!C514</f>
        <v>#VALUE!</v>
      </c>
      <c r="CI516" t="str">
        <f>'[1]TABLEAU DE BORD'!H514</f>
        <v/>
      </c>
      <c r="CJ516" t="e">
        <f>'[1]TABLEAU DE BORD'!K514-'[1]TABLEAU DE BORD'!I514</f>
        <v>#VALUE!</v>
      </c>
    </row>
    <row r="517" spans="69:88" x14ac:dyDescent="0.25">
      <c r="BQ5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BORD'!$B$13:$B$2000,0),11))*Q517/INDEX('[1]TABLEAU DE BORD'!$B$13:$R$2000,MATCH('Formalisme RTE'!$H$2,'[1]TABLEAU DE BORD'!$B$13:$B$2000,0),12)</f>
        <v>2.7040062867933941</v>
      </c>
      <c r="BR517">
        <f t="shared" si="37"/>
        <v>0</v>
      </c>
      <c r="BU517">
        <f t="shared" si="35"/>
        <v>0.5758883471257642</v>
      </c>
      <c r="BW517">
        <f>IF($BW$6="","",IF(ISERROR(INDEX([1]Base!$A$2:$C$207,MATCH($BW$6,[1]Base!$A$2:$A$207,0),2))=TRUE,"CABLE INCONNU",(INDEX([1]Base!$A$2:$C$207,MATCH($BW$6,[1]Base!$A$2:$A$207,0),3))))</f>
        <v>15.75</v>
      </c>
      <c r="BY517">
        <f>IF($BW$6="","",IF(ISERROR(INDEX([1]Base!$A$2:$C$207,MATCH($BW$6,[1]Base!$A$2:$A$207,0),2))=TRUE,"CABLE INCONNU",(INDEX([1]Base!$A$2:$C$207,MATCH($BW$6,[1]Base!$A$2:$A$207,0),2))))</f>
        <v>0.54700000000000004</v>
      </c>
      <c r="CA517">
        <f t="shared" si="36"/>
        <v>0</v>
      </c>
      <c r="CC517">
        <f>$BB$28+$D$10*((EXP(($BB$26-Q517)/$D$10)+EXP(-($BB$26-Q517)/$D$10))/2-1)</f>
        <v>237.96</v>
      </c>
      <c r="CD5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BORD'!$B$13:$B$2000,0),9)))*Q517/$M$18)</f>
        <v>237.96</v>
      </c>
      <c r="CF517" t="str">
        <f>'[1]TABLEAU DE BORD'!B515</f>
        <v/>
      </c>
      <c r="CG517" t="e">
        <f>'[1]TABLEAU DE BORD'!E515-'[1]TABLEAU DE BORD'!C515</f>
        <v>#VALUE!</v>
      </c>
      <c r="CI517" t="str">
        <f>'[1]TABLEAU DE BORD'!H515</f>
        <v/>
      </c>
      <c r="CJ517" t="e">
        <f>'[1]TABLEAU DE BORD'!K515-'[1]TABLEAU DE BORD'!I515</f>
        <v>#VALUE!</v>
      </c>
    </row>
    <row r="518" spans="69:88" x14ac:dyDescent="0.25">
      <c r="BQ5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BORD'!$B$13:$B$2000,0),11))*Q518/INDEX('[1]TABLEAU DE BORD'!$B$13:$R$2000,MATCH('Formalisme RTE'!$H$2,'[1]TABLEAU DE BORD'!$B$13:$B$2000,0),12)</f>
        <v>2.7040062867933941</v>
      </c>
      <c r="BR518">
        <f t="shared" si="37"/>
        <v>0</v>
      </c>
      <c r="BU518">
        <f t="shared" si="35"/>
        <v>0.5758883471257642</v>
      </c>
      <c r="BW518">
        <f>IF($BW$6="","",IF(ISERROR(INDEX([1]Base!$A$2:$C$207,MATCH($BW$6,[1]Base!$A$2:$A$207,0),2))=TRUE,"CABLE INCONNU",(INDEX([1]Base!$A$2:$C$207,MATCH($BW$6,[1]Base!$A$2:$A$207,0),3))))</f>
        <v>15.75</v>
      </c>
      <c r="BY518">
        <f>IF($BW$6="","",IF(ISERROR(INDEX([1]Base!$A$2:$C$207,MATCH($BW$6,[1]Base!$A$2:$A$207,0),2))=TRUE,"CABLE INCONNU",(INDEX([1]Base!$A$2:$C$207,MATCH($BW$6,[1]Base!$A$2:$A$207,0),2))))</f>
        <v>0.54700000000000004</v>
      </c>
      <c r="CA518">
        <f t="shared" si="36"/>
        <v>0</v>
      </c>
      <c r="CC518">
        <f>$BB$28+$D$10*((EXP(($BB$26-Q518)/$D$10)+EXP(-($BB$26-Q518)/$D$10))/2-1)</f>
        <v>237.96</v>
      </c>
      <c r="CD5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BORD'!$B$13:$B$2000,0),9)))*Q518/$M$18)</f>
        <v>237.96</v>
      </c>
      <c r="CF518" t="str">
        <f>'[1]TABLEAU DE BORD'!B516</f>
        <v/>
      </c>
      <c r="CG518" t="e">
        <f>'[1]TABLEAU DE BORD'!E516-'[1]TABLEAU DE BORD'!C516</f>
        <v>#VALUE!</v>
      </c>
      <c r="CI518" t="str">
        <f>'[1]TABLEAU DE BORD'!H516</f>
        <v/>
      </c>
      <c r="CJ518" t="e">
        <f>'[1]TABLEAU DE BORD'!K516-'[1]TABLEAU DE BORD'!I516</f>
        <v>#VALUE!</v>
      </c>
    </row>
    <row r="519" spans="69:88" x14ac:dyDescent="0.25">
      <c r="BQ5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BORD'!$B$13:$B$2000,0),11))*Q519/INDEX('[1]TABLEAU DE BORD'!$B$13:$R$2000,MATCH('Formalisme RTE'!$H$2,'[1]TABLEAU DE BORD'!$B$13:$B$2000,0),12)</f>
        <v>2.7040062867933941</v>
      </c>
      <c r="BR519">
        <f t="shared" si="37"/>
        <v>0</v>
      </c>
      <c r="BU519">
        <f t="shared" si="35"/>
        <v>0.5758883471257642</v>
      </c>
      <c r="BW519">
        <f>IF($BW$6="","",IF(ISERROR(INDEX([1]Base!$A$2:$C$207,MATCH($BW$6,[1]Base!$A$2:$A$207,0),2))=TRUE,"CABLE INCONNU",(INDEX([1]Base!$A$2:$C$207,MATCH($BW$6,[1]Base!$A$2:$A$207,0),3))))</f>
        <v>15.75</v>
      </c>
      <c r="BY519">
        <f>IF($BW$6="","",IF(ISERROR(INDEX([1]Base!$A$2:$C$207,MATCH($BW$6,[1]Base!$A$2:$A$207,0),2))=TRUE,"CABLE INCONNU",(INDEX([1]Base!$A$2:$C$207,MATCH($BW$6,[1]Base!$A$2:$A$207,0),2))))</f>
        <v>0.54700000000000004</v>
      </c>
      <c r="CA519">
        <f t="shared" si="36"/>
        <v>0</v>
      </c>
      <c r="CC519">
        <f>$BB$28+$D$10*((EXP(($BB$26-Q519)/$D$10)+EXP(-($BB$26-Q519)/$D$10))/2-1)</f>
        <v>237.96</v>
      </c>
      <c r="CD5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BORD'!$B$13:$B$2000,0),9)))*Q519/$M$18)</f>
        <v>237.96</v>
      </c>
      <c r="CF519" t="str">
        <f>'[1]TABLEAU DE BORD'!B517</f>
        <v/>
      </c>
      <c r="CG519" t="e">
        <f>'[1]TABLEAU DE BORD'!E517-'[1]TABLEAU DE BORD'!C517</f>
        <v>#VALUE!</v>
      </c>
      <c r="CI519" t="str">
        <f>'[1]TABLEAU DE BORD'!H517</f>
        <v/>
      </c>
      <c r="CJ519" t="e">
        <f>'[1]TABLEAU DE BORD'!K517-'[1]TABLEAU DE BORD'!I517</f>
        <v>#VALUE!</v>
      </c>
    </row>
    <row r="520" spans="69:88" x14ac:dyDescent="0.25">
      <c r="BQ5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BORD'!$B$13:$B$2000,0),11))*Q520/INDEX('[1]TABLEAU DE BORD'!$B$13:$R$2000,MATCH('Formalisme RTE'!$H$2,'[1]TABLEAU DE BORD'!$B$13:$B$2000,0),12)</f>
        <v>2.7040062867933941</v>
      </c>
      <c r="BR520">
        <f t="shared" si="37"/>
        <v>0</v>
      </c>
      <c r="BU520">
        <f t="shared" si="35"/>
        <v>0.5758883471257642</v>
      </c>
      <c r="BW520">
        <f>IF($BW$6="","",IF(ISERROR(INDEX([1]Base!$A$2:$C$207,MATCH($BW$6,[1]Base!$A$2:$A$207,0),2))=TRUE,"CABLE INCONNU",(INDEX([1]Base!$A$2:$C$207,MATCH($BW$6,[1]Base!$A$2:$A$207,0),3))))</f>
        <v>15.75</v>
      </c>
      <c r="BY520">
        <f>IF($BW$6="","",IF(ISERROR(INDEX([1]Base!$A$2:$C$207,MATCH($BW$6,[1]Base!$A$2:$A$207,0),2))=TRUE,"CABLE INCONNU",(INDEX([1]Base!$A$2:$C$207,MATCH($BW$6,[1]Base!$A$2:$A$207,0),2))))</f>
        <v>0.54700000000000004</v>
      </c>
      <c r="CA520">
        <f t="shared" si="36"/>
        <v>0</v>
      </c>
      <c r="CC520">
        <f>$BB$28+$D$10*((EXP(($BB$26-Q520)/$D$10)+EXP(-($BB$26-Q520)/$D$10))/2-1)</f>
        <v>237.96</v>
      </c>
      <c r="CD5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BORD'!$B$13:$B$2000,0),9)))*Q520/$M$18)</f>
        <v>237.96</v>
      </c>
      <c r="CF520" t="str">
        <f>'[1]TABLEAU DE BORD'!B518</f>
        <v/>
      </c>
      <c r="CG520" t="e">
        <f>'[1]TABLEAU DE BORD'!E518-'[1]TABLEAU DE BORD'!C518</f>
        <v>#VALUE!</v>
      </c>
      <c r="CI520" t="str">
        <f>'[1]TABLEAU DE BORD'!H518</f>
        <v/>
      </c>
      <c r="CJ520" t="e">
        <f>'[1]TABLEAU DE BORD'!K518-'[1]TABLEAU DE BORD'!I518</f>
        <v>#VALUE!</v>
      </c>
    </row>
    <row r="521" spans="69:88" x14ac:dyDescent="0.25">
      <c r="BQ5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BORD'!$B$13:$B$2000,0),11))*Q521/INDEX('[1]TABLEAU DE BORD'!$B$13:$R$2000,MATCH('Formalisme RTE'!$H$2,'[1]TABLEAU DE BORD'!$B$13:$B$2000,0),12)</f>
        <v>2.7040062867933941</v>
      </c>
      <c r="BR521">
        <f t="shared" si="37"/>
        <v>0</v>
      </c>
      <c r="BU521">
        <f t="shared" si="35"/>
        <v>0.5758883471257642</v>
      </c>
      <c r="BW521">
        <f>IF($BW$6="","",IF(ISERROR(INDEX([1]Base!$A$2:$C$207,MATCH($BW$6,[1]Base!$A$2:$A$207,0),2))=TRUE,"CABLE INCONNU",(INDEX([1]Base!$A$2:$C$207,MATCH($BW$6,[1]Base!$A$2:$A$207,0),3))))</f>
        <v>15.75</v>
      </c>
      <c r="BY521">
        <f>IF($BW$6="","",IF(ISERROR(INDEX([1]Base!$A$2:$C$207,MATCH($BW$6,[1]Base!$A$2:$A$207,0),2))=TRUE,"CABLE INCONNU",(INDEX([1]Base!$A$2:$C$207,MATCH($BW$6,[1]Base!$A$2:$A$207,0),2))))</f>
        <v>0.54700000000000004</v>
      </c>
      <c r="CA521">
        <f t="shared" si="36"/>
        <v>0</v>
      </c>
      <c r="CC521">
        <f>$BB$28+$D$10*((EXP(($BB$26-Q521)/$D$10)+EXP(-($BB$26-Q521)/$D$10))/2-1)</f>
        <v>237.96</v>
      </c>
      <c r="CD5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BORD'!$B$13:$B$2000,0),9)))*Q521/$M$18)</f>
        <v>237.96</v>
      </c>
      <c r="CF521" t="str">
        <f>'[1]TABLEAU DE BORD'!B519</f>
        <v/>
      </c>
      <c r="CG521" t="e">
        <f>'[1]TABLEAU DE BORD'!E519-'[1]TABLEAU DE BORD'!C519</f>
        <v>#VALUE!</v>
      </c>
      <c r="CI521" t="str">
        <f>'[1]TABLEAU DE BORD'!H519</f>
        <v/>
      </c>
      <c r="CJ521" t="e">
        <f>'[1]TABLEAU DE BORD'!K519-'[1]TABLEAU DE BORD'!I519</f>
        <v>#VALUE!</v>
      </c>
    </row>
    <row r="522" spans="69:88" x14ac:dyDescent="0.25">
      <c r="BQ5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BORD'!$B$13:$B$2000,0),11))*Q522/INDEX('[1]TABLEAU DE BORD'!$B$13:$R$2000,MATCH('Formalisme RTE'!$H$2,'[1]TABLEAU DE BORD'!$B$13:$B$2000,0),12)</f>
        <v>2.7040062867933941</v>
      </c>
      <c r="BR522">
        <f t="shared" si="37"/>
        <v>0</v>
      </c>
      <c r="BU522">
        <f t="shared" si="35"/>
        <v>0.5758883471257642</v>
      </c>
      <c r="BW522">
        <f>IF($BW$6="","",IF(ISERROR(INDEX([1]Base!$A$2:$C$207,MATCH($BW$6,[1]Base!$A$2:$A$207,0),2))=TRUE,"CABLE INCONNU",(INDEX([1]Base!$A$2:$C$207,MATCH($BW$6,[1]Base!$A$2:$A$207,0),3))))</f>
        <v>15.75</v>
      </c>
      <c r="BY522">
        <f>IF($BW$6="","",IF(ISERROR(INDEX([1]Base!$A$2:$C$207,MATCH($BW$6,[1]Base!$A$2:$A$207,0),2))=TRUE,"CABLE INCONNU",(INDEX([1]Base!$A$2:$C$207,MATCH($BW$6,[1]Base!$A$2:$A$207,0),2))))</f>
        <v>0.54700000000000004</v>
      </c>
      <c r="CA522">
        <f t="shared" si="36"/>
        <v>0</v>
      </c>
      <c r="CC522">
        <f>$BB$28+$D$10*((EXP(($BB$26-Q522)/$D$10)+EXP(-($BB$26-Q522)/$D$10))/2-1)</f>
        <v>237.96</v>
      </c>
      <c r="CD5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BORD'!$B$13:$B$2000,0),9)))*Q522/$M$18)</f>
        <v>237.96</v>
      </c>
      <c r="CF522" t="str">
        <f>'[1]TABLEAU DE BORD'!B520</f>
        <v/>
      </c>
      <c r="CG522" t="e">
        <f>'[1]TABLEAU DE BORD'!E520-'[1]TABLEAU DE BORD'!C520</f>
        <v>#VALUE!</v>
      </c>
      <c r="CI522" t="str">
        <f>'[1]TABLEAU DE BORD'!H520</f>
        <v/>
      </c>
      <c r="CJ522" t="e">
        <f>'[1]TABLEAU DE BORD'!K520-'[1]TABLEAU DE BORD'!I520</f>
        <v>#VALUE!</v>
      </c>
    </row>
    <row r="523" spans="69:88" x14ac:dyDescent="0.25">
      <c r="BQ5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BORD'!$B$13:$B$2000,0),11))*Q523/INDEX('[1]TABLEAU DE BORD'!$B$13:$R$2000,MATCH('Formalisme RTE'!$H$2,'[1]TABLEAU DE BORD'!$B$13:$B$2000,0),12)</f>
        <v>2.7040062867933941</v>
      </c>
      <c r="BR523">
        <f t="shared" si="37"/>
        <v>0</v>
      </c>
      <c r="BU523">
        <f t="shared" si="35"/>
        <v>0.5758883471257642</v>
      </c>
      <c r="BW523">
        <f>IF($BW$6="","",IF(ISERROR(INDEX([1]Base!$A$2:$C$207,MATCH($BW$6,[1]Base!$A$2:$A$207,0),2))=TRUE,"CABLE INCONNU",(INDEX([1]Base!$A$2:$C$207,MATCH($BW$6,[1]Base!$A$2:$A$207,0),3))))</f>
        <v>15.75</v>
      </c>
      <c r="BY523">
        <f>IF($BW$6="","",IF(ISERROR(INDEX([1]Base!$A$2:$C$207,MATCH($BW$6,[1]Base!$A$2:$A$207,0),2))=TRUE,"CABLE INCONNU",(INDEX([1]Base!$A$2:$C$207,MATCH($BW$6,[1]Base!$A$2:$A$207,0),2))))</f>
        <v>0.54700000000000004</v>
      </c>
      <c r="CA523">
        <f t="shared" si="36"/>
        <v>0</v>
      </c>
      <c r="CC523">
        <f>$BB$28+$D$10*((EXP(($BB$26-Q523)/$D$10)+EXP(-($BB$26-Q523)/$D$10))/2-1)</f>
        <v>237.96</v>
      </c>
      <c r="CD5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BORD'!$B$13:$B$2000,0),9)))*Q523/$M$18)</f>
        <v>237.96</v>
      </c>
      <c r="CF523" t="str">
        <f>'[1]TABLEAU DE BORD'!B521</f>
        <v/>
      </c>
      <c r="CG523" t="e">
        <f>'[1]TABLEAU DE BORD'!E521-'[1]TABLEAU DE BORD'!C521</f>
        <v>#VALUE!</v>
      </c>
      <c r="CI523" t="str">
        <f>'[1]TABLEAU DE BORD'!H521</f>
        <v/>
      </c>
      <c r="CJ523" t="e">
        <f>'[1]TABLEAU DE BORD'!K521-'[1]TABLEAU DE BORD'!I521</f>
        <v>#VALUE!</v>
      </c>
    </row>
    <row r="524" spans="69:88" x14ac:dyDescent="0.25">
      <c r="BQ5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BORD'!$B$13:$B$2000,0),11))*Q524/INDEX('[1]TABLEAU DE BORD'!$B$13:$R$2000,MATCH('Formalisme RTE'!$H$2,'[1]TABLEAU DE BORD'!$B$13:$B$2000,0),12)</f>
        <v>2.7040062867933941</v>
      </c>
      <c r="BR524">
        <f t="shared" si="37"/>
        <v>0</v>
      </c>
      <c r="BU524">
        <f t="shared" si="35"/>
        <v>0.5758883471257642</v>
      </c>
      <c r="BW524">
        <f>IF($BW$6="","",IF(ISERROR(INDEX([1]Base!$A$2:$C$207,MATCH($BW$6,[1]Base!$A$2:$A$207,0),2))=TRUE,"CABLE INCONNU",(INDEX([1]Base!$A$2:$C$207,MATCH($BW$6,[1]Base!$A$2:$A$207,0),3))))</f>
        <v>15.75</v>
      </c>
      <c r="BY524">
        <f>IF($BW$6="","",IF(ISERROR(INDEX([1]Base!$A$2:$C$207,MATCH($BW$6,[1]Base!$A$2:$A$207,0),2))=TRUE,"CABLE INCONNU",(INDEX([1]Base!$A$2:$C$207,MATCH($BW$6,[1]Base!$A$2:$A$207,0),2))))</f>
        <v>0.54700000000000004</v>
      </c>
      <c r="CA524">
        <f t="shared" si="36"/>
        <v>0</v>
      </c>
      <c r="CC524">
        <f>$BB$28+$D$10*((EXP(($BB$26-Q524)/$D$10)+EXP(-($BB$26-Q524)/$D$10))/2-1)</f>
        <v>237.96</v>
      </c>
      <c r="CD5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BORD'!$B$13:$B$2000,0),9)))*Q524/$M$18)</f>
        <v>237.96</v>
      </c>
      <c r="CF524" t="str">
        <f>'[1]TABLEAU DE BORD'!B522</f>
        <v/>
      </c>
      <c r="CG524" t="e">
        <f>'[1]TABLEAU DE BORD'!E522-'[1]TABLEAU DE BORD'!C522</f>
        <v>#VALUE!</v>
      </c>
      <c r="CI524" t="str">
        <f>'[1]TABLEAU DE BORD'!H522</f>
        <v/>
      </c>
      <c r="CJ524" t="e">
        <f>'[1]TABLEAU DE BORD'!K522-'[1]TABLEAU DE BORD'!I522</f>
        <v>#VALUE!</v>
      </c>
    </row>
    <row r="525" spans="69:88" x14ac:dyDescent="0.25">
      <c r="BQ5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BORD'!$B$13:$B$2000,0),11))*Q525/INDEX('[1]TABLEAU DE BORD'!$B$13:$R$2000,MATCH('Formalisme RTE'!$H$2,'[1]TABLEAU DE BORD'!$B$13:$B$2000,0),12)</f>
        <v>2.7040062867933941</v>
      </c>
      <c r="BR525">
        <f t="shared" si="37"/>
        <v>0</v>
      </c>
      <c r="BU525">
        <f t="shared" si="35"/>
        <v>0.5758883471257642</v>
      </c>
      <c r="BW525">
        <f>IF($BW$6="","",IF(ISERROR(INDEX([1]Base!$A$2:$C$207,MATCH($BW$6,[1]Base!$A$2:$A$207,0),2))=TRUE,"CABLE INCONNU",(INDEX([1]Base!$A$2:$C$207,MATCH($BW$6,[1]Base!$A$2:$A$207,0),3))))</f>
        <v>15.75</v>
      </c>
      <c r="BY525">
        <f>IF($BW$6="","",IF(ISERROR(INDEX([1]Base!$A$2:$C$207,MATCH($BW$6,[1]Base!$A$2:$A$207,0),2))=TRUE,"CABLE INCONNU",(INDEX([1]Base!$A$2:$C$207,MATCH($BW$6,[1]Base!$A$2:$A$207,0),2))))</f>
        <v>0.54700000000000004</v>
      </c>
      <c r="CA525">
        <f t="shared" si="36"/>
        <v>0</v>
      </c>
      <c r="CC525">
        <f>$BB$28+$D$10*((EXP(($BB$26-Q525)/$D$10)+EXP(-($BB$26-Q525)/$D$10))/2-1)</f>
        <v>237.96</v>
      </c>
      <c r="CD5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BORD'!$B$13:$B$2000,0),9)))*Q525/$M$18)</f>
        <v>237.96</v>
      </c>
      <c r="CF525" t="str">
        <f>'[1]TABLEAU DE BORD'!B523</f>
        <v/>
      </c>
      <c r="CG525" t="e">
        <f>'[1]TABLEAU DE BORD'!E523-'[1]TABLEAU DE BORD'!C523</f>
        <v>#VALUE!</v>
      </c>
      <c r="CI525" t="str">
        <f>'[1]TABLEAU DE BORD'!H523</f>
        <v/>
      </c>
      <c r="CJ525" t="e">
        <f>'[1]TABLEAU DE BORD'!K523-'[1]TABLEAU DE BORD'!I523</f>
        <v>#VALUE!</v>
      </c>
    </row>
    <row r="526" spans="69:88" x14ac:dyDescent="0.25">
      <c r="BQ5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BORD'!$B$13:$B$2000,0),11))*Q526/INDEX('[1]TABLEAU DE BORD'!$B$13:$R$2000,MATCH('Formalisme RTE'!$H$2,'[1]TABLEAU DE BORD'!$B$13:$B$2000,0),12)</f>
        <v>2.7040062867933941</v>
      </c>
      <c r="BR526">
        <f t="shared" si="37"/>
        <v>0</v>
      </c>
      <c r="BU526">
        <f t="shared" si="35"/>
        <v>0.5758883471257642</v>
      </c>
      <c r="BW526">
        <f>IF($BW$6="","",IF(ISERROR(INDEX([1]Base!$A$2:$C$207,MATCH($BW$6,[1]Base!$A$2:$A$207,0),2))=TRUE,"CABLE INCONNU",(INDEX([1]Base!$A$2:$C$207,MATCH($BW$6,[1]Base!$A$2:$A$207,0),3))))</f>
        <v>15.75</v>
      </c>
      <c r="BY526">
        <f>IF($BW$6="","",IF(ISERROR(INDEX([1]Base!$A$2:$C$207,MATCH($BW$6,[1]Base!$A$2:$A$207,0),2))=TRUE,"CABLE INCONNU",(INDEX([1]Base!$A$2:$C$207,MATCH($BW$6,[1]Base!$A$2:$A$207,0),2))))</f>
        <v>0.54700000000000004</v>
      </c>
      <c r="CA526">
        <f t="shared" si="36"/>
        <v>0</v>
      </c>
      <c r="CC526">
        <f>$BB$28+$D$10*((EXP(($BB$26-Q526)/$D$10)+EXP(-($BB$26-Q526)/$D$10))/2-1)</f>
        <v>237.96</v>
      </c>
      <c r="CD5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BORD'!$B$13:$B$2000,0),9)))*Q526/$M$18)</f>
        <v>237.96</v>
      </c>
      <c r="CF526" t="str">
        <f>'[1]TABLEAU DE BORD'!B524</f>
        <v/>
      </c>
      <c r="CG526" t="e">
        <f>'[1]TABLEAU DE BORD'!E524-'[1]TABLEAU DE BORD'!C524</f>
        <v>#VALUE!</v>
      </c>
      <c r="CI526" t="str">
        <f>'[1]TABLEAU DE BORD'!H524</f>
        <v/>
      </c>
      <c r="CJ526" t="e">
        <f>'[1]TABLEAU DE BORD'!K524-'[1]TABLEAU DE BORD'!I524</f>
        <v>#VALUE!</v>
      </c>
    </row>
    <row r="527" spans="69:88" x14ac:dyDescent="0.25">
      <c r="BQ5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BORD'!$B$13:$B$2000,0),11))*Q527/INDEX('[1]TABLEAU DE BORD'!$B$13:$R$2000,MATCH('Formalisme RTE'!$H$2,'[1]TABLEAU DE BORD'!$B$13:$B$2000,0),12)</f>
        <v>2.7040062867933941</v>
      </c>
      <c r="BR527">
        <f t="shared" si="37"/>
        <v>0</v>
      </c>
      <c r="BU527">
        <f t="shared" si="35"/>
        <v>0.5758883471257642</v>
      </c>
      <c r="BW527">
        <f>IF($BW$6="","",IF(ISERROR(INDEX([1]Base!$A$2:$C$207,MATCH($BW$6,[1]Base!$A$2:$A$207,0),2))=TRUE,"CABLE INCONNU",(INDEX([1]Base!$A$2:$C$207,MATCH($BW$6,[1]Base!$A$2:$A$207,0),3))))</f>
        <v>15.75</v>
      </c>
      <c r="BY527">
        <f>IF($BW$6="","",IF(ISERROR(INDEX([1]Base!$A$2:$C$207,MATCH($BW$6,[1]Base!$A$2:$A$207,0),2))=TRUE,"CABLE INCONNU",(INDEX([1]Base!$A$2:$C$207,MATCH($BW$6,[1]Base!$A$2:$A$207,0),2))))</f>
        <v>0.54700000000000004</v>
      </c>
      <c r="CA527">
        <f t="shared" si="36"/>
        <v>0</v>
      </c>
      <c r="CC527">
        <f>$BB$28+$D$10*((EXP(($BB$26-Q527)/$D$10)+EXP(-($BB$26-Q527)/$D$10))/2-1)</f>
        <v>237.96</v>
      </c>
      <c r="CD5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BORD'!$B$13:$B$2000,0),9)))*Q527/$M$18)</f>
        <v>237.96</v>
      </c>
      <c r="CF527" t="str">
        <f>'[1]TABLEAU DE BORD'!B525</f>
        <v/>
      </c>
      <c r="CG527" t="e">
        <f>'[1]TABLEAU DE BORD'!E525-'[1]TABLEAU DE BORD'!C525</f>
        <v>#VALUE!</v>
      </c>
      <c r="CI527" t="str">
        <f>'[1]TABLEAU DE BORD'!H525</f>
        <v/>
      </c>
      <c r="CJ527" t="e">
        <f>'[1]TABLEAU DE BORD'!K525-'[1]TABLEAU DE BORD'!I525</f>
        <v>#VALUE!</v>
      </c>
    </row>
    <row r="528" spans="69:88" x14ac:dyDescent="0.25">
      <c r="BQ5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BORD'!$B$13:$B$2000,0),11))*Q528/INDEX('[1]TABLEAU DE BORD'!$B$13:$R$2000,MATCH('Formalisme RTE'!$H$2,'[1]TABLEAU DE BORD'!$B$13:$B$2000,0),12)</f>
        <v>2.7040062867933941</v>
      </c>
      <c r="BR528">
        <f t="shared" si="37"/>
        <v>0</v>
      </c>
      <c r="BU528">
        <f t="shared" ref="BU528:BU591" si="38">SQRT(1-(1/(SQRT((BY528*0.981)^2+(($B$30/10)*BW528*0.001)^2)/(BY528*0.981))^2))</f>
        <v>0.5758883471257642</v>
      </c>
      <c r="BW528">
        <f>IF($BW$6="","",IF(ISERROR(INDEX([1]Base!$A$2:$C$207,MATCH($BW$6,[1]Base!$A$2:$A$207,0),2))=TRUE,"CABLE INCONNU",(INDEX([1]Base!$A$2:$C$207,MATCH($BW$6,[1]Base!$A$2:$A$207,0),3))))</f>
        <v>15.75</v>
      </c>
      <c r="BY528">
        <f>IF($BW$6="","",IF(ISERROR(INDEX([1]Base!$A$2:$C$207,MATCH($BW$6,[1]Base!$A$2:$A$207,0),2))=TRUE,"CABLE INCONNU",(INDEX([1]Base!$A$2:$C$207,MATCH($BW$6,[1]Base!$A$2:$A$207,0),2))))</f>
        <v>0.54700000000000004</v>
      </c>
      <c r="CA528">
        <f t="shared" si="36"/>
        <v>0</v>
      </c>
      <c r="CC528">
        <f>$BB$28+$D$10*((EXP(($BB$26-Q528)/$D$10)+EXP(-($BB$26-Q528)/$D$10))/2-1)</f>
        <v>237.96</v>
      </c>
      <c r="CD5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BORD'!$B$13:$B$2000,0),9)))*Q528/$M$18)</f>
        <v>237.96</v>
      </c>
      <c r="CF528" t="str">
        <f>'[1]TABLEAU DE BORD'!B526</f>
        <v/>
      </c>
      <c r="CG528" t="e">
        <f>'[1]TABLEAU DE BORD'!E526-'[1]TABLEAU DE BORD'!C526</f>
        <v>#VALUE!</v>
      </c>
      <c r="CI528" t="str">
        <f>'[1]TABLEAU DE BORD'!H526</f>
        <v/>
      </c>
      <c r="CJ528" t="e">
        <f>'[1]TABLEAU DE BORD'!K526-'[1]TABLEAU DE BORD'!I526</f>
        <v>#VALUE!</v>
      </c>
    </row>
    <row r="529" spans="69:88" x14ac:dyDescent="0.25">
      <c r="BQ5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BORD'!$B$13:$B$2000,0),11))*Q529/INDEX('[1]TABLEAU DE BORD'!$B$13:$R$2000,MATCH('Formalisme RTE'!$H$2,'[1]TABLEAU DE BORD'!$B$13:$B$2000,0),12)</f>
        <v>2.7040062867933941</v>
      </c>
      <c r="BR529">
        <f t="shared" si="37"/>
        <v>0</v>
      </c>
      <c r="BU529">
        <f t="shared" si="38"/>
        <v>0.5758883471257642</v>
      </c>
      <c r="BW529">
        <f>IF($BW$6="","",IF(ISERROR(INDEX([1]Base!$A$2:$C$207,MATCH($BW$6,[1]Base!$A$2:$A$207,0),2))=TRUE,"CABLE INCONNU",(INDEX([1]Base!$A$2:$C$207,MATCH($BW$6,[1]Base!$A$2:$A$207,0),3))))</f>
        <v>15.75</v>
      </c>
      <c r="BY529">
        <f>IF($BW$6="","",IF(ISERROR(INDEX([1]Base!$A$2:$C$207,MATCH($BW$6,[1]Base!$A$2:$A$207,0),2))=TRUE,"CABLE INCONNU",(INDEX([1]Base!$A$2:$C$207,MATCH($BW$6,[1]Base!$A$2:$A$207,0),2))))</f>
        <v>0.54700000000000004</v>
      </c>
      <c r="CA529">
        <f t="shared" ref="CA529:CA592" si="39">CD529-CC529</f>
        <v>0</v>
      </c>
      <c r="CC529">
        <f>$BB$28+$D$10*((EXP(($BB$26-Q529)/$D$10)+EXP(-($BB$26-Q529)/$D$10))/2-1)</f>
        <v>237.96</v>
      </c>
      <c r="CD5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BORD'!$B$13:$B$2000,0),9)))*Q529/$M$18)</f>
        <v>237.96</v>
      </c>
      <c r="CF529" t="str">
        <f>'[1]TABLEAU DE BORD'!B527</f>
        <v/>
      </c>
      <c r="CG529" t="e">
        <f>'[1]TABLEAU DE BORD'!E527-'[1]TABLEAU DE BORD'!C527</f>
        <v>#VALUE!</v>
      </c>
      <c r="CI529" t="str">
        <f>'[1]TABLEAU DE BORD'!H527</f>
        <v/>
      </c>
      <c r="CJ529" t="e">
        <f>'[1]TABLEAU DE BORD'!K527-'[1]TABLEAU DE BORD'!I527</f>
        <v>#VALUE!</v>
      </c>
    </row>
    <row r="530" spans="69:88" x14ac:dyDescent="0.25">
      <c r="BQ5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BORD'!$B$13:$B$2000,0),11))*Q530/INDEX('[1]TABLEAU DE BORD'!$B$13:$R$2000,MATCH('Formalisme RTE'!$H$2,'[1]TABLEAU DE BORD'!$B$13:$B$2000,0),12)</f>
        <v>2.7040062867933941</v>
      </c>
      <c r="BR530">
        <f t="shared" ref="BR530:BR593" si="40">BU530*CA530</f>
        <v>0</v>
      </c>
      <c r="BU530">
        <f t="shared" si="38"/>
        <v>0.5758883471257642</v>
      </c>
      <c r="BW530">
        <f>IF($BW$6="","",IF(ISERROR(INDEX([1]Base!$A$2:$C$207,MATCH($BW$6,[1]Base!$A$2:$A$207,0),2))=TRUE,"CABLE INCONNU",(INDEX([1]Base!$A$2:$C$207,MATCH($BW$6,[1]Base!$A$2:$A$207,0),3))))</f>
        <v>15.75</v>
      </c>
      <c r="BY530">
        <f>IF($BW$6="","",IF(ISERROR(INDEX([1]Base!$A$2:$C$207,MATCH($BW$6,[1]Base!$A$2:$A$207,0),2))=TRUE,"CABLE INCONNU",(INDEX([1]Base!$A$2:$C$207,MATCH($BW$6,[1]Base!$A$2:$A$207,0),2))))</f>
        <v>0.54700000000000004</v>
      </c>
      <c r="CA530">
        <f t="shared" si="39"/>
        <v>0</v>
      </c>
      <c r="CC530">
        <f>$BB$28+$D$10*((EXP(($BB$26-Q530)/$D$10)+EXP(-($BB$26-Q530)/$D$10))/2-1)</f>
        <v>237.96</v>
      </c>
      <c r="CD5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BORD'!$B$13:$B$2000,0),9)))*Q530/$M$18)</f>
        <v>237.96</v>
      </c>
      <c r="CF530" t="str">
        <f>'[1]TABLEAU DE BORD'!B528</f>
        <v/>
      </c>
      <c r="CG530" t="e">
        <f>'[1]TABLEAU DE BORD'!E528-'[1]TABLEAU DE BORD'!C528</f>
        <v>#VALUE!</v>
      </c>
      <c r="CI530" t="str">
        <f>'[1]TABLEAU DE BORD'!H528</f>
        <v/>
      </c>
      <c r="CJ530" t="e">
        <f>'[1]TABLEAU DE BORD'!K528-'[1]TABLEAU DE BORD'!I528</f>
        <v>#VALUE!</v>
      </c>
    </row>
    <row r="531" spans="69:88" x14ac:dyDescent="0.25">
      <c r="BQ5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BORD'!$B$13:$B$2000,0),11))*Q531/INDEX('[1]TABLEAU DE BORD'!$B$13:$R$2000,MATCH('Formalisme RTE'!$H$2,'[1]TABLEAU DE BORD'!$B$13:$B$2000,0),12)</f>
        <v>2.7040062867933941</v>
      </c>
      <c r="BR531">
        <f t="shared" si="40"/>
        <v>0</v>
      </c>
      <c r="BU531">
        <f t="shared" si="38"/>
        <v>0.5758883471257642</v>
      </c>
      <c r="BW531">
        <f>IF($BW$6="","",IF(ISERROR(INDEX([1]Base!$A$2:$C$207,MATCH($BW$6,[1]Base!$A$2:$A$207,0),2))=TRUE,"CABLE INCONNU",(INDEX([1]Base!$A$2:$C$207,MATCH($BW$6,[1]Base!$A$2:$A$207,0),3))))</f>
        <v>15.75</v>
      </c>
      <c r="BY531">
        <f>IF($BW$6="","",IF(ISERROR(INDEX([1]Base!$A$2:$C$207,MATCH($BW$6,[1]Base!$A$2:$A$207,0),2))=TRUE,"CABLE INCONNU",(INDEX([1]Base!$A$2:$C$207,MATCH($BW$6,[1]Base!$A$2:$A$207,0),2))))</f>
        <v>0.54700000000000004</v>
      </c>
      <c r="CA531">
        <f t="shared" si="39"/>
        <v>0</v>
      </c>
      <c r="CC531">
        <f>$BB$28+$D$10*((EXP(($BB$26-Q531)/$D$10)+EXP(-($BB$26-Q531)/$D$10))/2-1)</f>
        <v>237.96</v>
      </c>
      <c r="CD5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BORD'!$B$13:$B$2000,0),9)))*Q531/$M$18)</f>
        <v>237.96</v>
      </c>
      <c r="CF531" t="str">
        <f>'[1]TABLEAU DE BORD'!B529</f>
        <v/>
      </c>
      <c r="CG531" t="e">
        <f>'[1]TABLEAU DE BORD'!E529-'[1]TABLEAU DE BORD'!C529</f>
        <v>#VALUE!</v>
      </c>
      <c r="CI531" t="str">
        <f>'[1]TABLEAU DE BORD'!H529</f>
        <v/>
      </c>
      <c r="CJ531" t="e">
        <f>'[1]TABLEAU DE BORD'!K529-'[1]TABLEAU DE BORD'!I529</f>
        <v>#VALUE!</v>
      </c>
    </row>
    <row r="532" spans="69:88" x14ac:dyDescent="0.25">
      <c r="BQ5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BORD'!$B$13:$B$2000,0),11))*Q532/INDEX('[1]TABLEAU DE BORD'!$B$13:$R$2000,MATCH('Formalisme RTE'!$H$2,'[1]TABLEAU DE BORD'!$B$13:$B$2000,0),12)</f>
        <v>2.7040062867933941</v>
      </c>
      <c r="BR532">
        <f t="shared" si="40"/>
        <v>0</v>
      </c>
      <c r="BU532">
        <f t="shared" si="38"/>
        <v>0.5758883471257642</v>
      </c>
      <c r="BW532">
        <f>IF($BW$6="","",IF(ISERROR(INDEX([1]Base!$A$2:$C$207,MATCH($BW$6,[1]Base!$A$2:$A$207,0),2))=TRUE,"CABLE INCONNU",(INDEX([1]Base!$A$2:$C$207,MATCH($BW$6,[1]Base!$A$2:$A$207,0),3))))</f>
        <v>15.75</v>
      </c>
      <c r="BY532">
        <f>IF($BW$6="","",IF(ISERROR(INDEX([1]Base!$A$2:$C$207,MATCH($BW$6,[1]Base!$A$2:$A$207,0),2))=TRUE,"CABLE INCONNU",(INDEX([1]Base!$A$2:$C$207,MATCH($BW$6,[1]Base!$A$2:$A$207,0),2))))</f>
        <v>0.54700000000000004</v>
      </c>
      <c r="CA532">
        <f t="shared" si="39"/>
        <v>0</v>
      </c>
      <c r="CC532">
        <f>$BB$28+$D$10*((EXP(($BB$26-Q532)/$D$10)+EXP(-($BB$26-Q532)/$D$10))/2-1)</f>
        <v>237.96</v>
      </c>
      <c r="CD5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BORD'!$B$13:$B$2000,0),9)))*Q532/$M$18)</f>
        <v>237.96</v>
      </c>
      <c r="CF532" t="str">
        <f>'[1]TABLEAU DE BORD'!B530</f>
        <v/>
      </c>
      <c r="CG532" t="e">
        <f>'[1]TABLEAU DE BORD'!E530-'[1]TABLEAU DE BORD'!C530</f>
        <v>#VALUE!</v>
      </c>
      <c r="CI532" t="str">
        <f>'[1]TABLEAU DE BORD'!H530</f>
        <v/>
      </c>
      <c r="CJ532" t="e">
        <f>'[1]TABLEAU DE BORD'!K530-'[1]TABLEAU DE BORD'!I530</f>
        <v>#VALUE!</v>
      </c>
    </row>
    <row r="533" spans="69:88" x14ac:dyDescent="0.25">
      <c r="BQ5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BORD'!$B$13:$B$2000,0),11))*Q533/INDEX('[1]TABLEAU DE BORD'!$B$13:$R$2000,MATCH('Formalisme RTE'!$H$2,'[1]TABLEAU DE BORD'!$B$13:$B$2000,0),12)</f>
        <v>2.7040062867933941</v>
      </c>
      <c r="BR533">
        <f t="shared" si="40"/>
        <v>0</v>
      </c>
      <c r="BU533">
        <f t="shared" si="38"/>
        <v>0.5758883471257642</v>
      </c>
      <c r="BW533">
        <f>IF($BW$6="","",IF(ISERROR(INDEX([1]Base!$A$2:$C$207,MATCH($BW$6,[1]Base!$A$2:$A$207,0),2))=TRUE,"CABLE INCONNU",(INDEX([1]Base!$A$2:$C$207,MATCH($BW$6,[1]Base!$A$2:$A$207,0),3))))</f>
        <v>15.75</v>
      </c>
      <c r="BY533">
        <f>IF($BW$6="","",IF(ISERROR(INDEX([1]Base!$A$2:$C$207,MATCH($BW$6,[1]Base!$A$2:$A$207,0),2))=TRUE,"CABLE INCONNU",(INDEX([1]Base!$A$2:$C$207,MATCH($BW$6,[1]Base!$A$2:$A$207,0),2))))</f>
        <v>0.54700000000000004</v>
      </c>
      <c r="CA533">
        <f t="shared" si="39"/>
        <v>0</v>
      </c>
      <c r="CC533">
        <f>$BB$28+$D$10*((EXP(($BB$26-Q533)/$D$10)+EXP(-($BB$26-Q533)/$D$10))/2-1)</f>
        <v>237.96</v>
      </c>
      <c r="CD5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BORD'!$B$13:$B$2000,0),9)))*Q533/$M$18)</f>
        <v>237.96</v>
      </c>
      <c r="CF533" t="str">
        <f>'[1]TABLEAU DE BORD'!B531</f>
        <v/>
      </c>
      <c r="CG533" t="e">
        <f>'[1]TABLEAU DE BORD'!E531-'[1]TABLEAU DE BORD'!C531</f>
        <v>#VALUE!</v>
      </c>
      <c r="CI533" t="str">
        <f>'[1]TABLEAU DE BORD'!H531</f>
        <v/>
      </c>
      <c r="CJ533" t="e">
        <f>'[1]TABLEAU DE BORD'!K531-'[1]TABLEAU DE BORD'!I531</f>
        <v>#VALUE!</v>
      </c>
    </row>
    <row r="534" spans="69:88" x14ac:dyDescent="0.25">
      <c r="BQ5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BORD'!$B$13:$B$2000,0),11))*Q534/INDEX('[1]TABLEAU DE BORD'!$B$13:$R$2000,MATCH('Formalisme RTE'!$H$2,'[1]TABLEAU DE BORD'!$B$13:$B$2000,0),12)</f>
        <v>2.7040062867933941</v>
      </c>
      <c r="BR534">
        <f t="shared" si="40"/>
        <v>0</v>
      </c>
      <c r="BU534">
        <f t="shared" si="38"/>
        <v>0.5758883471257642</v>
      </c>
      <c r="BW534">
        <f>IF($BW$6="","",IF(ISERROR(INDEX([1]Base!$A$2:$C$207,MATCH($BW$6,[1]Base!$A$2:$A$207,0),2))=TRUE,"CABLE INCONNU",(INDEX([1]Base!$A$2:$C$207,MATCH($BW$6,[1]Base!$A$2:$A$207,0),3))))</f>
        <v>15.75</v>
      </c>
      <c r="BY534">
        <f>IF($BW$6="","",IF(ISERROR(INDEX([1]Base!$A$2:$C$207,MATCH($BW$6,[1]Base!$A$2:$A$207,0),2))=TRUE,"CABLE INCONNU",(INDEX([1]Base!$A$2:$C$207,MATCH($BW$6,[1]Base!$A$2:$A$207,0),2))))</f>
        <v>0.54700000000000004</v>
      </c>
      <c r="CA534">
        <f t="shared" si="39"/>
        <v>0</v>
      </c>
      <c r="CC534">
        <f>$BB$28+$D$10*((EXP(($BB$26-Q534)/$D$10)+EXP(-($BB$26-Q534)/$D$10))/2-1)</f>
        <v>237.96</v>
      </c>
      <c r="CD5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BORD'!$B$13:$B$2000,0),9)))*Q534/$M$18)</f>
        <v>237.96</v>
      </c>
      <c r="CF534" t="str">
        <f>'[1]TABLEAU DE BORD'!B532</f>
        <v/>
      </c>
      <c r="CG534" t="e">
        <f>'[1]TABLEAU DE BORD'!E532-'[1]TABLEAU DE BORD'!C532</f>
        <v>#VALUE!</v>
      </c>
      <c r="CI534" t="str">
        <f>'[1]TABLEAU DE BORD'!H532</f>
        <v/>
      </c>
      <c r="CJ534" t="e">
        <f>'[1]TABLEAU DE BORD'!K532-'[1]TABLEAU DE BORD'!I532</f>
        <v>#VALUE!</v>
      </c>
    </row>
    <row r="535" spans="69:88" x14ac:dyDescent="0.25">
      <c r="BQ5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BORD'!$B$13:$B$2000,0),11))*Q535/INDEX('[1]TABLEAU DE BORD'!$B$13:$R$2000,MATCH('Formalisme RTE'!$H$2,'[1]TABLEAU DE BORD'!$B$13:$B$2000,0),12)</f>
        <v>2.7040062867933941</v>
      </c>
      <c r="BR535">
        <f t="shared" si="40"/>
        <v>0</v>
      </c>
      <c r="BU535">
        <f t="shared" si="38"/>
        <v>0.5758883471257642</v>
      </c>
      <c r="BW535">
        <f>IF($BW$6="","",IF(ISERROR(INDEX([1]Base!$A$2:$C$207,MATCH($BW$6,[1]Base!$A$2:$A$207,0),2))=TRUE,"CABLE INCONNU",(INDEX([1]Base!$A$2:$C$207,MATCH($BW$6,[1]Base!$A$2:$A$207,0),3))))</f>
        <v>15.75</v>
      </c>
      <c r="BY535">
        <f>IF($BW$6="","",IF(ISERROR(INDEX([1]Base!$A$2:$C$207,MATCH($BW$6,[1]Base!$A$2:$A$207,0),2))=TRUE,"CABLE INCONNU",(INDEX([1]Base!$A$2:$C$207,MATCH($BW$6,[1]Base!$A$2:$A$207,0),2))))</f>
        <v>0.54700000000000004</v>
      </c>
      <c r="CA535">
        <f t="shared" si="39"/>
        <v>0</v>
      </c>
      <c r="CC535">
        <f>$BB$28+$D$10*((EXP(($BB$26-Q535)/$D$10)+EXP(-($BB$26-Q535)/$D$10))/2-1)</f>
        <v>237.96</v>
      </c>
      <c r="CD5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BORD'!$B$13:$B$2000,0),9)))*Q535/$M$18)</f>
        <v>237.96</v>
      </c>
      <c r="CF535" t="str">
        <f>'[1]TABLEAU DE BORD'!B533</f>
        <v/>
      </c>
      <c r="CG535" t="e">
        <f>'[1]TABLEAU DE BORD'!E533-'[1]TABLEAU DE BORD'!C533</f>
        <v>#VALUE!</v>
      </c>
      <c r="CI535" t="str">
        <f>'[1]TABLEAU DE BORD'!H533</f>
        <v/>
      </c>
      <c r="CJ535" t="e">
        <f>'[1]TABLEAU DE BORD'!K533-'[1]TABLEAU DE BORD'!I533</f>
        <v>#VALUE!</v>
      </c>
    </row>
    <row r="536" spans="69:88" x14ac:dyDescent="0.25">
      <c r="BQ5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BORD'!$B$13:$B$2000,0),11))*Q536/INDEX('[1]TABLEAU DE BORD'!$B$13:$R$2000,MATCH('Formalisme RTE'!$H$2,'[1]TABLEAU DE BORD'!$B$13:$B$2000,0),12)</f>
        <v>2.7040062867933941</v>
      </c>
      <c r="BR536">
        <f t="shared" si="40"/>
        <v>0</v>
      </c>
      <c r="BU536">
        <f t="shared" si="38"/>
        <v>0.5758883471257642</v>
      </c>
      <c r="BW536">
        <f>IF($BW$6="","",IF(ISERROR(INDEX([1]Base!$A$2:$C$207,MATCH($BW$6,[1]Base!$A$2:$A$207,0),2))=TRUE,"CABLE INCONNU",(INDEX([1]Base!$A$2:$C$207,MATCH($BW$6,[1]Base!$A$2:$A$207,0),3))))</f>
        <v>15.75</v>
      </c>
      <c r="BY536">
        <f>IF($BW$6="","",IF(ISERROR(INDEX([1]Base!$A$2:$C$207,MATCH($BW$6,[1]Base!$A$2:$A$207,0),2))=TRUE,"CABLE INCONNU",(INDEX([1]Base!$A$2:$C$207,MATCH($BW$6,[1]Base!$A$2:$A$207,0),2))))</f>
        <v>0.54700000000000004</v>
      </c>
      <c r="CA536">
        <f t="shared" si="39"/>
        <v>0</v>
      </c>
      <c r="CC536">
        <f>$BB$28+$D$10*((EXP(($BB$26-Q536)/$D$10)+EXP(-($BB$26-Q536)/$D$10))/2-1)</f>
        <v>237.96</v>
      </c>
      <c r="CD5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BORD'!$B$13:$B$2000,0),9)))*Q536/$M$18)</f>
        <v>237.96</v>
      </c>
      <c r="CF536" t="str">
        <f>'[1]TABLEAU DE BORD'!B534</f>
        <v/>
      </c>
      <c r="CG536" t="e">
        <f>'[1]TABLEAU DE BORD'!E534-'[1]TABLEAU DE BORD'!C534</f>
        <v>#VALUE!</v>
      </c>
      <c r="CI536" t="str">
        <f>'[1]TABLEAU DE BORD'!H534</f>
        <v/>
      </c>
      <c r="CJ536" t="e">
        <f>'[1]TABLEAU DE BORD'!K534-'[1]TABLEAU DE BORD'!I534</f>
        <v>#VALUE!</v>
      </c>
    </row>
    <row r="537" spans="69:88" x14ac:dyDescent="0.25">
      <c r="BQ5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BORD'!$B$13:$B$2000,0),11))*Q537/INDEX('[1]TABLEAU DE BORD'!$B$13:$R$2000,MATCH('Formalisme RTE'!$H$2,'[1]TABLEAU DE BORD'!$B$13:$B$2000,0),12)</f>
        <v>2.7040062867933941</v>
      </c>
      <c r="BR537">
        <f t="shared" si="40"/>
        <v>0</v>
      </c>
      <c r="BU537">
        <f t="shared" si="38"/>
        <v>0.5758883471257642</v>
      </c>
      <c r="BW537">
        <f>IF($BW$6="","",IF(ISERROR(INDEX([1]Base!$A$2:$C$207,MATCH($BW$6,[1]Base!$A$2:$A$207,0),2))=TRUE,"CABLE INCONNU",(INDEX([1]Base!$A$2:$C$207,MATCH($BW$6,[1]Base!$A$2:$A$207,0),3))))</f>
        <v>15.75</v>
      </c>
      <c r="BY537">
        <f>IF($BW$6="","",IF(ISERROR(INDEX([1]Base!$A$2:$C$207,MATCH($BW$6,[1]Base!$A$2:$A$207,0),2))=TRUE,"CABLE INCONNU",(INDEX([1]Base!$A$2:$C$207,MATCH($BW$6,[1]Base!$A$2:$A$207,0),2))))</f>
        <v>0.54700000000000004</v>
      </c>
      <c r="CA537">
        <f t="shared" si="39"/>
        <v>0</v>
      </c>
      <c r="CC537">
        <f>$BB$28+$D$10*((EXP(($BB$26-Q537)/$D$10)+EXP(-($BB$26-Q537)/$D$10))/2-1)</f>
        <v>237.96</v>
      </c>
      <c r="CD5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BORD'!$B$13:$B$2000,0),9)))*Q537/$M$18)</f>
        <v>237.96</v>
      </c>
      <c r="CF537" t="str">
        <f>'[1]TABLEAU DE BORD'!B535</f>
        <v/>
      </c>
      <c r="CG537" t="e">
        <f>'[1]TABLEAU DE BORD'!E535-'[1]TABLEAU DE BORD'!C535</f>
        <v>#VALUE!</v>
      </c>
      <c r="CI537" t="str">
        <f>'[1]TABLEAU DE BORD'!H535</f>
        <v/>
      </c>
      <c r="CJ537" t="e">
        <f>'[1]TABLEAU DE BORD'!K535-'[1]TABLEAU DE BORD'!I535</f>
        <v>#VALUE!</v>
      </c>
    </row>
    <row r="538" spans="69:88" x14ac:dyDescent="0.25">
      <c r="BQ5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BORD'!$B$13:$B$2000,0),11))*Q538/INDEX('[1]TABLEAU DE BORD'!$B$13:$R$2000,MATCH('Formalisme RTE'!$H$2,'[1]TABLEAU DE BORD'!$B$13:$B$2000,0),12)</f>
        <v>2.7040062867933941</v>
      </c>
      <c r="BR538">
        <f t="shared" si="40"/>
        <v>0</v>
      </c>
      <c r="BU538">
        <f t="shared" si="38"/>
        <v>0.5758883471257642</v>
      </c>
      <c r="BW538">
        <f>IF($BW$6="","",IF(ISERROR(INDEX([1]Base!$A$2:$C$207,MATCH($BW$6,[1]Base!$A$2:$A$207,0),2))=TRUE,"CABLE INCONNU",(INDEX([1]Base!$A$2:$C$207,MATCH($BW$6,[1]Base!$A$2:$A$207,0),3))))</f>
        <v>15.75</v>
      </c>
      <c r="BY538">
        <f>IF($BW$6="","",IF(ISERROR(INDEX([1]Base!$A$2:$C$207,MATCH($BW$6,[1]Base!$A$2:$A$207,0),2))=TRUE,"CABLE INCONNU",(INDEX([1]Base!$A$2:$C$207,MATCH($BW$6,[1]Base!$A$2:$A$207,0),2))))</f>
        <v>0.54700000000000004</v>
      </c>
      <c r="CA538">
        <f t="shared" si="39"/>
        <v>0</v>
      </c>
      <c r="CC538">
        <f>$BB$28+$D$10*((EXP(($BB$26-Q538)/$D$10)+EXP(-($BB$26-Q538)/$D$10))/2-1)</f>
        <v>237.96</v>
      </c>
      <c r="CD5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BORD'!$B$13:$B$2000,0),9)))*Q538/$M$18)</f>
        <v>237.96</v>
      </c>
      <c r="CF538" t="str">
        <f>'[1]TABLEAU DE BORD'!B536</f>
        <v/>
      </c>
      <c r="CG538" t="e">
        <f>'[1]TABLEAU DE BORD'!E536-'[1]TABLEAU DE BORD'!C536</f>
        <v>#VALUE!</v>
      </c>
      <c r="CI538" t="str">
        <f>'[1]TABLEAU DE BORD'!H536</f>
        <v/>
      </c>
      <c r="CJ538" t="e">
        <f>'[1]TABLEAU DE BORD'!K536-'[1]TABLEAU DE BORD'!I536</f>
        <v>#VALUE!</v>
      </c>
    </row>
    <row r="539" spans="69:88" x14ac:dyDescent="0.25">
      <c r="BQ5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BORD'!$B$13:$B$2000,0),11))*Q539/INDEX('[1]TABLEAU DE BORD'!$B$13:$R$2000,MATCH('Formalisme RTE'!$H$2,'[1]TABLEAU DE BORD'!$B$13:$B$2000,0),12)</f>
        <v>2.7040062867933941</v>
      </c>
      <c r="BR539">
        <f t="shared" si="40"/>
        <v>0</v>
      </c>
      <c r="BU539">
        <f t="shared" si="38"/>
        <v>0.5758883471257642</v>
      </c>
      <c r="BW539">
        <f>IF($BW$6="","",IF(ISERROR(INDEX([1]Base!$A$2:$C$207,MATCH($BW$6,[1]Base!$A$2:$A$207,0),2))=TRUE,"CABLE INCONNU",(INDEX([1]Base!$A$2:$C$207,MATCH($BW$6,[1]Base!$A$2:$A$207,0),3))))</f>
        <v>15.75</v>
      </c>
      <c r="BY539">
        <f>IF($BW$6="","",IF(ISERROR(INDEX([1]Base!$A$2:$C$207,MATCH($BW$6,[1]Base!$A$2:$A$207,0),2))=TRUE,"CABLE INCONNU",(INDEX([1]Base!$A$2:$C$207,MATCH($BW$6,[1]Base!$A$2:$A$207,0),2))))</f>
        <v>0.54700000000000004</v>
      </c>
      <c r="CA539">
        <f t="shared" si="39"/>
        <v>0</v>
      </c>
      <c r="CC539">
        <f>$BB$28+$D$10*((EXP(($BB$26-Q539)/$D$10)+EXP(-($BB$26-Q539)/$D$10))/2-1)</f>
        <v>237.96</v>
      </c>
      <c r="CD5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BORD'!$B$13:$B$2000,0),9)))*Q539/$M$18)</f>
        <v>237.96</v>
      </c>
      <c r="CF539" t="str">
        <f>'[1]TABLEAU DE BORD'!B537</f>
        <v/>
      </c>
      <c r="CG539" t="e">
        <f>'[1]TABLEAU DE BORD'!E537-'[1]TABLEAU DE BORD'!C537</f>
        <v>#VALUE!</v>
      </c>
      <c r="CI539" t="str">
        <f>'[1]TABLEAU DE BORD'!H537</f>
        <v/>
      </c>
      <c r="CJ539" t="e">
        <f>'[1]TABLEAU DE BORD'!K537-'[1]TABLEAU DE BORD'!I537</f>
        <v>#VALUE!</v>
      </c>
    </row>
    <row r="540" spans="69:88" x14ac:dyDescent="0.25">
      <c r="BQ5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BORD'!$B$13:$B$2000,0),11))*Q540/INDEX('[1]TABLEAU DE BORD'!$B$13:$R$2000,MATCH('Formalisme RTE'!$H$2,'[1]TABLEAU DE BORD'!$B$13:$B$2000,0),12)</f>
        <v>2.7040062867933941</v>
      </c>
      <c r="BR540">
        <f t="shared" si="40"/>
        <v>0</v>
      </c>
      <c r="BU540">
        <f t="shared" si="38"/>
        <v>0.5758883471257642</v>
      </c>
      <c r="BW540">
        <f>IF($BW$6="","",IF(ISERROR(INDEX([1]Base!$A$2:$C$207,MATCH($BW$6,[1]Base!$A$2:$A$207,0),2))=TRUE,"CABLE INCONNU",(INDEX([1]Base!$A$2:$C$207,MATCH($BW$6,[1]Base!$A$2:$A$207,0),3))))</f>
        <v>15.75</v>
      </c>
      <c r="BY540">
        <f>IF($BW$6="","",IF(ISERROR(INDEX([1]Base!$A$2:$C$207,MATCH($BW$6,[1]Base!$A$2:$A$207,0),2))=TRUE,"CABLE INCONNU",(INDEX([1]Base!$A$2:$C$207,MATCH($BW$6,[1]Base!$A$2:$A$207,0),2))))</f>
        <v>0.54700000000000004</v>
      </c>
      <c r="CA540">
        <f t="shared" si="39"/>
        <v>0</v>
      </c>
      <c r="CC540">
        <f>$BB$28+$D$10*((EXP(($BB$26-Q540)/$D$10)+EXP(-($BB$26-Q540)/$D$10))/2-1)</f>
        <v>237.96</v>
      </c>
      <c r="CD5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BORD'!$B$13:$B$2000,0),9)))*Q540/$M$18)</f>
        <v>237.96</v>
      </c>
      <c r="CF540" t="str">
        <f>'[1]TABLEAU DE BORD'!B538</f>
        <v/>
      </c>
      <c r="CG540" t="e">
        <f>'[1]TABLEAU DE BORD'!E538-'[1]TABLEAU DE BORD'!C538</f>
        <v>#VALUE!</v>
      </c>
      <c r="CI540" t="str">
        <f>'[1]TABLEAU DE BORD'!H538</f>
        <v/>
      </c>
      <c r="CJ540" t="e">
        <f>'[1]TABLEAU DE BORD'!K538-'[1]TABLEAU DE BORD'!I538</f>
        <v>#VALUE!</v>
      </c>
    </row>
    <row r="541" spans="69:88" x14ac:dyDescent="0.25">
      <c r="BQ5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BORD'!$B$13:$B$2000,0),11))*Q541/INDEX('[1]TABLEAU DE BORD'!$B$13:$R$2000,MATCH('Formalisme RTE'!$H$2,'[1]TABLEAU DE BORD'!$B$13:$B$2000,0),12)</f>
        <v>2.7040062867933941</v>
      </c>
      <c r="BR541">
        <f t="shared" si="40"/>
        <v>0</v>
      </c>
      <c r="BU541">
        <f t="shared" si="38"/>
        <v>0.5758883471257642</v>
      </c>
      <c r="BW541">
        <f>IF($BW$6="","",IF(ISERROR(INDEX([1]Base!$A$2:$C$207,MATCH($BW$6,[1]Base!$A$2:$A$207,0),2))=TRUE,"CABLE INCONNU",(INDEX([1]Base!$A$2:$C$207,MATCH($BW$6,[1]Base!$A$2:$A$207,0),3))))</f>
        <v>15.75</v>
      </c>
      <c r="BY541">
        <f>IF($BW$6="","",IF(ISERROR(INDEX([1]Base!$A$2:$C$207,MATCH($BW$6,[1]Base!$A$2:$A$207,0),2))=TRUE,"CABLE INCONNU",(INDEX([1]Base!$A$2:$C$207,MATCH($BW$6,[1]Base!$A$2:$A$207,0),2))))</f>
        <v>0.54700000000000004</v>
      </c>
      <c r="CA541">
        <f t="shared" si="39"/>
        <v>0</v>
      </c>
      <c r="CC541">
        <f>$BB$28+$D$10*((EXP(($BB$26-Q541)/$D$10)+EXP(-($BB$26-Q541)/$D$10))/2-1)</f>
        <v>237.96</v>
      </c>
      <c r="CD5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BORD'!$B$13:$B$2000,0),9)))*Q541/$M$18)</f>
        <v>237.96</v>
      </c>
      <c r="CF541" t="str">
        <f>'[1]TABLEAU DE BORD'!B539</f>
        <v/>
      </c>
      <c r="CG541" t="e">
        <f>'[1]TABLEAU DE BORD'!E539-'[1]TABLEAU DE BORD'!C539</f>
        <v>#VALUE!</v>
      </c>
      <c r="CI541" t="str">
        <f>'[1]TABLEAU DE BORD'!H539</f>
        <v/>
      </c>
      <c r="CJ541" t="e">
        <f>'[1]TABLEAU DE BORD'!K539-'[1]TABLEAU DE BORD'!I539</f>
        <v>#VALUE!</v>
      </c>
    </row>
    <row r="542" spans="69:88" x14ac:dyDescent="0.25">
      <c r="BQ5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BORD'!$B$13:$B$2000,0),11))*Q542/INDEX('[1]TABLEAU DE BORD'!$B$13:$R$2000,MATCH('Formalisme RTE'!$H$2,'[1]TABLEAU DE BORD'!$B$13:$B$2000,0),12)</f>
        <v>2.7040062867933941</v>
      </c>
      <c r="BR542">
        <f t="shared" si="40"/>
        <v>0</v>
      </c>
      <c r="BU542">
        <f t="shared" si="38"/>
        <v>0.5758883471257642</v>
      </c>
      <c r="BW542">
        <f>IF($BW$6="","",IF(ISERROR(INDEX([1]Base!$A$2:$C$207,MATCH($BW$6,[1]Base!$A$2:$A$207,0),2))=TRUE,"CABLE INCONNU",(INDEX([1]Base!$A$2:$C$207,MATCH($BW$6,[1]Base!$A$2:$A$207,0),3))))</f>
        <v>15.75</v>
      </c>
      <c r="BY542">
        <f>IF($BW$6="","",IF(ISERROR(INDEX([1]Base!$A$2:$C$207,MATCH($BW$6,[1]Base!$A$2:$A$207,0),2))=TRUE,"CABLE INCONNU",(INDEX([1]Base!$A$2:$C$207,MATCH($BW$6,[1]Base!$A$2:$A$207,0),2))))</f>
        <v>0.54700000000000004</v>
      </c>
      <c r="CA542">
        <f t="shared" si="39"/>
        <v>0</v>
      </c>
      <c r="CC542">
        <f>$BB$28+$D$10*((EXP(($BB$26-Q542)/$D$10)+EXP(-($BB$26-Q542)/$D$10))/2-1)</f>
        <v>237.96</v>
      </c>
      <c r="CD5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BORD'!$B$13:$B$2000,0),9)))*Q542/$M$18)</f>
        <v>237.96</v>
      </c>
      <c r="CF542" t="str">
        <f>'[1]TABLEAU DE BORD'!B540</f>
        <v/>
      </c>
      <c r="CG542" t="e">
        <f>'[1]TABLEAU DE BORD'!E540-'[1]TABLEAU DE BORD'!C540</f>
        <v>#VALUE!</v>
      </c>
      <c r="CI542" t="str">
        <f>'[1]TABLEAU DE BORD'!H540</f>
        <v/>
      </c>
      <c r="CJ542" t="e">
        <f>'[1]TABLEAU DE BORD'!K540-'[1]TABLEAU DE BORD'!I540</f>
        <v>#VALUE!</v>
      </c>
    </row>
    <row r="543" spans="69:88" x14ac:dyDescent="0.25">
      <c r="BQ5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BORD'!$B$13:$B$2000,0),11))*Q543/INDEX('[1]TABLEAU DE BORD'!$B$13:$R$2000,MATCH('Formalisme RTE'!$H$2,'[1]TABLEAU DE BORD'!$B$13:$B$2000,0),12)</f>
        <v>2.7040062867933941</v>
      </c>
      <c r="BR543">
        <f t="shared" si="40"/>
        <v>0</v>
      </c>
      <c r="BU543">
        <f t="shared" si="38"/>
        <v>0.5758883471257642</v>
      </c>
      <c r="BW543">
        <f>IF($BW$6="","",IF(ISERROR(INDEX([1]Base!$A$2:$C$207,MATCH($BW$6,[1]Base!$A$2:$A$207,0),2))=TRUE,"CABLE INCONNU",(INDEX([1]Base!$A$2:$C$207,MATCH($BW$6,[1]Base!$A$2:$A$207,0),3))))</f>
        <v>15.75</v>
      </c>
      <c r="BY543">
        <f>IF($BW$6="","",IF(ISERROR(INDEX([1]Base!$A$2:$C$207,MATCH($BW$6,[1]Base!$A$2:$A$207,0),2))=TRUE,"CABLE INCONNU",(INDEX([1]Base!$A$2:$C$207,MATCH($BW$6,[1]Base!$A$2:$A$207,0),2))))</f>
        <v>0.54700000000000004</v>
      </c>
      <c r="CA543">
        <f t="shared" si="39"/>
        <v>0</v>
      </c>
      <c r="CC543">
        <f>$BB$28+$D$10*((EXP(($BB$26-Q543)/$D$10)+EXP(-($BB$26-Q543)/$D$10))/2-1)</f>
        <v>237.96</v>
      </c>
      <c r="CD5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BORD'!$B$13:$B$2000,0),9)))*Q543/$M$18)</f>
        <v>237.96</v>
      </c>
      <c r="CF543" t="str">
        <f>'[1]TABLEAU DE BORD'!B541</f>
        <v/>
      </c>
      <c r="CG543" t="e">
        <f>'[1]TABLEAU DE BORD'!E541-'[1]TABLEAU DE BORD'!C541</f>
        <v>#VALUE!</v>
      </c>
      <c r="CI543" t="str">
        <f>'[1]TABLEAU DE BORD'!H541</f>
        <v/>
      </c>
      <c r="CJ543" t="e">
        <f>'[1]TABLEAU DE BORD'!K541-'[1]TABLEAU DE BORD'!I541</f>
        <v>#VALUE!</v>
      </c>
    </row>
    <row r="544" spans="69:88" x14ac:dyDescent="0.25">
      <c r="BQ5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BORD'!$B$13:$B$2000,0),11))*Q544/INDEX('[1]TABLEAU DE BORD'!$B$13:$R$2000,MATCH('Formalisme RTE'!$H$2,'[1]TABLEAU DE BORD'!$B$13:$B$2000,0),12)</f>
        <v>2.7040062867933941</v>
      </c>
      <c r="BR544">
        <f t="shared" si="40"/>
        <v>0</v>
      </c>
      <c r="BU544">
        <f t="shared" si="38"/>
        <v>0.5758883471257642</v>
      </c>
      <c r="BW544">
        <f>IF($BW$6="","",IF(ISERROR(INDEX([1]Base!$A$2:$C$207,MATCH($BW$6,[1]Base!$A$2:$A$207,0),2))=TRUE,"CABLE INCONNU",(INDEX([1]Base!$A$2:$C$207,MATCH($BW$6,[1]Base!$A$2:$A$207,0),3))))</f>
        <v>15.75</v>
      </c>
      <c r="BY544">
        <f>IF($BW$6="","",IF(ISERROR(INDEX([1]Base!$A$2:$C$207,MATCH($BW$6,[1]Base!$A$2:$A$207,0),2))=TRUE,"CABLE INCONNU",(INDEX([1]Base!$A$2:$C$207,MATCH($BW$6,[1]Base!$A$2:$A$207,0),2))))</f>
        <v>0.54700000000000004</v>
      </c>
      <c r="CA544">
        <f t="shared" si="39"/>
        <v>0</v>
      </c>
      <c r="CC544">
        <f>$BB$28+$D$10*((EXP(($BB$26-Q544)/$D$10)+EXP(-($BB$26-Q544)/$D$10))/2-1)</f>
        <v>237.96</v>
      </c>
      <c r="CD5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BORD'!$B$13:$B$2000,0),9)))*Q544/$M$18)</f>
        <v>237.96</v>
      </c>
      <c r="CF544" t="str">
        <f>'[1]TABLEAU DE BORD'!B542</f>
        <v/>
      </c>
      <c r="CG544" t="e">
        <f>'[1]TABLEAU DE BORD'!E542-'[1]TABLEAU DE BORD'!C542</f>
        <v>#VALUE!</v>
      </c>
      <c r="CI544" t="str">
        <f>'[1]TABLEAU DE BORD'!H542</f>
        <v/>
      </c>
      <c r="CJ544" t="e">
        <f>'[1]TABLEAU DE BORD'!K542-'[1]TABLEAU DE BORD'!I542</f>
        <v>#VALUE!</v>
      </c>
    </row>
    <row r="545" spans="69:88" x14ac:dyDescent="0.25">
      <c r="BQ5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BORD'!$B$13:$B$2000,0),11))*Q545/INDEX('[1]TABLEAU DE BORD'!$B$13:$R$2000,MATCH('Formalisme RTE'!$H$2,'[1]TABLEAU DE BORD'!$B$13:$B$2000,0),12)</f>
        <v>2.7040062867933941</v>
      </c>
      <c r="BR545">
        <f t="shared" si="40"/>
        <v>0</v>
      </c>
      <c r="BU545">
        <f t="shared" si="38"/>
        <v>0.5758883471257642</v>
      </c>
      <c r="BW545">
        <f>IF($BW$6="","",IF(ISERROR(INDEX([1]Base!$A$2:$C$207,MATCH($BW$6,[1]Base!$A$2:$A$207,0),2))=TRUE,"CABLE INCONNU",(INDEX([1]Base!$A$2:$C$207,MATCH($BW$6,[1]Base!$A$2:$A$207,0),3))))</f>
        <v>15.75</v>
      </c>
      <c r="BY545">
        <f>IF($BW$6="","",IF(ISERROR(INDEX([1]Base!$A$2:$C$207,MATCH($BW$6,[1]Base!$A$2:$A$207,0),2))=TRUE,"CABLE INCONNU",(INDEX([1]Base!$A$2:$C$207,MATCH($BW$6,[1]Base!$A$2:$A$207,0),2))))</f>
        <v>0.54700000000000004</v>
      </c>
      <c r="CA545">
        <f t="shared" si="39"/>
        <v>0</v>
      </c>
      <c r="CC545">
        <f>$BB$28+$D$10*((EXP(($BB$26-Q545)/$D$10)+EXP(-($BB$26-Q545)/$D$10))/2-1)</f>
        <v>237.96</v>
      </c>
      <c r="CD5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BORD'!$B$13:$B$2000,0),9)))*Q545/$M$18)</f>
        <v>237.96</v>
      </c>
      <c r="CF545" t="str">
        <f>'[1]TABLEAU DE BORD'!B543</f>
        <v/>
      </c>
      <c r="CG545" t="e">
        <f>'[1]TABLEAU DE BORD'!E543-'[1]TABLEAU DE BORD'!C543</f>
        <v>#VALUE!</v>
      </c>
      <c r="CI545" t="str">
        <f>'[1]TABLEAU DE BORD'!H543</f>
        <v/>
      </c>
      <c r="CJ545" t="e">
        <f>'[1]TABLEAU DE BORD'!K543-'[1]TABLEAU DE BORD'!I543</f>
        <v>#VALUE!</v>
      </c>
    </row>
    <row r="546" spans="69:88" x14ac:dyDescent="0.25">
      <c r="BQ5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BORD'!$B$13:$B$2000,0),11))*Q546/INDEX('[1]TABLEAU DE BORD'!$B$13:$R$2000,MATCH('Formalisme RTE'!$H$2,'[1]TABLEAU DE BORD'!$B$13:$B$2000,0),12)</f>
        <v>2.7040062867933941</v>
      </c>
      <c r="BR546">
        <f t="shared" si="40"/>
        <v>0</v>
      </c>
      <c r="BU546">
        <f t="shared" si="38"/>
        <v>0.5758883471257642</v>
      </c>
      <c r="BW546">
        <f>IF($BW$6="","",IF(ISERROR(INDEX([1]Base!$A$2:$C$207,MATCH($BW$6,[1]Base!$A$2:$A$207,0),2))=TRUE,"CABLE INCONNU",(INDEX([1]Base!$A$2:$C$207,MATCH($BW$6,[1]Base!$A$2:$A$207,0),3))))</f>
        <v>15.75</v>
      </c>
      <c r="BY546">
        <f>IF($BW$6="","",IF(ISERROR(INDEX([1]Base!$A$2:$C$207,MATCH($BW$6,[1]Base!$A$2:$A$207,0),2))=TRUE,"CABLE INCONNU",(INDEX([1]Base!$A$2:$C$207,MATCH($BW$6,[1]Base!$A$2:$A$207,0),2))))</f>
        <v>0.54700000000000004</v>
      </c>
      <c r="CA546">
        <f t="shared" si="39"/>
        <v>0</v>
      </c>
      <c r="CC546">
        <f>$BB$28+$D$10*((EXP(($BB$26-Q546)/$D$10)+EXP(-($BB$26-Q546)/$D$10))/2-1)</f>
        <v>237.96</v>
      </c>
      <c r="CD5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BORD'!$B$13:$B$2000,0),9)))*Q546/$M$18)</f>
        <v>237.96</v>
      </c>
      <c r="CF546" t="str">
        <f>'[1]TABLEAU DE BORD'!B544</f>
        <v/>
      </c>
      <c r="CG546" t="e">
        <f>'[1]TABLEAU DE BORD'!E544-'[1]TABLEAU DE BORD'!C544</f>
        <v>#VALUE!</v>
      </c>
      <c r="CI546" t="str">
        <f>'[1]TABLEAU DE BORD'!H544</f>
        <v/>
      </c>
      <c r="CJ546" t="e">
        <f>'[1]TABLEAU DE BORD'!K544-'[1]TABLEAU DE BORD'!I544</f>
        <v>#VALUE!</v>
      </c>
    </row>
    <row r="547" spans="69:88" x14ac:dyDescent="0.25">
      <c r="BQ5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BORD'!$B$13:$B$2000,0),11))*Q547/INDEX('[1]TABLEAU DE BORD'!$B$13:$R$2000,MATCH('Formalisme RTE'!$H$2,'[1]TABLEAU DE BORD'!$B$13:$B$2000,0),12)</f>
        <v>2.7040062867933941</v>
      </c>
      <c r="BR547">
        <f t="shared" si="40"/>
        <v>0</v>
      </c>
      <c r="BU547">
        <f t="shared" si="38"/>
        <v>0.5758883471257642</v>
      </c>
      <c r="BW547">
        <f>IF($BW$6="","",IF(ISERROR(INDEX([1]Base!$A$2:$C$207,MATCH($BW$6,[1]Base!$A$2:$A$207,0),2))=TRUE,"CABLE INCONNU",(INDEX([1]Base!$A$2:$C$207,MATCH($BW$6,[1]Base!$A$2:$A$207,0),3))))</f>
        <v>15.75</v>
      </c>
      <c r="BY547">
        <f>IF($BW$6="","",IF(ISERROR(INDEX([1]Base!$A$2:$C$207,MATCH($BW$6,[1]Base!$A$2:$A$207,0),2))=TRUE,"CABLE INCONNU",(INDEX([1]Base!$A$2:$C$207,MATCH($BW$6,[1]Base!$A$2:$A$207,0),2))))</f>
        <v>0.54700000000000004</v>
      </c>
      <c r="CA547">
        <f t="shared" si="39"/>
        <v>0</v>
      </c>
      <c r="CC547">
        <f>$BB$28+$D$10*((EXP(($BB$26-Q547)/$D$10)+EXP(-($BB$26-Q547)/$D$10))/2-1)</f>
        <v>237.96</v>
      </c>
      <c r="CD5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BORD'!$B$13:$B$2000,0),9)))*Q547/$M$18)</f>
        <v>237.96</v>
      </c>
      <c r="CF547" t="str">
        <f>'[1]TABLEAU DE BORD'!B545</f>
        <v/>
      </c>
      <c r="CG547" t="e">
        <f>'[1]TABLEAU DE BORD'!E545-'[1]TABLEAU DE BORD'!C545</f>
        <v>#VALUE!</v>
      </c>
      <c r="CI547" t="str">
        <f>'[1]TABLEAU DE BORD'!H545</f>
        <v/>
      </c>
      <c r="CJ547" t="e">
        <f>'[1]TABLEAU DE BORD'!K545-'[1]TABLEAU DE BORD'!I545</f>
        <v>#VALUE!</v>
      </c>
    </row>
    <row r="548" spans="69:88" x14ac:dyDescent="0.25">
      <c r="BQ5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BORD'!$B$13:$B$2000,0),11))*Q548/INDEX('[1]TABLEAU DE BORD'!$B$13:$R$2000,MATCH('Formalisme RTE'!$H$2,'[1]TABLEAU DE BORD'!$B$13:$B$2000,0),12)</f>
        <v>2.7040062867933941</v>
      </c>
      <c r="BR548">
        <f t="shared" si="40"/>
        <v>0</v>
      </c>
      <c r="BU548">
        <f t="shared" si="38"/>
        <v>0.5758883471257642</v>
      </c>
      <c r="BW548">
        <f>IF($BW$6="","",IF(ISERROR(INDEX([1]Base!$A$2:$C$207,MATCH($BW$6,[1]Base!$A$2:$A$207,0),2))=TRUE,"CABLE INCONNU",(INDEX([1]Base!$A$2:$C$207,MATCH($BW$6,[1]Base!$A$2:$A$207,0),3))))</f>
        <v>15.75</v>
      </c>
      <c r="BY548">
        <f>IF($BW$6="","",IF(ISERROR(INDEX([1]Base!$A$2:$C$207,MATCH($BW$6,[1]Base!$A$2:$A$207,0),2))=TRUE,"CABLE INCONNU",(INDEX([1]Base!$A$2:$C$207,MATCH($BW$6,[1]Base!$A$2:$A$207,0),2))))</f>
        <v>0.54700000000000004</v>
      </c>
      <c r="CA548">
        <f t="shared" si="39"/>
        <v>0</v>
      </c>
      <c r="CC548">
        <f>$BB$28+$D$10*((EXP(($BB$26-Q548)/$D$10)+EXP(-($BB$26-Q548)/$D$10))/2-1)</f>
        <v>237.96</v>
      </c>
      <c r="CD5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BORD'!$B$13:$B$2000,0),9)))*Q548/$M$18)</f>
        <v>237.96</v>
      </c>
      <c r="CF548" t="str">
        <f>'[1]TABLEAU DE BORD'!B546</f>
        <v/>
      </c>
      <c r="CG548" t="e">
        <f>'[1]TABLEAU DE BORD'!E546-'[1]TABLEAU DE BORD'!C546</f>
        <v>#VALUE!</v>
      </c>
      <c r="CI548" t="str">
        <f>'[1]TABLEAU DE BORD'!H546</f>
        <v/>
      </c>
      <c r="CJ548" t="e">
        <f>'[1]TABLEAU DE BORD'!K546-'[1]TABLEAU DE BORD'!I546</f>
        <v>#VALUE!</v>
      </c>
    </row>
    <row r="549" spans="69:88" x14ac:dyDescent="0.25">
      <c r="BQ5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BORD'!$B$13:$B$2000,0),11))*Q549/INDEX('[1]TABLEAU DE BORD'!$B$13:$R$2000,MATCH('Formalisme RTE'!$H$2,'[1]TABLEAU DE BORD'!$B$13:$B$2000,0),12)</f>
        <v>2.7040062867933941</v>
      </c>
      <c r="BR549">
        <f t="shared" si="40"/>
        <v>0</v>
      </c>
      <c r="BU549">
        <f t="shared" si="38"/>
        <v>0.5758883471257642</v>
      </c>
      <c r="BW549">
        <f>IF($BW$6="","",IF(ISERROR(INDEX([1]Base!$A$2:$C$207,MATCH($BW$6,[1]Base!$A$2:$A$207,0),2))=TRUE,"CABLE INCONNU",(INDEX([1]Base!$A$2:$C$207,MATCH($BW$6,[1]Base!$A$2:$A$207,0),3))))</f>
        <v>15.75</v>
      </c>
      <c r="BY549">
        <f>IF($BW$6="","",IF(ISERROR(INDEX([1]Base!$A$2:$C$207,MATCH($BW$6,[1]Base!$A$2:$A$207,0),2))=TRUE,"CABLE INCONNU",(INDEX([1]Base!$A$2:$C$207,MATCH($BW$6,[1]Base!$A$2:$A$207,0),2))))</f>
        <v>0.54700000000000004</v>
      </c>
      <c r="CA549">
        <f t="shared" si="39"/>
        <v>0</v>
      </c>
      <c r="CC549">
        <f>$BB$28+$D$10*((EXP(($BB$26-Q549)/$D$10)+EXP(-($BB$26-Q549)/$D$10))/2-1)</f>
        <v>237.96</v>
      </c>
      <c r="CD5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BORD'!$B$13:$B$2000,0),9)))*Q549/$M$18)</f>
        <v>237.96</v>
      </c>
      <c r="CF549" t="str">
        <f>'[1]TABLEAU DE BORD'!B547</f>
        <v/>
      </c>
      <c r="CG549" t="e">
        <f>'[1]TABLEAU DE BORD'!E547-'[1]TABLEAU DE BORD'!C547</f>
        <v>#VALUE!</v>
      </c>
      <c r="CI549" t="str">
        <f>'[1]TABLEAU DE BORD'!H547</f>
        <v/>
      </c>
      <c r="CJ549" t="e">
        <f>'[1]TABLEAU DE BORD'!K547-'[1]TABLEAU DE BORD'!I547</f>
        <v>#VALUE!</v>
      </c>
    </row>
    <row r="550" spans="69:88" x14ac:dyDescent="0.25">
      <c r="BQ5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BORD'!$B$13:$B$2000,0),11))*Q550/INDEX('[1]TABLEAU DE BORD'!$B$13:$R$2000,MATCH('Formalisme RTE'!$H$2,'[1]TABLEAU DE BORD'!$B$13:$B$2000,0),12)</f>
        <v>2.7040062867933941</v>
      </c>
      <c r="BR550">
        <f t="shared" si="40"/>
        <v>0</v>
      </c>
      <c r="BU550">
        <f t="shared" si="38"/>
        <v>0.5758883471257642</v>
      </c>
      <c r="BW550">
        <f>IF($BW$6="","",IF(ISERROR(INDEX([1]Base!$A$2:$C$207,MATCH($BW$6,[1]Base!$A$2:$A$207,0),2))=TRUE,"CABLE INCONNU",(INDEX([1]Base!$A$2:$C$207,MATCH($BW$6,[1]Base!$A$2:$A$207,0),3))))</f>
        <v>15.75</v>
      </c>
      <c r="BY550">
        <f>IF($BW$6="","",IF(ISERROR(INDEX([1]Base!$A$2:$C$207,MATCH($BW$6,[1]Base!$A$2:$A$207,0),2))=TRUE,"CABLE INCONNU",(INDEX([1]Base!$A$2:$C$207,MATCH($BW$6,[1]Base!$A$2:$A$207,0),2))))</f>
        <v>0.54700000000000004</v>
      </c>
      <c r="CA550">
        <f t="shared" si="39"/>
        <v>0</v>
      </c>
      <c r="CC550">
        <f>$BB$28+$D$10*((EXP(($BB$26-Q550)/$D$10)+EXP(-($BB$26-Q550)/$D$10))/2-1)</f>
        <v>237.96</v>
      </c>
      <c r="CD5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BORD'!$B$13:$B$2000,0),9)))*Q550/$M$18)</f>
        <v>237.96</v>
      </c>
      <c r="CF550" t="str">
        <f>'[1]TABLEAU DE BORD'!B548</f>
        <v/>
      </c>
      <c r="CG550" t="e">
        <f>'[1]TABLEAU DE BORD'!E548-'[1]TABLEAU DE BORD'!C548</f>
        <v>#VALUE!</v>
      </c>
      <c r="CI550" t="str">
        <f>'[1]TABLEAU DE BORD'!H548</f>
        <v/>
      </c>
      <c r="CJ550" t="e">
        <f>'[1]TABLEAU DE BORD'!K548-'[1]TABLEAU DE BORD'!I548</f>
        <v>#VALUE!</v>
      </c>
    </row>
    <row r="551" spans="69:88" x14ac:dyDescent="0.25">
      <c r="BQ5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BORD'!$B$13:$B$2000,0),11))*Q551/INDEX('[1]TABLEAU DE BORD'!$B$13:$R$2000,MATCH('Formalisme RTE'!$H$2,'[1]TABLEAU DE BORD'!$B$13:$B$2000,0),12)</f>
        <v>2.7040062867933941</v>
      </c>
      <c r="BR551">
        <f t="shared" si="40"/>
        <v>0</v>
      </c>
      <c r="BU551">
        <f t="shared" si="38"/>
        <v>0.5758883471257642</v>
      </c>
      <c r="BW551">
        <f>IF($BW$6="","",IF(ISERROR(INDEX([1]Base!$A$2:$C$207,MATCH($BW$6,[1]Base!$A$2:$A$207,0),2))=TRUE,"CABLE INCONNU",(INDEX([1]Base!$A$2:$C$207,MATCH($BW$6,[1]Base!$A$2:$A$207,0),3))))</f>
        <v>15.75</v>
      </c>
      <c r="BY551">
        <f>IF($BW$6="","",IF(ISERROR(INDEX([1]Base!$A$2:$C$207,MATCH($BW$6,[1]Base!$A$2:$A$207,0),2))=TRUE,"CABLE INCONNU",(INDEX([1]Base!$A$2:$C$207,MATCH($BW$6,[1]Base!$A$2:$A$207,0),2))))</f>
        <v>0.54700000000000004</v>
      </c>
      <c r="CA551">
        <f t="shared" si="39"/>
        <v>0</v>
      </c>
      <c r="CC551">
        <f>$BB$28+$D$10*((EXP(($BB$26-Q551)/$D$10)+EXP(-($BB$26-Q551)/$D$10))/2-1)</f>
        <v>237.96</v>
      </c>
      <c r="CD5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BORD'!$B$13:$B$2000,0),9)))*Q551/$M$18)</f>
        <v>237.96</v>
      </c>
      <c r="CF551" t="str">
        <f>'[1]TABLEAU DE BORD'!B549</f>
        <v/>
      </c>
      <c r="CG551" t="e">
        <f>'[1]TABLEAU DE BORD'!E549-'[1]TABLEAU DE BORD'!C549</f>
        <v>#VALUE!</v>
      </c>
      <c r="CI551" t="str">
        <f>'[1]TABLEAU DE BORD'!H549</f>
        <v/>
      </c>
      <c r="CJ551" t="e">
        <f>'[1]TABLEAU DE BORD'!K549-'[1]TABLEAU DE BORD'!I549</f>
        <v>#VALUE!</v>
      </c>
    </row>
    <row r="552" spans="69:88" x14ac:dyDescent="0.25">
      <c r="BQ5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BORD'!$B$13:$B$2000,0),11))*Q552/INDEX('[1]TABLEAU DE BORD'!$B$13:$R$2000,MATCH('Formalisme RTE'!$H$2,'[1]TABLEAU DE BORD'!$B$13:$B$2000,0),12)</f>
        <v>2.7040062867933941</v>
      </c>
      <c r="BR552">
        <f t="shared" si="40"/>
        <v>0</v>
      </c>
      <c r="BU552">
        <f t="shared" si="38"/>
        <v>0.5758883471257642</v>
      </c>
      <c r="BW552">
        <f>IF($BW$6="","",IF(ISERROR(INDEX([1]Base!$A$2:$C$207,MATCH($BW$6,[1]Base!$A$2:$A$207,0),2))=TRUE,"CABLE INCONNU",(INDEX([1]Base!$A$2:$C$207,MATCH($BW$6,[1]Base!$A$2:$A$207,0),3))))</f>
        <v>15.75</v>
      </c>
      <c r="BY552">
        <f>IF($BW$6="","",IF(ISERROR(INDEX([1]Base!$A$2:$C$207,MATCH($BW$6,[1]Base!$A$2:$A$207,0),2))=TRUE,"CABLE INCONNU",(INDEX([1]Base!$A$2:$C$207,MATCH($BW$6,[1]Base!$A$2:$A$207,0),2))))</f>
        <v>0.54700000000000004</v>
      </c>
      <c r="CA552">
        <f t="shared" si="39"/>
        <v>0</v>
      </c>
      <c r="CC552">
        <f>$BB$28+$D$10*((EXP(($BB$26-Q552)/$D$10)+EXP(-($BB$26-Q552)/$D$10))/2-1)</f>
        <v>237.96</v>
      </c>
      <c r="CD5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BORD'!$B$13:$B$2000,0),9)))*Q552/$M$18)</f>
        <v>237.96</v>
      </c>
      <c r="CF552" t="str">
        <f>'[1]TABLEAU DE BORD'!B550</f>
        <v/>
      </c>
      <c r="CG552" t="e">
        <f>'[1]TABLEAU DE BORD'!E550-'[1]TABLEAU DE BORD'!C550</f>
        <v>#VALUE!</v>
      </c>
      <c r="CI552" t="str">
        <f>'[1]TABLEAU DE BORD'!H550</f>
        <v/>
      </c>
      <c r="CJ552" t="e">
        <f>'[1]TABLEAU DE BORD'!K550-'[1]TABLEAU DE BORD'!I550</f>
        <v>#VALUE!</v>
      </c>
    </row>
    <row r="553" spans="69:88" x14ac:dyDescent="0.25">
      <c r="BQ5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BORD'!$B$13:$B$2000,0),11))*Q553/INDEX('[1]TABLEAU DE BORD'!$B$13:$R$2000,MATCH('Formalisme RTE'!$H$2,'[1]TABLEAU DE BORD'!$B$13:$B$2000,0),12)</f>
        <v>2.7040062867933941</v>
      </c>
      <c r="BR553">
        <f t="shared" si="40"/>
        <v>0</v>
      </c>
      <c r="BU553">
        <f t="shared" si="38"/>
        <v>0.5758883471257642</v>
      </c>
      <c r="BW553">
        <f>IF($BW$6="","",IF(ISERROR(INDEX([1]Base!$A$2:$C$207,MATCH($BW$6,[1]Base!$A$2:$A$207,0),2))=TRUE,"CABLE INCONNU",(INDEX([1]Base!$A$2:$C$207,MATCH($BW$6,[1]Base!$A$2:$A$207,0),3))))</f>
        <v>15.75</v>
      </c>
      <c r="BY553">
        <f>IF($BW$6="","",IF(ISERROR(INDEX([1]Base!$A$2:$C$207,MATCH($BW$6,[1]Base!$A$2:$A$207,0),2))=TRUE,"CABLE INCONNU",(INDEX([1]Base!$A$2:$C$207,MATCH($BW$6,[1]Base!$A$2:$A$207,0),2))))</f>
        <v>0.54700000000000004</v>
      </c>
      <c r="CA553">
        <f t="shared" si="39"/>
        <v>0</v>
      </c>
      <c r="CC553">
        <f>$BB$28+$D$10*((EXP(($BB$26-Q553)/$D$10)+EXP(-($BB$26-Q553)/$D$10))/2-1)</f>
        <v>237.96</v>
      </c>
      <c r="CD5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BORD'!$B$13:$B$2000,0),9)))*Q553/$M$18)</f>
        <v>237.96</v>
      </c>
      <c r="CF553" t="str">
        <f>'[1]TABLEAU DE BORD'!B551</f>
        <v/>
      </c>
      <c r="CG553" t="e">
        <f>'[1]TABLEAU DE BORD'!E551-'[1]TABLEAU DE BORD'!C551</f>
        <v>#VALUE!</v>
      </c>
      <c r="CI553" t="str">
        <f>'[1]TABLEAU DE BORD'!H551</f>
        <v/>
      </c>
      <c r="CJ553" t="e">
        <f>'[1]TABLEAU DE BORD'!K551-'[1]TABLEAU DE BORD'!I551</f>
        <v>#VALUE!</v>
      </c>
    </row>
    <row r="554" spans="69:88" x14ac:dyDescent="0.25">
      <c r="BQ5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BORD'!$B$13:$B$2000,0),11))*Q554/INDEX('[1]TABLEAU DE BORD'!$B$13:$R$2000,MATCH('Formalisme RTE'!$H$2,'[1]TABLEAU DE BORD'!$B$13:$B$2000,0),12)</f>
        <v>2.7040062867933941</v>
      </c>
      <c r="BR554">
        <f t="shared" si="40"/>
        <v>0</v>
      </c>
      <c r="BU554">
        <f t="shared" si="38"/>
        <v>0.5758883471257642</v>
      </c>
      <c r="BW554">
        <f>IF($BW$6="","",IF(ISERROR(INDEX([1]Base!$A$2:$C$207,MATCH($BW$6,[1]Base!$A$2:$A$207,0),2))=TRUE,"CABLE INCONNU",(INDEX([1]Base!$A$2:$C$207,MATCH($BW$6,[1]Base!$A$2:$A$207,0),3))))</f>
        <v>15.75</v>
      </c>
      <c r="BY554">
        <f>IF($BW$6="","",IF(ISERROR(INDEX([1]Base!$A$2:$C$207,MATCH($BW$6,[1]Base!$A$2:$A$207,0),2))=TRUE,"CABLE INCONNU",(INDEX([1]Base!$A$2:$C$207,MATCH($BW$6,[1]Base!$A$2:$A$207,0),2))))</f>
        <v>0.54700000000000004</v>
      </c>
      <c r="CA554">
        <f t="shared" si="39"/>
        <v>0</v>
      </c>
      <c r="CC554">
        <f>$BB$28+$D$10*((EXP(($BB$26-Q554)/$D$10)+EXP(-($BB$26-Q554)/$D$10))/2-1)</f>
        <v>237.96</v>
      </c>
      <c r="CD5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BORD'!$B$13:$B$2000,0),9)))*Q554/$M$18)</f>
        <v>237.96</v>
      </c>
      <c r="CF554" t="str">
        <f>'[1]TABLEAU DE BORD'!B552</f>
        <v/>
      </c>
      <c r="CG554" t="e">
        <f>'[1]TABLEAU DE BORD'!E552-'[1]TABLEAU DE BORD'!C552</f>
        <v>#VALUE!</v>
      </c>
      <c r="CI554" t="str">
        <f>'[1]TABLEAU DE BORD'!H552</f>
        <v/>
      </c>
      <c r="CJ554" t="e">
        <f>'[1]TABLEAU DE BORD'!K552-'[1]TABLEAU DE BORD'!I552</f>
        <v>#VALUE!</v>
      </c>
    </row>
    <row r="555" spans="69:88" x14ac:dyDescent="0.25">
      <c r="BQ5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BORD'!$B$13:$B$2000,0),11))*Q555/INDEX('[1]TABLEAU DE BORD'!$B$13:$R$2000,MATCH('Formalisme RTE'!$H$2,'[1]TABLEAU DE BORD'!$B$13:$B$2000,0),12)</f>
        <v>2.7040062867933941</v>
      </c>
      <c r="BR555">
        <f t="shared" si="40"/>
        <v>0</v>
      </c>
      <c r="BU555">
        <f t="shared" si="38"/>
        <v>0.5758883471257642</v>
      </c>
      <c r="BW555">
        <f>IF($BW$6="","",IF(ISERROR(INDEX([1]Base!$A$2:$C$207,MATCH($BW$6,[1]Base!$A$2:$A$207,0),2))=TRUE,"CABLE INCONNU",(INDEX([1]Base!$A$2:$C$207,MATCH($BW$6,[1]Base!$A$2:$A$207,0),3))))</f>
        <v>15.75</v>
      </c>
      <c r="BY555">
        <f>IF($BW$6="","",IF(ISERROR(INDEX([1]Base!$A$2:$C$207,MATCH($BW$6,[1]Base!$A$2:$A$207,0),2))=TRUE,"CABLE INCONNU",(INDEX([1]Base!$A$2:$C$207,MATCH($BW$6,[1]Base!$A$2:$A$207,0),2))))</f>
        <v>0.54700000000000004</v>
      </c>
      <c r="CA555">
        <f t="shared" si="39"/>
        <v>0</v>
      </c>
      <c r="CC555">
        <f>$BB$28+$D$10*((EXP(($BB$26-Q555)/$D$10)+EXP(-($BB$26-Q555)/$D$10))/2-1)</f>
        <v>237.96</v>
      </c>
      <c r="CD5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BORD'!$B$13:$B$2000,0),9)))*Q555/$M$18)</f>
        <v>237.96</v>
      </c>
      <c r="CF555" t="str">
        <f>'[1]TABLEAU DE BORD'!B553</f>
        <v/>
      </c>
      <c r="CG555" t="e">
        <f>'[1]TABLEAU DE BORD'!E553-'[1]TABLEAU DE BORD'!C553</f>
        <v>#VALUE!</v>
      </c>
      <c r="CI555" t="str">
        <f>'[1]TABLEAU DE BORD'!H553</f>
        <v/>
      </c>
      <c r="CJ555" t="e">
        <f>'[1]TABLEAU DE BORD'!K553-'[1]TABLEAU DE BORD'!I553</f>
        <v>#VALUE!</v>
      </c>
    </row>
    <row r="556" spans="69:88" x14ac:dyDescent="0.25">
      <c r="BQ5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BORD'!$B$13:$B$2000,0),11))*Q556/INDEX('[1]TABLEAU DE BORD'!$B$13:$R$2000,MATCH('Formalisme RTE'!$H$2,'[1]TABLEAU DE BORD'!$B$13:$B$2000,0),12)</f>
        <v>2.7040062867933941</v>
      </c>
      <c r="BR556">
        <f t="shared" si="40"/>
        <v>0</v>
      </c>
      <c r="BU556">
        <f t="shared" si="38"/>
        <v>0.5758883471257642</v>
      </c>
      <c r="BW556">
        <f>IF($BW$6="","",IF(ISERROR(INDEX([1]Base!$A$2:$C$207,MATCH($BW$6,[1]Base!$A$2:$A$207,0),2))=TRUE,"CABLE INCONNU",(INDEX([1]Base!$A$2:$C$207,MATCH($BW$6,[1]Base!$A$2:$A$207,0),3))))</f>
        <v>15.75</v>
      </c>
      <c r="BY556">
        <f>IF($BW$6="","",IF(ISERROR(INDEX([1]Base!$A$2:$C$207,MATCH($BW$6,[1]Base!$A$2:$A$207,0),2))=TRUE,"CABLE INCONNU",(INDEX([1]Base!$A$2:$C$207,MATCH($BW$6,[1]Base!$A$2:$A$207,0),2))))</f>
        <v>0.54700000000000004</v>
      </c>
      <c r="CA556">
        <f t="shared" si="39"/>
        <v>0</v>
      </c>
      <c r="CC556">
        <f>$BB$28+$D$10*((EXP(($BB$26-Q556)/$D$10)+EXP(-($BB$26-Q556)/$D$10))/2-1)</f>
        <v>237.96</v>
      </c>
      <c r="CD5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BORD'!$B$13:$B$2000,0),9)))*Q556/$M$18)</f>
        <v>237.96</v>
      </c>
      <c r="CF556" t="str">
        <f>'[1]TABLEAU DE BORD'!B554</f>
        <v/>
      </c>
      <c r="CG556" t="e">
        <f>'[1]TABLEAU DE BORD'!E554-'[1]TABLEAU DE BORD'!C554</f>
        <v>#VALUE!</v>
      </c>
      <c r="CI556" t="str">
        <f>'[1]TABLEAU DE BORD'!H554</f>
        <v/>
      </c>
      <c r="CJ556" t="e">
        <f>'[1]TABLEAU DE BORD'!K554-'[1]TABLEAU DE BORD'!I554</f>
        <v>#VALUE!</v>
      </c>
    </row>
    <row r="557" spans="69:88" x14ac:dyDescent="0.25">
      <c r="BQ5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BORD'!$B$13:$B$2000,0),11))*Q557/INDEX('[1]TABLEAU DE BORD'!$B$13:$R$2000,MATCH('Formalisme RTE'!$H$2,'[1]TABLEAU DE BORD'!$B$13:$B$2000,0),12)</f>
        <v>2.7040062867933941</v>
      </c>
      <c r="BR557">
        <f t="shared" si="40"/>
        <v>0</v>
      </c>
      <c r="BU557">
        <f t="shared" si="38"/>
        <v>0.5758883471257642</v>
      </c>
      <c r="BW557">
        <f>IF($BW$6="","",IF(ISERROR(INDEX([1]Base!$A$2:$C$207,MATCH($BW$6,[1]Base!$A$2:$A$207,0),2))=TRUE,"CABLE INCONNU",(INDEX([1]Base!$A$2:$C$207,MATCH($BW$6,[1]Base!$A$2:$A$207,0),3))))</f>
        <v>15.75</v>
      </c>
      <c r="BY557">
        <f>IF($BW$6="","",IF(ISERROR(INDEX([1]Base!$A$2:$C$207,MATCH($BW$6,[1]Base!$A$2:$A$207,0),2))=TRUE,"CABLE INCONNU",(INDEX([1]Base!$A$2:$C$207,MATCH($BW$6,[1]Base!$A$2:$A$207,0),2))))</f>
        <v>0.54700000000000004</v>
      </c>
      <c r="CA557">
        <f t="shared" si="39"/>
        <v>0</v>
      </c>
      <c r="CC557">
        <f>$BB$28+$D$10*((EXP(($BB$26-Q557)/$D$10)+EXP(-($BB$26-Q557)/$D$10))/2-1)</f>
        <v>237.96</v>
      </c>
      <c r="CD5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BORD'!$B$13:$B$2000,0),9)))*Q557/$M$18)</f>
        <v>237.96</v>
      </c>
      <c r="CF557" t="str">
        <f>'[1]TABLEAU DE BORD'!B555</f>
        <v/>
      </c>
      <c r="CG557" t="e">
        <f>'[1]TABLEAU DE BORD'!E555-'[1]TABLEAU DE BORD'!C555</f>
        <v>#VALUE!</v>
      </c>
      <c r="CI557" t="str">
        <f>'[1]TABLEAU DE BORD'!H555</f>
        <v/>
      </c>
      <c r="CJ557" t="e">
        <f>'[1]TABLEAU DE BORD'!K555-'[1]TABLEAU DE BORD'!I555</f>
        <v>#VALUE!</v>
      </c>
    </row>
    <row r="558" spans="69:88" x14ac:dyDescent="0.25">
      <c r="BQ5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BORD'!$B$13:$B$2000,0),11))*Q558/INDEX('[1]TABLEAU DE BORD'!$B$13:$R$2000,MATCH('Formalisme RTE'!$H$2,'[1]TABLEAU DE BORD'!$B$13:$B$2000,0),12)</f>
        <v>2.7040062867933941</v>
      </c>
      <c r="BR558">
        <f t="shared" si="40"/>
        <v>0</v>
      </c>
      <c r="BU558">
        <f t="shared" si="38"/>
        <v>0.5758883471257642</v>
      </c>
      <c r="BW558">
        <f>IF($BW$6="","",IF(ISERROR(INDEX([1]Base!$A$2:$C$207,MATCH($BW$6,[1]Base!$A$2:$A$207,0),2))=TRUE,"CABLE INCONNU",(INDEX([1]Base!$A$2:$C$207,MATCH($BW$6,[1]Base!$A$2:$A$207,0),3))))</f>
        <v>15.75</v>
      </c>
      <c r="BY558">
        <f>IF($BW$6="","",IF(ISERROR(INDEX([1]Base!$A$2:$C$207,MATCH($BW$6,[1]Base!$A$2:$A$207,0),2))=TRUE,"CABLE INCONNU",(INDEX([1]Base!$A$2:$C$207,MATCH($BW$6,[1]Base!$A$2:$A$207,0),2))))</f>
        <v>0.54700000000000004</v>
      </c>
      <c r="CA558">
        <f t="shared" si="39"/>
        <v>0</v>
      </c>
      <c r="CC558">
        <f>$BB$28+$D$10*((EXP(($BB$26-Q558)/$D$10)+EXP(-($BB$26-Q558)/$D$10))/2-1)</f>
        <v>237.96</v>
      </c>
      <c r="CD5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BORD'!$B$13:$B$2000,0),9)))*Q558/$M$18)</f>
        <v>237.96</v>
      </c>
      <c r="CF558" t="str">
        <f>'[1]TABLEAU DE BORD'!B556</f>
        <v/>
      </c>
      <c r="CG558" t="e">
        <f>'[1]TABLEAU DE BORD'!E556-'[1]TABLEAU DE BORD'!C556</f>
        <v>#VALUE!</v>
      </c>
      <c r="CI558" t="str">
        <f>'[1]TABLEAU DE BORD'!H556</f>
        <v/>
      </c>
      <c r="CJ558" t="e">
        <f>'[1]TABLEAU DE BORD'!K556-'[1]TABLEAU DE BORD'!I556</f>
        <v>#VALUE!</v>
      </c>
    </row>
    <row r="559" spans="69:88" x14ac:dyDescent="0.25">
      <c r="BQ5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BORD'!$B$13:$B$2000,0),11))*Q559/INDEX('[1]TABLEAU DE BORD'!$B$13:$R$2000,MATCH('Formalisme RTE'!$H$2,'[1]TABLEAU DE BORD'!$B$13:$B$2000,0),12)</f>
        <v>2.7040062867933941</v>
      </c>
      <c r="BR559">
        <f t="shared" si="40"/>
        <v>0</v>
      </c>
      <c r="BU559">
        <f t="shared" si="38"/>
        <v>0.5758883471257642</v>
      </c>
      <c r="BW559">
        <f>IF($BW$6="","",IF(ISERROR(INDEX([1]Base!$A$2:$C$207,MATCH($BW$6,[1]Base!$A$2:$A$207,0),2))=TRUE,"CABLE INCONNU",(INDEX([1]Base!$A$2:$C$207,MATCH($BW$6,[1]Base!$A$2:$A$207,0),3))))</f>
        <v>15.75</v>
      </c>
      <c r="BY559">
        <f>IF($BW$6="","",IF(ISERROR(INDEX([1]Base!$A$2:$C$207,MATCH($BW$6,[1]Base!$A$2:$A$207,0),2))=TRUE,"CABLE INCONNU",(INDEX([1]Base!$A$2:$C$207,MATCH($BW$6,[1]Base!$A$2:$A$207,0),2))))</f>
        <v>0.54700000000000004</v>
      </c>
      <c r="CA559">
        <f t="shared" si="39"/>
        <v>0</v>
      </c>
      <c r="CC559">
        <f>$BB$28+$D$10*((EXP(($BB$26-Q559)/$D$10)+EXP(-($BB$26-Q559)/$D$10))/2-1)</f>
        <v>237.96</v>
      </c>
      <c r="CD5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BORD'!$B$13:$B$2000,0),9)))*Q559/$M$18)</f>
        <v>237.96</v>
      </c>
      <c r="CF559" t="str">
        <f>'[1]TABLEAU DE BORD'!B557</f>
        <v/>
      </c>
      <c r="CG559" t="e">
        <f>'[1]TABLEAU DE BORD'!E557-'[1]TABLEAU DE BORD'!C557</f>
        <v>#VALUE!</v>
      </c>
      <c r="CI559" t="str">
        <f>'[1]TABLEAU DE BORD'!H557</f>
        <v/>
      </c>
      <c r="CJ559" t="e">
        <f>'[1]TABLEAU DE BORD'!K557-'[1]TABLEAU DE BORD'!I557</f>
        <v>#VALUE!</v>
      </c>
    </row>
    <row r="560" spans="69:88" x14ac:dyDescent="0.25">
      <c r="BQ5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BORD'!$B$13:$B$2000,0),11))*Q560/INDEX('[1]TABLEAU DE BORD'!$B$13:$R$2000,MATCH('Formalisme RTE'!$H$2,'[1]TABLEAU DE BORD'!$B$13:$B$2000,0),12)</f>
        <v>2.7040062867933941</v>
      </c>
      <c r="BR560">
        <f t="shared" si="40"/>
        <v>0</v>
      </c>
      <c r="BU560">
        <f t="shared" si="38"/>
        <v>0.5758883471257642</v>
      </c>
      <c r="BW560">
        <f>IF($BW$6="","",IF(ISERROR(INDEX([1]Base!$A$2:$C$207,MATCH($BW$6,[1]Base!$A$2:$A$207,0),2))=TRUE,"CABLE INCONNU",(INDEX([1]Base!$A$2:$C$207,MATCH($BW$6,[1]Base!$A$2:$A$207,0),3))))</f>
        <v>15.75</v>
      </c>
      <c r="BY560">
        <f>IF($BW$6="","",IF(ISERROR(INDEX([1]Base!$A$2:$C$207,MATCH($BW$6,[1]Base!$A$2:$A$207,0),2))=TRUE,"CABLE INCONNU",(INDEX([1]Base!$A$2:$C$207,MATCH($BW$6,[1]Base!$A$2:$A$207,0),2))))</f>
        <v>0.54700000000000004</v>
      </c>
      <c r="CA560">
        <f t="shared" si="39"/>
        <v>0</v>
      </c>
      <c r="CC560">
        <f>$BB$28+$D$10*((EXP(($BB$26-Q560)/$D$10)+EXP(-($BB$26-Q560)/$D$10))/2-1)</f>
        <v>237.96</v>
      </c>
      <c r="CD5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BORD'!$B$13:$B$2000,0),9)))*Q560/$M$18)</f>
        <v>237.96</v>
      </c>
      <c r="CF560" t="str">
        <f>'[1]TABLEAU DE BORD'!B558</f>
        <v/>
      </c>
      <c r="CG560" t="e">
        <f>'[1]TABLEAU DE BORD'!E558-'[1]TABLEAU DE BORD'!C558</f>
        <v>#VALUE!</v>
      </c>
      <c r="CI560" t="str">
        <f>'[1]TABLEAU DE BORD'!H558</f>
        <v/>
      </c>
      <c r="CJ560" t="e">
        <f>'[1]TABLEAU DE BORD'!K558-'[1]TABLEAU DE BORD'!I558</f>
        <v>#VALUE!</v>
      </c>
    </row>
    <row r="561" spans="69:88" x14ac:dyDescent="0.25">
      <c r="BQ5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BORD'!$B$13:$B$2000,0),11))*Q561/INDEX('[1]TABLEAU DE BORD'!$B$13:$R$2000,MATCH('Formalisme RTE'!$H$2,'[1]TABLEAU DE BORD'!$B$13:$B$2000,0),12)</f>
        <v>2.7040062867933941</v>
      </c>
      <c r="BR561">
        <f t="shared" si="40"/>
        <v>0</v>
      </c>
      <c r="BU561">
        <f t="shared" si="38"/>
        <v>0.5758883471257642</v>
      </c>
      <c r="BW561">
        <f>IF($BW$6="","",IF(ISERROR(INDEX([1]Base!$A$2:$C$207,MATCH($BW$6,[1]Base!$A$2:$A$207,0),2))=TRUE,"CABLE INCONNU",(INDEX([1]Base!$A$2:$C$207,MATCH($BW$6,[1]Base!$A$2:$A$207,0),3))))</f>
        <v>15.75</v>
      </c>
      <c r="BY561">
        <f>IF($BW$6="","",IF(ISERROR(INDEX([1]Base!$A$2:$C$207,MATCH($BW$6,[1]Base!$A$2:$A$207,0),2))=TRUE,"CABLE INCONNU",(INDEX([1]Base!$A$2:$C$207,MATCH($BW$6,[1]Base!$A$2:$A$207,0),2))))</f>
        <v>0.54700000000000004</v>
      </c>
      <c r="CA561">
        <f t="shared" si="39"/>
        <v>0</v>
      </c>
      <c r="CC561">
        <f>$BB$28+$D$10*((EXP(($BB$26-Q561)/$D$10)+EXP(-($BB$26-Q561)/$D$10))/2-1)</f>
        <v>237.96</v>
      </c>
      <c r="CD5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BORD'!$B$13:$B$2000,0),9)))*Q561/$M$18)</f>
        <v>237.96</v>
      </c>
      <c r="CF561" t="str">
        <f>'[1]TABLEAU DE BORD'!B559</f>
        <v/>
      </c>
      <c r="CG561" t="e">
        <f>'[1]TABLEAU DE BORD'!E559-'[1]TABLEAU DE BORD'!C559</f>
        <v>#VALUE!</v>
      </c>
      <c r="CI561" t="str">
        <f>'[1]TABLEAU DE BORD'!H559</f>
        <v/>
      </c>
      <c r="CJ561" t="e">
        <f>'[1]TABLEAU DE BORD'!K559-'[1]TABLEAU DE BORD'!I559</f>
        <v>#VALUE!</v>
      </c>
    </row>
    <row r="562" spans="69:88" x14ac:dyDescent="0.25">
      <c r="BQ5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BORD'!$B$13:$B$2000,0),11))*Q562/INDEX('[1]TABLEAU DE BORD'!$B$13:$R$2000,MATCH('Formalisme RTE'!$H$2,'[1]TABLEAU DE BORD'!$B$13:$B$2000,0),12)</f>
        <v>2.7040062867933941</v>
      </c>
      <c r="BR562">
        <f t="shared" si="40"/>
        <v>0</v>
      </c>
      <c r="BU562">
        <f t="shared" si="38"/>
        <v>0.5758883471257642</v>
      </c>
      <c r="BW562">
        <f>IF($BW$6="","",IF(ISERROR(INDEX([1]Base!$A$2:$C$207,MATCH($BW$6,[1]Base!$A$2:$A$207,0),2))=TRUE,"CABLE INCONNU",(INDEX([1]Base!$A$2:$C$207,MATCH($BW$6,[1]Base!$A$2:$A$207,0),3))))</f>
        <v>15.75</v>
      </c>
      <c r="BY562">
        <f>IF($BW$6="","",IF(ISERROR(INDEX([1]Base!$A$2:$C$207,MATCH($BW$6,[1]Base!$A$2:$A$207,0),2))=TRUE,"CABLE INCONNU",(INDEX([1]Base!$A$2:$C$207,MATCH($BW$6,[1]Base!$A$2:$A$207,0),2))))</f>
        <v>0.54700000000000004</v>
      </c>
      <c r="CA562">
        <f t="shared" si="39"/>
        <v>0</v>
      </c>
      <c r="CC562">
        <f>$BB$28+$D$10*((EXP(($BB$26-Q562)/$D$10)+EXP(-($BB$26-Q562)/$D$10))/2-1)</f>
        <v>237.96</v>
      </c>
      <c r="CD5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BORD'!$B$13:$B$2000,0),9)))*Q562/$M$18)</f>
        <v>237.96</v>
      </c>
      <c r="CF562" t="str">
        <f>'[1]TABLEAU DE BORD'!B560</f>
        <v/>
      </c>
      <c r="CG562" t="e">
        <f>'[1]TABLEAU DE BORD'!E560-'[1]TABLEAU DE BORD'!C560</f>
        <v>#VALUE!</v>
      </c>
      <c r="CI562" t="str">
        <f>'[1]TABLEAU DE BORD'!H560</f>
        <v/>
      </c>
      <c r="CJ562" t="e">
        <f>'[1]TABLEAU DE BORD'!K560-'[1]TABLEAU DE BORD'!I560</f>
        <v>#VALUE!</v>
      </c>
    </row>
    <row r="563" spans="69:88" x14ac:dyDescent="0.25">
      <c r="BQ5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BORD'!$B$13:$B$2000,0),11))*Q563/INDEX('[1]TABLEAU DE BORD'!$B$13:$R$2000,MATCH('Formalisme RTE'!$H$2,'[1]TABLEAU DE BORD'!$B$13:$B$2000,0),12)</f>
        <v>2.7040062867933941</v>
      </c>
      <c r="BR563">
        <f t="shared" si="40"/>
        <v>0</v>
      </c>
      <c r="BU563">
        <f t="shared" si="38"/>
        <v>0.5758883471257642</v>
      </c>
      <c r="BW563">
        <f>IF($BW$6="","",IF(ISERROR(INDEX([1]Base!$A$2:$C$207,MATCH($BW$6,[1]Base!$A$2:$A$207,0),2))=TRUE,"CABLE INCONNU",(INDEX([1]Base!$A$2:$C$207,MATCH($BW$6,[1]Base!$A$2:$A$207,0),3))))</f>
        <v>15.75</v>
      </c>
      <c r="BY563">
        <f>IF($BW$6="","",IF(ISERROR(INDEX([1]Base!$A$2:$C$207,MATCH($BW$6,[1]Base!$A$2:$A$207,0),2))=TRUE,"CABLE INCONNU",(INDEX([1]Base!$A$2:$C$207,MATCH($BW$6,[1]Base!$A$2:$A$207,0),2))))</f>
        <v>0.54700000000000004</v>
      </c>
      <c r="CA563">
        <f t="shared" si="39"/>
        <v>0</v>
      </c>
      <c r="CC563">
        <f>$BB$28+$D$10*((EXP(($BB$26-Q563)/$D$10)+EXP(-($BB$26-Q563)/$D$10))/2-1)</f>
        <v>237.96</v>
      </c>
      <c r="CD5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BORD'!$B$13:$B$2000,0),9)))*Q563/$M$18)</f>
        <v>237.96</v>
      </c>
      <c r="CF563" t="str">
        <f>'[1]TABLEAU DE BORD'!B561</f>
        <v/>
      </c>
      <c r="CG563" t="e">
        <f>'[1]TABLEAU DE BORD'!E561-'[1]TABLEAU DE BORD'!C561</f>
        <v>#VALUE!</v>
      </c>
      <c r="CI563" t="str">
        <f>'[1]TABLEAU DE BORD'!H561</f>
        <v/>
      </c>
      <c r="CJ563" t="e">
        <f>'[1]TABLEAU DE BORD'!K561-'[1]TABLEAU DE BORD'!I561</f>
        <v>#VALUE!</v>
      </c>
    </row>
    <row r="564" spans="69:88" x14ac:dyDescent="0.25">
      <c r="BQ5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BORD'!$B$13:$B$2000,0),11))*Q564/INDEX('[1]TABLEAU DE BORD'!$B$13:$R$2000,MATCH('Formalisme RTE'!$H$2,'[1]TABLEAU DE BORD'!$B$13:$B$2000,0),12)</f>
        <v>2.7040062867933941</v>
      </c>
      <c r="BR564">
        <f t="shared" si="40"/>
        <v>0</v>
      </c>
      <c r="BU564">
        <f t="shared" si="38"/>
        <v>0.5758883471257642</v>
      </c>
      <c r="BW564">
        <f>IF($BW$6="","",IF(ISERROR(INDEX([1]Base!$A$2:$C$207,MATCH($BW$6,[1]Base!$A$2:$A$207,0),2))=TRUE,"CABLE INCONNU",(INDEX([1]Base!$A$2:$C$207,MATCH($BW$6,[1]Base!$A$2:$A$207,0),3))))</f>
        <v>15.75</v>
      </c>
      <c r="BY564">
        <f>IF($BW$6="","",IF(ISERROR(INDEX([1]Base!$A$2:$C$207,MATCH($BW$6,[1]Base!$A$2:$A$207,0),2))=TRUE,"CABLE INCONNU",(INDEX([1]Base!$A$2:$C$207,MATCH($BW$6,[1]Base!$A$2:$A$207,0),2))))</f>
        <v>0.54700000000000004</v>
      </c>
      <c r="CA564">
        <f t="shared" si="39"/>
        <v>0</v>
      </c>
      <c r="CC564">
        <f>$BB$28+$D$10*((EXP(($BB$26-Q564)/$D$10)+EXP(-($BB$26-Q564)/$D$10))/2-1)</f>
        <v>237.96</v>
      </c>
      <c r="CD5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BORD'!$B$13:$B$2000,0),9)))*Q564/$M$18)</f>
        <v>237.96</v>
      </c>
      <c r="CF564" t="str">
        <f>'[1]TABLEAU DE BORD'!B562</f>
        <v/>
      </c>
      <c r="CG564" t="e">
        <f>'[1]TABLEAU DE BORD'!E562-'[1]TABLEAU DE BORD'!C562</f>
        <v>#VALUE!</v>
      </c>
      <c r="CI564" t="str">
        <f>'[1]TABLEAU DE BORD'!H562</f>
        <v/>
      </c>
      <c r="CJ564" t="e">
        <f>'[1]TABLEAU DE BORD'!K562-'[1]TABLEAU DE BORD'!I562</f>
        <v>#VALUE!</v>
      </c>
    </row>
    <row r="565" spans="69:88" x14ac:dyDescent="0.25">
      <c r="BQ5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BORD'!$B$13:$B$2000,0),11))*Q565/INDEX('[1]TABLEAU DE BORD'!$B$13:$R$2000,MATCH('Formalisme RTE'!$H$2,'[1]TABLEAU DE BORD'!$B$13:$B$2000,0),12)</f>
        <v>2.7040062867933941</v>
      </c>
      <c r="BR565">
        <f t="shared" si="40"/>
        <v>0</v>
      </c>
      <c r="BU565">
        <f t="shared" si="38"/>
        <v>0.5758883471257642</v>
      </c>
      <c r="BW565">
        <f>IF($BW$6="","",IF(ISERROR(INDEX([1]Base!$A$2:$C$207,MATCH($BW$6,[1]Base!$A$2:$A$207,0),2))=TRUE,"CABLE INCONNU",(INDEX([1]Base!$A$2:$C$207,MATCH($BW$6,[1]Base!$A$2:$A$207,0),3))))</f>
        <v>15.75</v>
      </c>
      <c r="BY565">
        <f>IF($BW$6="","",IF(ISERROR(INDEX([1]Base!$A$2:$C$207,MATCH($BW$6,[1]Base!$A$2:$A$207,0),2))=TRUE,"CABLE INCONNU",(INDEX([1]Base!$A$2:$C$207,MATCH($BW$6,[1]Base!$A$2:$A$207,0),2))))</f>
        <v>0.54700000000000004</v>
      </c>
      <c r="CA565">
        <f t="shared" si="39"/>
        <v>0</v>
      </c>
      <c r="CC565">
        <f>$BB$28+$D$10*((EXP(($BB$26-Q565)/$D$10)+EXP(-($BB$26-Q565)/$D$10))/2-1)</f>
        <v>237.96</v>
      </c>
      <c r="CD5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BORD'!$B$13:$B$2000,0),9)))*Q565/$M$18)</f>
        <v>237.96</v>
      </c>
      <c r="CF565" t="str">
        <f>'[1]TABLEAU DE BORD'!B563</f>
        <v/>
      </c>
      <c r="CG565" t="e">
        <f>'[1]TABLEAU DE BORD'!E563-'[1]TABLEAU DE BORD'!C563</f>
        <v>#VALUE!</v>
      </c>
      <c r="CI565" t="str">
        <f>'[1]TABLEAU DE BORD'!H563</f>
        <v/>
      </c>
      <c r="CJ565" t="e">
        <f>'[1]TABLEAU DE BORD'!K563-'[1]TABLEAU DE BORD'!I563</f>
        <v>#VALUE!</v>
      </c>
    </row>
    <row r="566" spans="69:88" x14ac:dyDescent="0.25">
      <c r="BQ5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BORD'!$B$13:$B$2000,0),11))*Q566/INDEX('[1]TABLEAU DE BORD'!$B$13:$R$2000,MATCH('Formalisme RTE'!$H$2,'[1]TABLEAU DE BORD'!$B$13:$B$2000,0),12)</f>
        <v>2.7040062867933941</v>
      </c>
      <c r="BR566">
        <f t="shared" si="40"/>
        <v>0</v>
      </c>
      <c r="BU566">
        <f t="shared" si="38"/>
        <v>0.5758883471257642</v>
      </c>
      <c r="BW566">
        <f>IF($BW$6="","",IF(ISERROR(INDEX([1]Base!$A$2:$C$207,MATCH($BW$6,[1]Base!$A$2:$A$207,0),2))=TRUE,"CABLE INCONNU",(INDEX([1]Base!$A$2:$C$207,MATCH($BW$6,[1]Base!$A$2:$A$207,0),3))))</f>
        <v>15.75</v>
      </c>
      <c r="BY566">
        <f>IF($BW$6="","",IF(ISERROR(INDEX([1]Base!$A$2:$C$207,MATCH($BW$6,[1]Base!$A$2:$A$207,0),2))=TRUE,"CABLE INCONNU",(INDEX([1]Base!$A$2:$C$207,MATCH($BW$6,[1]Base!$A$2:$A$207,0),2))))</f>
        <v>0.54700000000000004</v>
      </c>
      <c r="CA566">
        <f t="shared" si="39"/>
        <v>0</v>
      </c>
      <c r="CC566">
        <f>$BB$28+$D$10*((EXP(($BB$26-Q566)/$D$10)+EXP(-($BB$26-Q566)/$D$10))/2-1)</f>
        <v>237.96</v>
      </c>
      <c r="CD5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BORD'!$B$13:$B$2000,0),9)))*Q566/$M$18)</f>
        <v>237.96</v>
      </c>
      <c r="CF566" t="str">
        <f>'[1]TABLEAU DE BORD'!B564</f>
        <v/>
      </c>
      <c r="CG566" t="e">
        <f>'[1]TABLEAU DE BORD'!E564-'[1]TABLEAU DE BORD'!C564</f>
        <v>#VALUE!</v>
      </c>
      <c r="CI566" t="str">
        <f>'[1]TABLEAU DE BORD'!H564</f>
        <v/>
      </c>
      <c r="CJ566" t="e">
        <f>'[1]TABLEAU DE BORD'!K564-'[1]TABLEAU DE BORD'!I564</f>
        <v>#VALUE!</v>
      </c>
    </row>
    <row r="567" spans="69:88" x14ac:dyDescent="0.25">
      <c r="BQ5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BORD'!$B$13:$B$2000,0),11))*Q567/INDEX('[1]TABLEAU DE BORD'!$B$13:$R$2000,MATCH('Formalisme RTE'!$H$2,'[1]TABLEAU DE BORD'!$B$13:$B$2000,0),12)</f>
        <v>2.7040062867933941</v>
      </c>
      <c r="BR567">
        <f t="shared" si="40"/>
        <v>0</v>
      </c>
      <c r="BU567">
        <f t="shared" si="38"/>
        <v>0.5758883471257642</v>
      </c>
      <c r="BW567">
        <f>IF($BW$6="","",IF(ISERROR(INDEX([1]Base!$A$2:$C$207,MATCH($BW$6,[1]Base!$A$2:$A$207,0),2))=TRUE,"CABLE INCONNU",(INDEX([1]Base!$A$2:$C$207,MATCH($BW$6,[1]Base!$A$2:$A$207,0),3))))</f>
        <v>15.75</v>
      </c>
      <c r="BY567">
        <f>IF($BW$6="","",IF(ISERROR(INDEX([1]Base!$A$2:$C$207,MATCH($BW$6,[1]Base!$A$2:$A$207,0),2))=TRUE,"CABLE INCONNU",(INDEX([1]Base!$A$2:$C$207,MATCH($BW$6,[1]Base!$A$2:$A$207,0),2))))</f>
        <v>0.54700000000000004</v>
      </c>
      <c r="CA567">
        <f t="shared" si="39"/>
        <v>0</v>
      </c>
      <c r="CC567">
        <f>$BB$28+$D$10*((EXP(($BB$26-Q567)/$D$10)+EXP(-($BB$26-Q567)/$D$10))/2-1)</f>
        <v>237.96</v>
      </c>
      <c r="CD5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BORD'!$B$13:$B$2000,0),9)))*Q567/$M$18)</f>
        <v>237.96</v>
      </c>
      <c r="CF567" t="str">
        <f>'[1]TABLEAU DE BORD'!B565</f>
        <v/>
      </c>
      <c r="CG567" t="e">
        <f>'[1]TABLEAU DE BORD'!E565-'[1]TABLEAU DE BORD'!C565</f>
        <v>#VALUE!</v>
      </c>
      <c r="CI567" t="str">
        <f>'[1]TABLEAU DE BORD'!H565</f>
        <v/>
      </c>
      <c r="CJ567" t="e">
        <f>'[1]TABLEAU DE BORD'!K565-'[1]TABLEAU DE BORD'!I565</f>
        <v>#VALUE!</v>
      </c>
    </row>
    <row r="568" spans="69:88" x14ac:dyDescent="0.25">
      <c r="BQ5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BORD'!$B$13:$B$2000,0),11))*Q568/INDEX('[1]TABLEAU DE BORD'!$B$13:$R$2000,MATCH('Formalisme RTE'!$H$2,'[1]TABLEAU DE BORD'!$B$13:$B$2000,0),12)</f>
        <v>2.7040062867933941</v>
      </c>
      <c r="BR568">
        <f t="shared" si="40"/>
        <v>0</v>
      </c>
      <c r="BU568">
        <f t="shared" si="38"/>
        <v>0.5758883471257642</v>
      </c>
      <c r="BW568">
        <f>IF($BW$6="","",IF(ISERROR(INDEX([1]Base!$A$2:$C$207,MATCH($BW$6,[1]Base!$A$2:$A$207,0),2))=TRUE,"CABLE INCONNU",(INDEX([1]Base!$A$2:$C$207,MATCH($BW$6,[1]Base!$A$2:$A$207,0),3))))</f>
        <v>15.75</v>
      </c>
      <c r="BY568">
        <f>IF($BW$6="","",IF(ISERROR(INDEX([1]Base!$A$2:$C$207,MATCH($BW$6,[1]Base!$A$2:$A$207,0),2))=TRUE,"CABLE INCONNU",(INDEX([1]Base!$A$2:$C$207,MATCH($BW$6,[1]Base!$A$2:$A$207,0),2))))</f>
        <v>0.54700000000000004</v>
      </c>
      <c r="CA568">
        <f t="shared" si="39"/>
        <v>0</v>
      </c>
      <c r="CC568">
        <f>$BB$28+$D$10*((EXP(($BB$26-Q568)/$D$10)+EXP(-($BB$26-Q568)/$D$10))/2-1)</f>
        <v>237.96</v>
      </c>
      <c r="CD5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BORD'!$B$13:$B$2000,0),9)))*Q568/$M$18)</f>
        <v>237.96</v>
      </c>
      <c r="CF568" t="str">
        <f>'[1]TABLEAU DE BORD'!B566</f>
        <v/>
      </c>
      <c r="CG568" t="e">
        <f>'[1]TABLEAU DE BORD'!E566-'[1]TABLEAU DE BORD'!C566</f>
        <v>#VALUE!</v>
      </c>
      <c r="CI568" t="str">
        <f>'[1]TABLEAU DE BORD'!H566</f>
        <v/>
      </c>
      <c r="CJ568" t="e">
        <f>'[1]TABLEAU DE BORD'!K566-'[1]TABLEAU DE BORD'!I566</f>
        <v>#VALUE!</v>
      </c>
    </row>
    <row r="569" spans="69:88" x14ac:dyDescent="0.25">
      <c r="BQ5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BORD'!$B$13:$B$2000,0),11))*Q569/INDEX('[1]TABLEAU DE BORD'!$B$13:$R$2000,MATCH('Formalisme RTE'!$H$2,'[1]TABLEAU DE BORD'!$B$13:$B$2000,0),12)</f>
        <v>2.7040062867933941</v>
      </c>
      <c r="BR569">
        <f t="shared" si="40"/>
        <v>0</v>
      </c>
      <c r="BU569">
        <f t="shared" si="38"/>
        <v>0.5758883471257642</v>
      </c>
      <c r="BW569">
        <f>IF($BW$6="","",IF(ISERROR(INDEX([1]Base!$A$2:$C$207,MATCH($BW$6,[1]Base!$A$2:$A$207,0),2))=TRUE,"CABLE INCONNU",(INDEX([1]Base!$A$2:$C$207,MATCH($BW$6,[1]Base!$A$2:$A$207,0),3))))</f>
        <v>15.75</v>
      </c>
      <c r="BY569">
        <f>IF($BW$6="","",IF(ISERROR(INDEX([1]Base!$A$2:$C$207,MATCH($BW$6,[1]Base!$A$2:$A$207,0),2))=TRUE,"CABLE INCONNU",(INDEX([1]Base!$A$2:$C$207,MATCH($BW$6,[1]Base!$A$2:$A$207,0),2))))</f>
        <v>0.54700000000000004</v>
      </c>
      <c r="CA569">
        <f t="shared" si="39"/>
        <v>0</v>
      </c>
      <c r="CC569">
        <f>$BB$28+$D$10*((EXP(($BB$26-Q569)/$D$10)+EXP(-($BB$26-Q569)/$D$10))/2-1)</f>
        <v>237.96</v>
      </c>
      <c r="CD5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BORD'!$B$13:$B$2000,0),9)))*Q569/$M$18)</f>
        <v>237.96</v>
      </c>
      <c r="CF569" t="str">
        <f>'[1]TABLEAU DE BORD'!B567</f>
        <v/>
      </c>
      <c r="CG569" t="e">
        <f>'[1]TABLEAU DE BORD'!E567-'[1]TABLEAU DE BORD'!C567</f>
        <v>#VALUE!</v>
      </c>
      <c r="CI569" t="str">
        <f>'[1]TABLEAU DE BORD'!H567</f>
        <v/>
      </c>
      <c r="CJ569" t="e">
        <f>'[1]TABLEAU DE BORD'!K567-'[1]TABLEAU DE BORD'!I567</f>
        <v>#VALUE!</v>
      </c>
    </row>
    <row r="570" spans="69:88" x14ac:dyDescent="0.25">
      <c r="BQ5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BORD'!$B$13:$B$2000,0),11))*Q570/INDEX('[1]TABLEAU DE BORD'!$B$13:$R$2000,MATCH('Formalisme RTE'!$H$2,'[1]TABLEAU DE BORD'!$B$13:$B$2000,0),12)</f>
        <v>2.7040062867933941</v>
      </c>
      <c r="BR570">
        <f t="shared" si="40"/>
        <v>0</v>
      </c>
      <c r="BU570">
        <f t="shared" si="38"/>
        <v>0.5758883471257642</v>
      </c>
      <c r="BW570">
        <f>IF($BW$6="","",IF(ISERROR(INDEX([1]Base!$A$2:$C$207,MATCH($BW$6,[1]Base!$A$2:$A$207,0),2))=TRUE,"CABLE INCONNU",(INDEX([1]Base!$A$2:$C$207,MATCH($BW$6,[1]Base!$A$2:$A$207,0),3))))</f>
        <v>15.75</v>
      </c>
      <c r="BY570">
        <f>IF($BW$6="","",IF(ISERROR(INDEX([1]Base!$A$2:$C$207,MATCH($BW$6,[1]Base!$A$2:$A$207,0),2))=TRUE,"CABLE INCONNU",(INDEX([1]Base!$A$2:$C$207,MATCH($BW$6,[1]Base!$A$2:$A$207,0),2))))</f>
        <v>0.54700000000000004</v>
      </c>
      <c r="CA570">
        <f t="shared" si="39"/>
        <v>0</v>
      </c>
      <c r="CC570">
        <f>$BB$28+$D$10*((EXP(($BB$26-Q570)/$D$10)+EXP(-($BB$26-Q570)/$D$10))/2-1)</f>
        <v>237.96</v>
      </c>
      <c r="CD5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BORD'!$B$13:$B$2000,0),9)))*Q570/$M$18)</f>
        <v>237.96</v>
      </c>
      <c r="CF570" t="str">
        <f>'[1]TABLEAU DE BORD'!B568</f>
        <v/>
      </c>
      <c r="CG570" t="e">
        <f>'[1]TABLEAU DE BORD'!E568-'[1]TABLEAU DE BORD'!C568</f>
        <v>#VALUE!</v>
      </c>
      <c r="CI570" t="str">
        <f>'[1]TABLEAU DE BORD'!H568</f>
        <v/>
      </c>
      <c r="CJ570" t="e">
        <f>'[1]TABLEAU DE BORD'!K568-'[1]TABLEAU DE BORD'!I568</f>
        <v>#VALUE!</v>
      </c>
    </row>
    <row r="571" spans="69:88" x14ac:dyDescent="0.25">
      <c r="BQ5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BORD'!$B$13:$B$2000,0),11))*Q571/INDEX('[1]TABLEAU DE BORD'!$B$13:$R$2000,MATCH('Formalisme RTE'!$H$2,'[1]TABLEAU DE BORD'!$B$13:$B$2000,0),12)</f>
        <v>2.7040062867933941</v>
      </c>
      <c r="BR571">
        <f t="shared" si="40"/>
        <v>0</v>
      </c>
      <c r="BU571">
        <f t="shared" si="38"/>
        <v>0.5758883471257642</v>
      </c>
      <c r="BW571">
        <f>IF($BW$6="","",IF(ISERROR(INDEX([1]Base!$A$2:$C$207,MATCH($BW$6,[1]Base!$A$2:$A$207,0),2))=TRUE,"CABLE INCONNU",(INDEX([1]Base!$A$2:$C$207,MATCH($BW$6,[1]Base!$A$2:$A$207,0),3))))</f>
        <v>15.75</v>
      </c>
      <c r="BY571">
        <f>IF($BW$6="","",IF(ISERROR(INDEX([1]Base!$A$2:$C$207,MATCH($BW$6,[1]Base!$A$2:$A$207,0),2))=TRUE,"CABLE INCONNU",(INDEX([1]Base!$A$2:$C$207,MATCH($BW$6,[1]Base!$A$2:$A$207,0),2))))</f>
        <v>0.54700000000000004</v>
      </c>
      <c r="CA571">
        <f t="shared" si="39"/>
        <v>0</v>
      </c>
      <c r="CC571">
        <f>$BB$28+$D$10*((EXP(($BB$26-Q571)/$D$10)+EXP(-($BB$26-Q571)/$D$10))/2-1)</f>
        <v>237.96</v>
      </c>
      <c r="CD5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BORD'!$B$13:$B$2000,0),9)))*Q571/$M$18)</f>
        <v>237.96</v>
      </c>
      <c r="CF571" t="str">
        <f>'[1]TABLEAU DE BORD'!B569</f>
        <v/>
      </c>
      <c r="CG571" t="e">
        <f>'[1]TABLEAU DE BORD'!E569-'[1]TABLEAU DE BORD'!C569</f>
        <v>#VALUE!</v>
      </c>
      <c r="CI571" t="str">
        <f>'[1]TABLEAU DE BORD'!H569</f>
        <v/>
      </c>
      <c r="CJ571" t="e">
        <f>'[1]TABLEAU DE BORD'!K569-'[1]TABLEAU DE BORD'!I569</f>
        <v>#VALUE!</v>
      </c>
    </row>
    <row r="572" spans="69:88" x14ac:dyDescent="0.25">
      <c r="BQ5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BORD'!$B$13:$B$2000,0),11))*Q572/INDEX('[1]TABLEAU DE BORD'!$B$13:$R$2000,MATCH('Formalisme RTE'!$H$2,'[1]TABLEAU DE BORD'!$B$13:$B$2000,0),12)</f>
        <v>2.7040062867933941</v>
      </c>
      <c r="BR572">
        <f t="shared" si="40"/>
        <v>0</v>
      </c>
      <c r="BU572">
        <f t="shared" si="38"/>
        <v>0.5758883471257642</v>
      </c>
      <c r="BW572">
        <f>IF($BW$6="","",IF(ISERROR(INDEX([1]Base!$A$2:$C$207,MATCH($BW$6,[1]Base!$A$2:$A$207,0),2))=TRUE,"CABLE INCONNU",(INDEX([1]Base!$A$2:$C$207,MATCH($BW$6,[1]Base!$A$2:$A$207,0),3))))</f>
        <v>15.75</v>
      </c>
      <c r="BY572">
        <f>IF($BW$6="","",IF(ISERROR(INDEX([1]Base!$A$2:$C$207,MATCH($BW$6,[1]Base!$A$2:$A$207,0),2))=TRUE,"CABLE INCONNU",(INDEX([1]Base!$A$2:$C$207,MATCH($BW$6,[1]Base!$A$2:$A$207,0),2))))</f>
        <v>0.54700000000000004</v>
      </c>
      <c r="CA572">
        <f t="shared" si="39"/>
        <v>0</v>
      </c>
      <c r="CC572">
        <f>$BB$28+$D$10*((EXP(($BB$26-Q572)/$D$10)+EXP(-($BB$26-Q572)/$D$10))/2-1)</f>
        <v>237.96</v>
      </c>
      <c r="CD5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BORD'!$B$13:$B$2000,0),9)))*Q572/$M$18)</f>
        <v>237.96</v>
      </c>
      <c r="CF572" t="str">
        <f>'[1]TABLEAU DE BORD'!B570</f>
        <v/>
      </c>
      <c r="CG572" t="e">
        <f>'[1]TABLEAU DE BORD'!E570-'[1]TABLEAU DE BORD'!C570</f>
        <v>#VALUE!</v>
      </c>
      <c r="CI572" t="str">
        <f>'[1]TABLEAU DE BORD'!H570</f>
        <v/>
      </c>
      <c r="CJ572" t="e">
        <f>'[1]TABLEAU DE BORD'!K570-'[1]TABLEAU DE BORD'!I570</f>
        <v>#VALUE!</v>
      </c>
    </row>
    <row r="573" spans="69:88" x14ac:dyDescent="0.25">
      <c r="BQ5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BORD'!$B$13:$B$2000,0),11))*Q573/INDEX('[1]TABLEAU DE BORD'!$B$13:$R$2000,MATCH('Formalisme RTE'!$H$2,'[1]TABLEAU DE BORD'!$B$13:$B$2000,0),12)</f>
        <v>2.7040062867933941</v>
      </c>
      <c r="BR573">
        <f t="shared" si="40"/>
        <v>0</v>
      </c>
      <c r="BU573">
        <f t="shared" si="38"/>
        <v>0.5758883471257642</v>
      </c>
      <c r="BW573">
        <f>IF($BW$6="","",IF(ISERROR(INDEX([1]Base!$A$2:$C$207,MATCH($BW$6,[1]Base!$A$2:$A$207,0),2))=TRUE,"CABLE INCONNU",(INDEX([1]Base!$A$2:$C$207,MATCH($BW$6,[1]Base!$A$2:$A$207,0),3))))</f>
        <v>15.75</v>
      </c>
      <c r="BY573">
        <f>IF($BW$6="","",IF(ISERROR(INDEX([1]Base!$A$2:$C$207,MATCH($BW$6,[1]Base!$A$2:$A$207,0),2))=TRUE,"CABLE INCONNU",(INDEX([1]Base!$A$2:$C$207,MATCH($BW$6,[1]Base!$A$2:$A$207,0),2))))</f>
        <v>0.54700000000000004</v>
      </c>
      <c r="CA573">
        <f t="shared" si="39"/>
        <v>0</v>
      </c>
      <c r="CC573">
        <f>$BB$28+$D$10*((EXP(($BB$26-Q573)/$D$10)+EXP(-($BB$26-Q573)/$D$10))/2-1)</f>
        <v>237.96</v>
      </c>
      <c r="CD5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BORD'!$B$13:$B$2000,0),9)))*Q573/$M$18)</f>
        <v>237.96</v>
      </c>
      <c r="CF573" t="str">
        <f>'[1]TABLEAU DE BORD'!B571</f>
        <v/>
      </c>
      <c r="CG573" t="e">
        <f>'[1]TABLEAU DE BORD'!E571-'[1]TABLEAU DE BORD'!C571</f>
        <v>#VALUE!</v>
      </c>
      <c r="CI573" t="str">
        <f>'[1]TABLEAU DE BORD'!H571</f>
        <v/>
      </c>
      <c r="CJ573" t="e">
        <f>'[1]TABLEAU DE BORD'!K571-'[1]TABLEAU DE BORD'!I571</f>
        <v>#VALUE!</v>
      </c>
    </row>
    <row r="574" spans="69:88" x14ac:dyDescent="0.25">
      <c r="BQ5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BORD'!$B$13:$B$2000,0),11))*Q574/INDEX('[1]TABLEAU DE BORD'!$B$13:$R$2000,MATCH('Formalisme RTE'!$H$2,'[1]TABLEAU DE BORD'!$B$13:$B$2000,0),12)</f>
        <v>2.7040062867933941</v>
      </c>
      <c r="BR574">
        <f t="shared" si="40"/>
        <v>0</v>
      </c>
      <c r="BU574">
        <f t="shared" si="38"/>
        <v>0.5758883471257642</v>
      </c>
      <c r="BW574">
        <f>IF($BW$6="","",IF(ISERROR(INDEX([1]Base!$A$2:$C$207,MATCH($BW$6,[1]Base!$A$2:$A$207,0),2))=TRUE,"CABLE INCONNU",(INDEX([1]Base!$A$2:$C$207,MATCH($BW$6,[1]Base!$A$2:$A$207,0),3))))</f>
        <v>15.75</v>
      </c>
      <c r="BY574">
        <f>IF($BW$6="","",IF(ISERROR(INDEX([1]Base!$A$2:$C$207,MATCH($BW$6,[1]Base!$A$2:$A$207,0),2))=TRUE,"CABLE INCONNU",(INDEX([1]Base!$A$2:$C$207,MATCH($BW$6,[1]Base!$A$2:$A$207,0),2))))</f>
        <v>0.54700000000000004</v>
      </c>
      <c r="CA574">
        <f t="shared" si="39"/>
        <v>0</v>
      </c>
      <c r="CC574">
        <f>$BB$28+$D$10*((EXP(($BB$26-Q574)/$D$10)+EXP(-($BB$26-Q574)/$D$10))/2-1)</f>
        <v>237.96</v>
      </c>
      <c r="CD5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BORD'!$B$13:$B$2000,0),9)))*Q574/$M$18)</f>
        <v>237.96</v>
      </c>
      <c r="CF574" t="str">
        <f>'[1]TABLEAU DE BORD'!B572</f>
        <v/>
      </c>
      <c r="CG574" t="e">
        <f>'[1]TABLEAU DE BORD'!E572-'[1]TABLEAU DE BORD'!C572</f>
        <v>#VALUE!</v>
      </c>
      <c r="CI574" t="str">
        <f>'[1]TABLEAU DE BORD'!H572</f>
        <v/>
      </c>
      <c r="CJ574" t="e">
        <f>'[1]TABLEAU DE BORD'!K572-'[1]TABLEAU DE BORD'!I572</f>
        <v>#VALUE!</v>
      </c>
    </row>
    <row r="575" spans="69:88" x14ac:dyDescent="0.25">
      <c r="BQ5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BORD'!$B$13:$B$2000,0),11))*Q575/INDEX('[1]TABLEAU DE BORD'!$B$13:$R$2000,MATCH('Formalisme RTE'!$H$2,'[1]TABLEAU DE BORD'!$B$13:$B$2000,0),12)</f>
        <v>2.7040062867933941</v>
      </c>
      <c r="BR575">
        <f t="shared" si="40"/>
        <v>0</v>
      </c>
      <c r="BU575">
        <f t="shared" si="38"/>
        <v>0.5758883471257642</v>
      </c>
      <c r="BW575">
        <f>IF($BW$6="","",IF(ISERROR(INDEX([1]Base!$A$2:$C$207,MATCH($BW$6,[1]Base!$A$2:$A$207,0),2))=TRUE,"CABLE INCONNU",(INDEX([1]Base!$A$2:$C$207,MATCH($BW$6,[1]Base!$A$2:$A$207,0),3))))</f>
        <v>15.75</v>
      </c>
      <c r="BY575">
        <f>IF($BW$6="","",IF(ISERROR(INDEX([1]Base!$A$2:$C$207,MATCH($BW$6,[1]Base!$A$2:$A$207,0),2))=TRUE,"CABLE INCONNU",(INDEX([1]Base!$A$2:$C$207,MATCH($BW$6,[1]Base!$A$2:$A$207,0),2))))</f>
        <v>0.54700000000000004</v>
      </c>
      <c r="CA575">
        <f t="shared" si="39"/>
        <v>0</v>
      </c>
      <c r="CC575">
        <f>$BB$28+$D$10*((EXP(($BB$26-Q575)/$D$10)+EXP(-($BB$26-Q575)/$D$10))/2-1)</f>
        <v>237.96</v>
      </c>
      <c r="CD5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BORD'!$B$13:$B$2000,0),9)))*Q575/$M$18)</f>
        <v>237.96</v>
      </c>
      <c r="CF575" t="str">
        <f>'[1]TABLEAU DE BORD'!B573</f>
        <v/>
      </c>
      <c r="CG575" t="e">
        <f>'[1]TABLEAU DE BORD'!E573-'[1]TABLEAU DE BORD'!C573</f>
        <v>#VALUE!</v>
      </c>
      <c r="CI575" t="str">
        <f>'[1]TABLEAU DE BORD'!H573</f>
        <v/>
      </c>
      <c r="CJ575" t="e">
        <f>'[1]TABLEAU DE BORD'!K573-'[1]TABLEAU DE BORD'!I573</f>
        <v>#VALUE!</v>
      </c>
    </row>
    <row r="576" spans="69:88" x14ac:dyDescent="0.25">
      <c r="BQ5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BORD'!$B$13:$B$2000,0),11))*Q576/INDEX('[1]TABLEAU DE BORD'!$B$13:$R$2000,MATCH('Formalisme RTE'!$H$2,'[1]TABLEAU DE BORD'!$B$13:$B$2000,0),12)</f>
        <v>2.7040062867933941</v>
      </c>
      <c r="BR576">
        <f t="shared" si="40"/>
        <v>0</v>
      </c>
      <c r="BU576">
        <f t="shared" si="38"/>
        <v>0.5758883471257642</v>
      </c>
      <c r="BW576">
        <f>IF($BW$6="","",IF(ISERROR(INDEX([1]Base!$A$2:$C$207,MATCH($BW$6,[1]Base!$A$2:$A$207,0),2))=TRUE,"CABLE INCONNU",(INDEX([1]Base!$A$2:$C$207,MATCH($BW$6,[1]Base!$A$2:$A$207,0),3))))</f>
        <v>15.75</v>
      </c>
      <c r="BY576">
        <f>IF($BW$6="","",IF(ISERROR(INDEX([1]Base!$A$2:$C$207,MATCH($BW$6,[1]Base!$A$2:$A$207,0),2))=TRUE,"CABLE INCONNU",(INDEX([1]Base!$A$2:$C$207,MATCH($BW$6,[1]Base!$A$2:$A$207,0),2))))</f>
        <v>0.54700000000000004</v>
      </c>
      <c r="CA576">
        <f t="shared" si="39"/>
        <v>0</v>
      </c>
      <c r="CC576">
        <f>$BB$28+$D$10*((EXP(($BB$26-Q576)/$D$10)+EXP(-($BB$26-Q576)/$D$10))/2-1)</f>
        <v>237.96</v>
      </c>
      <c r="CD5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BORD'!$B$13:$B$2000,0),9)))*Q576/$M$18)</f>
        <v>237.96</v>
      </c>
      <c r="CF576" t="str">
        <f>'[1]TABLEAU DE BORD'!B574</f>
        <v/>
      </c>
      <c r="CG576" t="e">
        <f>'[1]TABLEAU DE BORD'!E574-'[1]TABLEAU DE BORD'!C574</f>
        <v>#VALUE!</v>
      </c>
      <c r="CI576" t="str">
        <f>'[1]TABLEAU DE BORD'!H574</f>
        <v/>
      </c>
      <c r="CJ576" t="e">
        <f>'[1]TABLEAU DE BORD'!K574-'[1]TABLEAU DE BORD'!I574</f>
        <v>#VALUE!</v>
      </c>
    </row>
    <row r="577" spans="69:88" x14ac:dyDescent="0.25">
      <c r="BQ5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BORD'!$B$13:$B$2000,0),11))*Q577/INDEX('[1]TABLEAU DE BORD'!$B$13:$R$2000,MATCH('Formalisme RTE'!$H$2,'[1]TABLEAU DE BORD'!$B$13:$B$2000,0),12)</f>
        <v>2.7040062867933941</v>
      </c>
      <c r="BR577">
        <f t="shared" si="40"/>
        <v>0</v>
      </c>
      <c r="BU577">
        <f t="shared" si="38"/>
        <v>0.5758883471257642</v>
      </c>
      <c r="BW577">
        <f>IF($BW$6="","",IF(ISERROR(INDEX([1]Base!$A$2:$C$207,MATCH($BW$6,[1]Base!$A$2:$A$207,0),2))=TRUE,"CABLE INCONNU",(INDEX([1]Base!$A$2:$C$207,MATCH($BW$6,[1]Base!$A$2:$A$207,0),3))))</f>
        <v>15.75</v>
      </c>
      <c r="BY577">
        <f>IF($BW$6="","",IF(ISERROR(INDEX([1]Base!$A$2:$C$207,MATCH($BW$6,[1]Base!$A$2:$A$207,0),2))=TRUE,"CABLE INCONNU",(INDEX([1]Base!$A$2:$C$207,MATCH($BW$6,[1]Base!$A$2:$A$207,0),2))))</f>
        <v>0.54700000000000004</v>
      </c>
      <c r="CA577">
        <f t="shared" si="39"/>
        <v>0</v>
      </c>
      <c r="CC577">
        <f>$BB$28+$D$10*((EXP(($BB$26-Q577)/$D$10)+EXP(-($BB$26-Q577)/$D$10))/2-1)</f>
        <v>237.96</v>
      </c>
      <c r="CD5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BORD'!$B$13:$B$2000,0),9)))*Q577/$M$18)</f>
        <v>237.96</v>
      </c>
      <c r="CF577" t="str">
        <f>'[1]TABLEAU DE BORD'!B575</f>
        <v/>
      </c>
      <c r="CG577" t="e">
        <f>'[1]TABLEAU DE BORD'!E575-'[1]TABLEAU DE BORD'!C575</f>
        <v>#VALUE!</v>
      </c>
      <c r="CI577" t="str">
        <f>'[1]TABLEAU DE BORD'!H575</f>
        <v/>
      </c>
      <c r="CJ577" t="e">
        <f>'[1]TABLEAU DE BORD'!K575-'[1]TABLEAU DE BORD'!I575</f>
        <v>#VALUE!</v>
      </c>
    </row>
    <row r="578" spans="69:88" x14ac:dyDescent="0.25">
      <c r="BQ5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BORD'!$B$13:$B$2000,0),11))*Q578/INDEX('[1]TABLEAU DE BORD'!$B$13:$R$2000,MATCH('Formalisme RTE'!$H$2,'[1]TABLEAU DE BORD'!$B$13:$B$2000,0),12)</f>
        <v>2.7040062867933941</v>
      </c>
      <c r="BR578">
        <f t="shared" si="40"/>
        <v>0</v>
      </c>
      <c r="BU578">
        <f t="shared" si="38"/>
        <v>0.5758883471257642</v>
      </c>
      <c r="BW578">
        <f>IF($BW$6="","",IF(ISERROR(INDEX([1]Base!$A$2:$C$207,MATCH($BW$6,[1]Base!$A$2:$A$207,0),2))=TRUE,"CABLE INCONNU",(INDEX([1]Base!$A$2:$C$207,MATCH($BW$6,[1]Base!$A$2:$A$207,0),3))))</f>
        <v>15.75</v>
      </c>
      <c r="BY578">
        <f>IF($BW$6="","",IF(ISERROR(INDEX([1]Base!$A$2:$C$207,MATCH($BW$6,[1]Base!$A$2:$A$207,0),2))=TRUE,"CABLE INCONNU",(INDEX([1]Base!$A$2:$C$207,MATCH($BW$6,[1]Base!$A$2:$A$207,0),2))))</f>
        <v>0.54700000000000004</v>
      </c>
      <c r="CA578">
        <f t="shared" si="39"/>
        <v>0</v>
      </c>
      <c r="CC578">
        <f>$BB$28+$D$10*((EXP(($BB$26-Q578)/$D$10)+EXP(-($BB$26-Q578)/$D$10))/2-1)</f>
        <v>237.96</v>
      </c>
      <c r="CD5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BORD'!$B$13:$B$2000,0),9)))*Q578/$M$18)</f>
        <v>237.96</v>
      </c>
      <c r="CF578" t="str">
        <f>'[1]TABLEAU DE BORD'!B576</f>
        <v/>
      </c>
      <c r="CG578" t="e">
        <f>'[1]TABLEAU DE BORD'!E576-'[1]TABLEAU DE BORD'!C576</f>
        <v>#VALUE!</v>
      </c>
      <c r="CI578" t="str">
        <f>'[1]TABLEAU DE BORD'!H576</f>
        <v/>
      </c>
      <c r="CJ578" t="e">
        <f>'[1]TABLEAU DE BORD'!K576-'[1]TABLEAU DE BORD'!I576</f>
        <v>#VALUE!</v>
      </c>
    </row>
    <row r="579" spans="69:88" x14ac:dyDescent="0.25">
      <c r="BQ5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BORD'!$B$13:$B$2000,0),11))*Q579/INDEX('[1]TABLEAU DE BORD'!$B$13:$R$2000,MATCH('Formalisme RTE'!$H$2,'[1]TABLEAU DE BORD'!$B$13:$B$2000,0),12)</f>
        <v>2.7040062867933941</v>
      </c>
      <c r="BR579">
        <f t="shared" si="40"/>
        <v>0</v>
      </c>
      <c r="BU579">
        <f t="shared" si="38"/>
        <v>0.5758883471257642</v>
      </c>
      <c r="BW579">
        <f>IF($BW$6="","",IF(ISERROR(INDEX([1]Base!$A$2:$C$207,MATCH($BW$6,[1]Base!$A$2:$A$207,0),2))=TRUE,"CABLE INCONNU",(INDEX([1]Base!$A$2:$C$207,MATCH($BW$6,[1]Base!$A$2:$A$207,0),3))))</f>
        <v>15.75</v>
      </c>
      <c r="BY579">
        <f>IF($BW$6="","",IF(ISERROR(INDEX([1]Base!$A$2:$C$207,MATCH($BW$6,[1]Base!$A$2:$A$207,0),2))=TRUE,"CABLE INCONNU",(INDEX([1]Base!$A$2:$C$207,MATCH($BW$6,[1]Base!$A$2:$A$207,0),2))))</f>
        <v>0.54700000000000004</v>
      </c>
      <c r="CA579">
        <f t="shared" si="39"/>
        <v>0</v>
      </c>
      <c r="CC579">
        <f>$BB$28+$D$10*((EXP(($BB$26-Q579)/$D$10)+EXP(-($BB$26-Q579)/$D$10))/2-1)</f>
        <v>237.96</v>
      </c>
      <c r="CD5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BORD'!$B$13:$B$2000,0),9)))*Q579/$M$18)</f>
        <v>237.96</v>
      </c>
      <c r="CF579" t="str">
        <f>'[1]TABLEAU DE BORD'!B577</f>
        <v/>
      </c>
      <c r="CG579" t="e">
        <f>'[1]TABLEAU DE BORD'!E577-'[1]TABLEAU DE BORD'!C577</f>
        <v>#VALUE!</v>
      </c>
      <c r="CI579" t="str">
        <f>'[1]TABLEAU DE BORD'!H577</f>
        <v/>
      </c>
      <c r="CJ579" t="e">
        <f>'[1]TABLEAU DE BORD'!K577-'[1]TABLEAU DE BORD'!I577</f>
        <v>#VALUE!</v>
      </c>
    </row>
    <row r="580" spans="69:88" x14ac:dyDescent="0.25">
      <c r="BQ5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BORD'!$B$13:$B$2000,0),11))*Q580/INDEX('[1]TABLEAU DE BORD'!$B$13:$R$2000,MATCH('Formalisme RTE'!$H$2,'[1]TABLEAU DE BORD'!$B$13:$B$2000,0),12)</f>
        <v>2.7040062867933941</v>
      </c>
      <c r="BR580">
        <f t="shared" si="40"/>
        <v>0</v>
      </c>
      <c r="BU580">
        <f t="shared" si="38"/>
        <v>0.5758883471257642</v>
      </c>
      <c r="BW580">
        <f>IF($BW$6="","",IF(ISERROR(INDEX([1]Base!$A$2:$C$207,MATCH($BW$6,[1]Base!$A$2:$A$207,0),2))=TRUE,"CABLE INCONNU",(INDEX([1]Base!$A$2:$C$207,MATCH($BW$6,[1]Base!$A$2:$A$207,0),3))))</f>
        <v>15.75</v>
      </c>
      <c r="BY580">
        <f>IF($BW$6="","",IF(ISERROR(INDEX([1]Base!$A$2:$C$207,MATCH($BW$6,[1]Base!$A$2:$A$207,0),2))=TRUE,"CABLE INCONNU",(INDEX([1]Base!$A$2:$C$207,MATCH($BW$6,[1]Base!$A$2:$A$207,0),2))))</f>
        <v>0.54700000000000004</v>
      </c>
      <c r="CA580">
        <f t="shared" si="39"/>
        <v>0</v>
      </c>
      <c r="CC580">
        <f>$BB$28+$D$10*((EXP(($BB$26-Q580)/$D$10)+EXP(-($BB$26-Q580)/$D$10))/2-1)</f>
        <v>237.96</v>
      </c>
      <c r="CD5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BORD'!$B$13:$B$2000,0),9)))*Q580/$M$18)</f>
        <v>237.96</v>
      </c>
      <c r="CF580" t="str">
        <f>'[1]TABLEAU DE BORD'!B578</f>
        <v/>
      </c>
      <c r="CG580" t="e">
        <f>'[1]TABLEAU DE BORD'!E578-'[1]TABLEAU DE BORD'!C578</f>
        <v>#VALUE!</v>
      </c>
      <c r="CI580" t="str">
        <f>'[1]TABLEAU DE BORD'!H578</f>
        <v/>
      </c>
      <c r="CJ580" t="e">
        <f>'[1]TABLEAU DE BORD'!K578-'[1]TABLEAU DE BORD'!I578</f>
        <v>#VALUE!</v>
      </c>
    </row>
    <row r="581" spans="69:88" x14ac:dyDescent="0.25">
      <c r="BQ5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BORD'!$B$13:$B$2000,0),11))*Q581/INDEX('[1]TABLEAU DE BORD'!$B$13:$R$2000,MATCH('Formalisme RTE'!$H$2,'[1]TABLEAU DE BORD'!$B$13:$B$2000,0),12)</f>
        <v>2.7040062867933941</v>
      </c>
      <c r="BR581">
        <f t="shared" si="40"/>
        <v>0</v>
      </c>
      <c r="BU581">
        <f t="shared" si="38"/>
        <v>0.5758883471257642</v>
      </c>
      <c r="BW581">
        <f>IF($BW$6="","",IF(ISERROR(INDEX([1]Base!$A$2:$C$207,MATCH($BW$6,[1]Base!$A$2:$A$207,0),2))=TRUE,"CABLE INCONNU",(INDEX([1]Base!$A$2:$C$207,MATCH($BW$6,[1]Base!$A$2:$A$207,0),3))))</f>
        <v>15.75</v>
      </c>
      <c r="BY581">
        <f>IF($BW$6="","",IF(ISERROR(INDEX([1]Base!$A$2:$C$207,MATCH($BW$6,[1]Base!$A$2:$A$207,0),2))=TRUE,"CABLE INCONNU",(INDEX([1]Base!$A$2:$C$207,MATCH($BW$6,[1]Base!$A$2:$A$207,0),2))))</f>
        <v>0.54700000000000004</v>
      </c>
      <c r="CA581">
        <f t="shared" si="39"/>
        <v>0</v>
      </c>
      <c r="CC581">
        <f>$BB$28+$D$10*((EXP(($BB$26-Q581)/$D$10)+EXP(-($BB$26-Q581)/$D$10))/2-1)</f>
        <v>237.96</v>
      </c>
      <c r="CD5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BORD'!$B$13:$B$2000,0),9)))*Q581/$M$18)</f>
        <v>237.96</v>
      </c>
      <c r="CF581" t="str">
        <f>'[1]TABLEAU DE BORD'!B579</f>
        <v/>
      </c>
      <c r="CG581" t="e">
        <f>'[1]TABLEAU DE BORD'!E579-'[1]TABLEAU DE BORD'!C579</f>
        <v>#VALUE!</v>
      </c>
      <c r="CI581" t="str">
        <f>'[1]TABLEAU DE BORD'!H579</f>
        <v/>
      </c>
      <c r="CJ581" t="e">
        <f>'[1]TABLEAU DE BORD'!K579-'[1]TABLEAU DE BORD'!I579</f>
        <v>#VALUE!</v>
      </c>
    </row>
    <row r="582" spans="69:88" x14ac:dyDescent="0.25">
      <c r="BQ5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BORD'!$B$13:$B$2000,0),11))*Q582/INDEX('[1]TABLEAU DE BORD'!$B$13:$R$2000,MATCH('Formalisme RTE'!$H$2,'[1]TABLEAU DE BORD'!$B$13:$B$2000,0),12)</f>
        <v>2.7040062867933941</v>
      </c>
      <c r="BR582">
        <f t="shared" si="40"/>
        <v>0</v>
      </c>
      <c r="BU582">
        <f t="shared" si="38"/>
        <v>0.5758883471257642</v>
      </c>
      <c r="BW582">
        <f>IF($BW$6="","",IF(ISERROR(INDEX([1]Base!$A$2:$C$207,MATCH($BW$6,[1]Base!$A$2:$A$207,0),2))=TRUE,"CABLE INCONNU",(INDEX([1]Base!$A$2:$C$207,MATCH($BW$6,[1]Base!$A$2:$A$207,0),3))))</f>
        <v>15.75</v>
      </c>
      <c r="BY582">
        <f>IF($BW$6="","",IF(ISERROR(INDEX([1]Base!$A$2:$C$207,MATCH($BW$6,[1]Base!$A$2:$A$207,0),2))=TRUE,"CABLE INCONNU",(INDEX([1]Base!$A$2:$C$207,MATCH($BW$6,[1]Base!$A$2:$A$207,0),2))))</f>
        <v>0.54700000000000004</v>
      </c>
      <c r="CA582">
        <f t="shared" si="39"/>
        <v>0</v>
      </c>
      <c r="CC582">
        <f>$BB$28+$D$10*((EXP(($BB$26-Q582)/$D$10)+EXP(-($BB$26-Q582)/$D$10))/2-1)</f>
        <v>237.96</v>
      </c>
      <c r="CD5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BORD'!$B$13:$B$2000,0),9)))*Q582/$M$18)</f>
        <v>237.96</v>
      </c>
      <c r="CF582" t="str">
        <f>'[1]TABLEAU DE BORD'!B580</f>
        <v/>
      </c>
      <c r="CG582" t="e">
        <f>'[1]TABLEAU DE BORD'!E580-'[1]TABLEAU DE BORD'!C580</f>
        <v>#VALUE!</v>
      </c>
      <c r="CI582" t="str">
        <f>'[1]TABLEAU DE BORD'!H580</f>
        <v/>
      </c>
      <c r="CJ582" t="e">
        <f>'[1]TABLEAU DE BORD'!K580-'[1]TABLEAU DE BORD'!I580</f>
        <v>#VALUE!</v>
      </c>
    </row>
    <row r="583" spans="69:88" x14ac:dyDescent="0.25">
      <c r="BQ5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BORD'!$B$13:$B$2000,0),11))*Q583/INDEX('[1]TABLEAU DE BORD'!$B$13:$R$2000,MATCH('Formalisme RTE'!$H$2,'[1]TABLEAU DE BORD'!$B$13:$B$2000,0),12)</f>
        <v>2.7040062867933941</v>
      </c>
      <c r="BR583">
        <f t="shared" si="40"/>
        <v>0</v>
      </c>
      <c r="BU583">
        <f t="shared" si="38"/>
        <v>0.5758883471257642</v>
      </c>
      <c r="BW583">
        <f>IF($BW$6="","",IF(ISERROR(INDEX([1]Base!$A$2:$C$207,MATCH($BW$6,[1]Base!$A$2:$A$207,0),2))=TRUE,"CABLE INCONNU",(INDEX([1]Base!$A$2:$C$207,MATCH($BW$6,[1]Base!$A$2:$A$207,0),3))))</f>
        <v>15.75</v>
      </c>
      <c r="BY583">
        <f>IF($BW$6="","",IF(ISERROR(INDEX([1]Base!$A$2:$C$207,MATCH($BW$6,[1]Base!$A$2:$A$207,0),2))=TRUE,"CABLE INCONNU",(INDEX([1]Base!$A$2:$C$207,MATCH($BW$6,[1]Base!$A$2:$A$207,0),2))))</f>
        <v>0.54700000000000004</v>
      </c>
      <c r="CA583">
        <f t="shared" si="39"/>
        <v>0</v>
      </c>
      <c r="CC583">
        <f>$BB$28+$D$10*((EXP(($BB$26-Q583)/$D$10)+EXP(-($BB$26-Q583)/$D$10))/2-1)</f>
        <v>237.96</v>
      </c>
      <c r="CD5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BORD'!$B$13:$B$2000,0),9)))*Q583/$M$18)</f>
        <v>237.96</v>
      </c>
      <c r="CF583" t="str">
        <f>'[1]TABLEAU DE BORD'!B581</f>
        <v/>
      </c>
      <c r="CG583" t="e">
        <f>'[1]TABLEAU DE BORD'!E581-'[1]TABLEAU DE BORD'!C581</f>
        <v>#VALUE!</v>
      </c>
      <c r="CI583" t="str">
        <f>'[1]TABLEAU DE BORD'!H581</f>
        <v/>
      </c>
      <c r="CJ583" t="e">
        <f>'[1]TABLEAU DE BORD'!K581-'[1]TABLEAU DE BORD'!I581</f>
        <v>#VALUE!</v>
      </c>
    </row>
    <row r="584" spans="69:88" x14ac:dyDescent="0.25">
      <c r="BQ5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BORD'!$B$13:$B$2000,0),11))*Q584/INDEX('[1]TABLEAU DE BORD'!$B$13:$R$2000,MATCH('Formalisme RTE'!$H$2,'[1]TABLEAU DE BORD'!$B$13:$B$2000,0),12)</f>
        <v>2.7040062867933941</v>
      </c>
      <c r="BR584">
        <f t="shared" si="40"/>
        <v>0</v>
      </c>
      <c r="BU584">
        <f t="shared" si="38"/>
        <v>0.5758883471257642</v>
      </c>
      <c r="BW584">
        <f>IF($BW$6="","",IF(ISERROR(INDEX([1]Base!$A$2:$C$207,MATCH($BW$6,[1]Base!$A$2:$A$207,0),2))=TRUE,"CABLE INCONNU",(INDEX([1]Base!$A$2:$C$207,MATCH($BW$6,[1]Base!$A$2:$A$207,0),3))))</f>
        <v>15.75</v>
      </c>
      <c r="BY584">
        <f>IF($BW$6="","",IF(ISERROR(INDEX([1]Base!$A$2:$C$207,MATCH($BW$6,[1]Base!$A$2:$A$207,0),2))=TRUE,"CABLE INCONNU",(INDEX([1]Base!$A$2:$C$207,MATCH($BW$6,[1]Base!$A$2:$A$207,0),2))))</f>
        <v>0.54700000000000004</v>
      </c>
      <c r="CA584">
        <f t="shared" si="39"/>
        <v>0</v>
      </c>
      <c r="CC584">
        <f>$BB$28+$D$10*((EXP(($BB$26-Q584)/$D$10)+EXP(-($BB$26-Q584)/$D$10))/2-1)</f>
        <v>237.96</v>
      </c>
      <c r="CD5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BORD'!$B$13:$B$2000,0),9)))*Q584/$M$18)</f>
        <v>237.96</v>
      </c>
      <c r="CF584" t="str">
        <f>'[1]TABLEAU DE BORD'!B582</f>
        <v/>
      </c>
      <c r="CG584" t="e">
        <f>'[1]TABLEAU DE BORD'!E582-'[1]TABLEAU DE BORD'!C582</f>
        <v>#VALUE!</v>
      </c>
      <c r="CI584" t="str">
        <f>'[1]TABLEAU DE BORD'!H582</f>
        <v/>
      </c>
      <c r="CJ584" t="e">
        <f>'[1]TABLEAU DE BORD'!K582-'[1]TABLEAU DE BORD'!I582</f>
        <v>#VALUE!</v>
      </c>
    </row>
    <row r="585" spans="69:88" x14ac:dyDescent="0.25">
      <c r="BQ5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BORD'!$B$13:$B$2000,0),11))*Q585/INDEX('[1]TABLEAU DE BORD'!$B$13:$R$2000,MATCH('Formalisme RTE'!$H$2,'[1]TABLEAU DE BORD'!$B$13:$B$2000,0),12)</f>
        <v>2.7040062867933941</v>
      </c>
      <c r="BR585">
        <f t="shared" si="40"/>
        <v>0</v>
      </c>
      <c r="BU585">
        <f t="shared" si="38"/>
        <v>0.5758883471257642</v>
      </c>
      <c r="BW585">
        <f>IF($BW$6="","",IF(ISERROR(INDEX([1]Base!$A$2:$C$207,MATCH($BW$6,[1]Base!$A$2:$A$207,0),2))=TRUE,"CABLE INCONNU",(INDEX([1]Base!$A$2:$C$207,MATCH($BW$6,[1]Base!$A$2:$A$207,0),3))))</f>
        <v>15.75</v>
      </c>
      <c r="BY585">
        <f>IF($BW$6="","",IF(ISERROR(INDEX([1]Base!$A$2:$C$207,MATCH($BW$6,[1]Base!$A$2:$A$207,0),2))=TRUE,"CABLE INCONNU",(INDEX([1]Base!$A$2:$C$207,MATCH($BW$6,[1]Base!$A$2:$A$207,0),2))))</f>
        <v>0.54700000000000004</v>
      </c>
      <c r="CA585">
        <f t="shared" si="39"/>
        <v>0</v>
      </c>
      <c r="CC585">
        <f>$BB$28+$D$10*((EXP(($BB$26-Q585)/$D$10)+EXP(-($BB$26-Q585)/$D$10))/2-1)</f>
        <v>237.96</v>
      </c>
      <c r="CD5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BORD'!$B$13:$B$2000,0),9)))*Q585/$M$18)</f>
        <v>237.96</v>
      </c>
      <c r="CF585" t="str">
        <f>'[1]TABLEAU DE BORD'!B583</f>
        <v/>
      </c>
      <c r="CG585" t="e">
        <f>'[1]TABLEAU DE BORD'!E583-'[1]TABLEAU DE BORD'!C583</f>
        <v>#VALUE!</v>
      </c>
      <c r="CI585" t="str">
        <f>'[1]TABLEAU DE BORD'!H583</f>
        <v/>
      </c>
      <c r="CJ585" t="e">
        <f>'[1]TABLEAU DE BORD'!K583-'[1]TABLEAU DE BORD'!I583</f>
        <v>#VALUE!</v>
      </c>
    </row>
    <row r="586" spans="69:88" x14ac:dyDescent="0.25">
      <c r="BQ5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BORD'!$B$13:$B$2000,0),11))*Q586/INDEX('[1]TABLEAU DE BORD'!$B$13:$R$2000,MATCH('Formalisme RTE'!$H$2,'[1]TABLEAU DE BORD'!$B$13:$B$2000,0),12)</f>
        <v>2.7040062867933941</v>
      </c>
      <c r="BR586">
        <f t="shared" si="40"/>
        <v>0</v>
      </c>
      <c r="BU586">
        <f t="shared" si="38"/>
        <v>0.5758883471257642</v>
      </c>
      <c r="BW586">
        <f>IF($BW$6="","",IF(ISERROR(INDEX([1]Base!$A$2:$C$207,MATCH($BW$6,[1]Base!$A$2:$A$207,0),2))=TRUE,"CABLE INCONNU",(INDEX([1]Base!$A$2:$C$207,MATCH($BW$6,[1]Base!$A$2:$A$207,0),3))))</f>
        <v>15.75</v>
      </c>
      <c r="BY586">
        <f>IF($BW$6="","",IF(ISERROR(INDEX([1]Base!$A$2:$C$207,MATCH($BW$6,[1]Base!$A$2:$A$207,0),2))=TRUE,"CABLE INCONNU",(INDEX([1]Base!$A$2:$C$207,MATCH($BW$6,[1]Base!$A$2:$A$207,0),2))))</f>
        <v>0.54700000000000004</v>
      </c>
      <c r="CA586">
        <f t="shared" si="39"/>
        <v>0</v>
      </c>
      <c r="CC586">
        <f>$BB$28+$D$10*((EXP(($BB$26-Q586)/$D$10)+EXP(-($BB$26-Q586)/$D$10))/2-1)</f>
        <v>237.96</v>
      </c>
      <c r="CD5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BORD'!$B$13:$B$2000,0),9)))*Q586/$M$18)</f>
        <v>237.96</v>
      </c>
      <c r="CF586" t="str">
        <f>'[1]TABLEAU DE BORD'!B584</f>
        <v/>
      </c>
      <c r="CG586" t="e">
        <f>'[1]TABLEAU DE BORD'!E584-'[1]TABLEAU DE BORD'!C584</f>
        <v>#VALUE!</v>
      </c>
      <c r="CI586" t="str">
        <f>'[1]TABLEAU DE BORD'!H584</f>
        <v/>
      </c>
      <c r="CJ586" t="e">
        <f>'[1]TABLEAU DE BORD'!K584-'[1]TABLEAU DE BORD'!I584</f>
        <v>#VALUE!</v>
      </c>
    </row>
    <row r="587" spans="69:88" x14ac:dyDescent="0.25">
      <c r="BQ5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BORD'!$B$13:$B$2000,0),11))*Q587/INDEX('[1]TABLEAU DE BORD'!$B$13:$R$2000,MATCH('Formalisme RTE'!$H$2,'[1]TABLEAU DE BORD'!$B$13:$B$2000,0),12)</f>
        <v>2.7040062867933941</v>
      </c>
      <c r="BR587">
        <f t="shared" si="40"/>
        <v>0</v>
      </c>
      <c r="BU587">
        <f t="shared" si="38"/>
        <v>0.5758883471257642</v>
      </c>
      <c r="BW587">
        <f>IF($BW$6="","",IF(ISERROR(INDEX([1]Base!$A$2:$C$207,MATCH($BW$6,[1]Base!$A$2:$A$207,0),2))=TRUE,"CABLE INCONNU",(INDEX([1]Base!$A$2:$C$207,MATCH($BW$6,[1]Base!$A$2:$A$207,0),3))))</f>
        <v>15.75</v>
      </c>
      <c r="BY587">
        <f>IF($BW$6="","",IF(ISERROR(INDEX([1]Base!$A$2:$C$207,MATCH($BW$6,[1]Base!$A$2:$A$207,0),2))=TRUE,"CABLE INCONNU",(INDEX([1]Base!$A$2:$C$207,MATCH($BW$6,[1]Base!$A$2:$A$207,0),2))))</f>
        <v>0.54700000000000004</v>
      </c>
      <c r="CA587">
        <f t="shared" si="39"/>
        <v>0</v>
      </c>
      <c r="CC587">
        <f>$BB$28+$D$10*((EXP(($BB$26-Q587)/$D$10)+EXP(-($BB$26-Q587)/$D$10))/2-1)</f>
        <v>237.96</v>
      </c>
      <c r="CD5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BORD'!$B$13:$B$2000,0),9)))*Q587/$M$18)</f>
        <v>237.96</v>
      </c>
      <c r="CF587" t="str">
        <f>'[1]TABLEAU DE BORD'!B585</f>
        <v/>
      </c>
      <c r="CG587" t="e">
        <f>'[1]TABLEAU DE BORD'!E585-'[1]TABLEAU DE BORD'!C585</f>
        <v>#VALUE!</v>
      </c>
      <c r="CI587" t="str">
        <f>'[1]TABLEAU DE BORD'!H585</f>
        <v/>
      </c>
      <c r="CJ587" t="e">
        <f>'[1]TABLEAU DE BORD'!K585-'[1]TABLEAU DE BORD'!I585</f>
        <v>#VALUE!</v>
      </c>
    </row>
    <row r="588" spans="69:88" x14ac:dyDescent="0.25">
      <c r="BQ5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BORD'!$B$13:$B$2000,0),11))*Q588/INDEX('[1]TABLEAU DE BORD'!$B$13:$R$2000,MATCH('Formalisme RTE'!$H$2,'[1]TABLEAU DE BORD'!$B$13:$B$2000,0),12)</f>
        <v>2.7040062867933941</v>
      </c>
      <c r="BR588">
        <f t="shared" si="40"/>
        <v>0</v>
      </c>
      <c r="BU588">
        <f t="shared" si="38"/>
        <v>0.5758883471257642</v>
      </c>
      <c r="BW588">
        <f>IF($BW$6="","",IF(ISERROR(INDEX([1]Base!$A$2:$C$207,MATCH($BW$6,[1]Base!$A$2:$A$207,0),2))=TRUE,"CABLE INCONNU",(INDEX([1]Base!$A$2:$C$207,MATCH($BW$6,[1]Base!$A$2:$A$207,0),3))))</f>
        <v>15.75</v>
      </c>
      <c r="BY588">
        <f>IF($BW$6="","",IF(ISERROR(INDEX([1]Base!$A$2:$C$207,MATCH($BW$6,[1]Base!$A$2:$A$207,0),2))=TRUE,"CABLE INCONNU",(INDEX([1]Base!$A$2:$C$207,MATCH($BW$6,[1]Base!$A$2:$A$207,0),2))))</f>
        <v>0.54700000000000004</v>
      </c>
      <c r="CA588">
        <f t="shared" si="39"/>
        <v>0</v>
      </c>
      <c r="CC588">
        <f>$BB$28+$D$10*((EXP(($BB$26-Q588)/$D$10)+EXP(-($BB$26-Q588)/$D$10))/2-1)</f>
        <v>237.96</v>
      </c>
      <c r="CD5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BORD'!$B$13:$B$2000,0),9)))*Q588/$M$18)</f>
        <v>237.96</v>
      </c>
      <c r="CF588" t="str">
        <f>'[1]TABLEAU DE BORD'!B586</f>
        <v/>
      </c>
      <c r="CG588" t="e">
        <f>'[1]TABLEAU DE BORD'!E586-'[1]TABLEAU DE BORD'!C586</f>
        <v>#VALUE!</v>
      </c>
      <c r="CI588" t="str">
        <f>'[1]TABLEAU DE BORD'!H586</f>
        <v/>
      </c>
      <c r="CJ588" t="e">
        <f>'[1]TABLEAU DE BORD'!K586-'[1]TABLEAU DE BORD'!I586</f>
        <v>#VALUE!</v>
      </c>
    </row>
    <row r="589" spans="69:88" x14ac:dyDescent="0.25">
      <c r="BQ5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BORD'!$B$13:$B$2000,0),11))*Q589/INDEX('[1]TABLEAU DE BORD'!$B$13:$R$2000,MATCH('Formalisme RTE'!$H$2,'[1]TABLEAU DE BORD'!$B$13:$B$2000,0),12)</f>
        <v>2.7040062867933941</v>
      </c>
      <c r="BR589">
        <f t="shared" si="40"/>
        <v>0</v>
      </c>
      <c r="BU589">
        <f t="shared" si="38"/>
        <v>0.5758883471257642</v>
      </c>
      <c r="BW589">
        <f>IF($BW$6="","",IF(ISERROR(INDEX([1]Base!$A$2:$C$207,MATCH($BW$6,[1]Base!$A$2:$A$207,0),2))=TRUE,"CABLE INCONNU",(INDEX([1]Base!$A$2:$C$207,MATCH($BW$6,[1]Base!$A$2:$A$207,0),3))))</f>
        <v>15.75</v>
      </c>
      <c r="BY589">
        <f>IF($BW$6="","",IF(ISERROR(INDEX([1]Base!$A$2:$C$207,MATCH($BW$6,[1]Base!$A$2:$A$207,0),2))=TRUE,"CABLE INCONNU",(INDEX([1]Base!$A$2:$C$207,MATCH($BW$6,[1]Base!$A$2:$A$207,0),2))))</f>
        <v>0.54700000000000004</v>
      </c>
      <c r="CA589">
        <f t="shared" si="39"/>
        <v>0</v>
      </c>
      <c r="CC589">
        <f>$BB$28+$D$10*((EXP(($BB$26-Q589)/$D$10)+EXP(-($BB$26-Q589)/$D$10))/2-1)</f>
        <v>237.96</v>
      </c>
      <c r="CD5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BORD'!$B$13:$B$2000,0),9)))*Q589/$M$18)</f>
        <v>237.96</v>
      </c>
      <c r="CF589" t="str">
        <f>'[1]TABLEAU DE BORD'!B587</f>
        <v/>
      </c>
      <c r="CG589" t="e">
        <f>'[1]TABLEAU DE BORD'!E587-'[1]TABLEAU DE BORD'!C587</f>
        <v>#VALUE!</v>
      </c>
      <c r="CI589" t="str">
        <f>'[1]TABLEAU DE BORD'!H587</f>
        <v/>
      </c>
      <c r="CJ589" t="e">
        <f>'[1]TABLEAU DE BORD'!K587-'[1]TABLEAU DE BORD'!I587</f>
        <v>#VALUE!</v>
      </c>
    </row>
    <row r="590" spans="69:88" x14ac:dyDescent="0.25">
      <c r="BQ5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BORD'!$B$13:$B$2000,0),11))*Q590/INDEX('[1]TABLEAU DE BORD'!$B$13:$R$2000,MATCH('Formalisme RTE'!$H$2,'[1]TABLEAU DE BORD'!$B$13:$B$2000,0),12)</f>
        <v>2.7040062867933941</v>
      </c>
      <c r="BR590">
        <f t="shared" si="40"/>
        <v>0</v>
      </c>
      <c r="BU590">
        <f t="shared" si="38"/>
        <v>0.5758883471257642</v>
      </c>
      <c r="BW590">
        <f>IF($BW$6="","",IF(ISERROR(INDEX([1]Base!$A$2:$C$207,MATCH($BW$6,[1]Base!$A$2:$A$207,0),2))=TRUE,"CABLE INCONNU",(INDEX([1]Base!$A$2:$C$207,MATCH($BW$6,[1]Base!$A$2:$A$207,0),3))))</f>
        <v>15.75</v>
      </c>
      <c r="BY590">
        <f>IF($BW$6="","",IF(ISERROR(INDEX([1]Base!$A$2:$C$207,MATCH($BW$6,[1]Base!$A$2:$A$207,0),2))=TRUE,"CABLE INCONNU",(INDEX([1]Base!$A$2:$C$207,MATCH($BW$6,[1]Base!$A$2:$A$207,0),2))))</f>
        <v>0.54700000000000004</v>
      </c>
      <c r="CA590">
        <f t="shared" si="39"/>
        <v>0</v>
      </c>
      <c r="CC590">
        <f>$BB$28+$D$10*((EXP(($BB$26-Q590)/$D$10)+EXP(-($BB$26-Q590)/$D$10))/2-1)</f>
        <v>237.96</v>
      </c>
      <c r="CD5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BORD'!$B$13:$B$2000,0),9)))*Q590/$M$18)</f>
        <v>237.96</v>
      </c>
      <c r="CF590" t="str">
        <f>'[1]TABLEAU DE BORD'!B588</f>
        <v/>
      </c>
      <c r="CG590" t="e">
        <f>'[1]TABLEAU DE BORD'!E588-'[1]TABLEAU DE BORD'!C588</f>
        <v>#VALUE!</v>
      </c>
      <c r="CI590" t="str">
        <f>'[1]TABLEAU DE BORD'!H588</f>
        <v/>
      </c>
      <c r="CJ590" t="e">
        <f>'[1]TABLEAU DE BORD'!K588-'[1]TABLEAU DE BORD'!I588</f>
        <v>#VALUE!</v>
      </c>
    </row>
    <row r="591" spans="69:88" x14ac:dyDescent="0.25">
      <c r="BQ5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BORD'!$B$13:$B$2000,0),11))*Q591/INDEX('[1]TABLEAU DE BORD'!$B$13:$R$2000,MATCH('Formalisme RTE'!$H$2,'[1]TABLEAU DE BORD'!$B$13:$B$2000,0),12)</f>
        <v>2.7040062867933941</v>
      </c>
      <c r="BR591">
        <f t="shared" si="40"/>
        <v>0</v>
      </c>
      <c r="BU591">
        <f t="shared" si="38"/>
        <v>0.5758883471257642</v>
      </c>
      <c r="BW591">
        <f>IF($BW$6="","",IF(ISERROR(INDEX([1]Base!$A$2:$C$207,MATCH($BW$6,[1]Base!$A$2:$A$207,0),2))=TRUE,"CABLE INCONNU",(INDEX([1]Base!$A$2:$C$207,MATCH($BW$6,[1]Base!$A$2:$A$207,0),3))))</f>
        <v>15.75</v>
      </c>
      <c r="BY591">
        <f>IF($BW$6="","",IF(ISERROR(INDEX([1]Base!$A$2:$C$207,MATCH($BW$6,[1]Base!$A$2:$A$207,0),2))=TRUE,"CABLE INCONNU",(INDEX([1]Base!$A$2:$C$207,MATCH($BW$6,[1]Base!$A$2:$A$207,0),2))))</f>
        <v>0.54700000000000004</v>
      </c>
      <c r="CA591">
        <f t="shared" si="39"/>
        <v>0</v>
      </c>
      <c r="CC591">
        <f>$BB$28+$D$10*((EXP(($BB$26-Q591)/$D$10)+EXP(-($BB$26-Q591)/$D$10))/2-1)</f>
        <v>237.96</v>
      </c>
      <c r="CD5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BORD'!$B$13:$B$2000,0),9)))*Q591/$M$18)</f>
        <v>237.96</v>
      </c>
      <c r="CF591" t="str">
        <f>'[1]TABLEAU DE BORD'!B589</f>
        <v/>
      </c>
      <c r="CG591" t="e">
        <f>'[1]TABLEAU DE BORD'!E589-'[1]TABLEAU DE BORD'!C589</f>
        <v>#VALUE!</v>
      </c>
      <c r="CI591" t="str">
        <f>'[1]TABLEAU DE BORD'!H589</f>
        <v/>
      </c>
      <c r="CJ591" t="e">
        <f>'[1]TABLEAU DE BORD'!K589-'[1]TABLEAU DE BORD'!I589</f>
        <v>#VALUE!</v>
      </c>
    </row>
    <row r="592" spans="69:88" x14ac:dyDescent="0.25">
      <c r="BQ5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BORD'!$B$13:$B$2000,0),11))*Q592/INDEX('[1]TABLEAU DE BORD'!$B$13:$R$2000,MATCH('Formalisme RTE'!$H$2,'[1]TABLEAU DE BORD'!$B$13:$B$2000,0),12)</f>
        <v>2.7040062867933941</v>
      </c>
      <c r="BR592">
        <f t="shared" si="40"/>
        <v>0</v>
      </c>
      <c r="BU592">
        <f t="shared" ref="BU592:BU655" si="41">SQRT(1-(1/(SQRT((BY592*0.981)^2+(($B$30/10)*BW592*0.001)^2)/(BY592*0.981))^2))</f>
        <v>0.5758883471257642</v>
      </c>
      <c r="BW592">
        <f>IF($BW$6="","",IF(ISERROR(INDEX([1]Base!$A$2:$C$207,MATCH($BW$6,[1]Base!$A$2:$A$207,0),2))=TRUE,"CABLE INCONNU",(INDEX([1]Base!$A$2:$C$207,MATCH($BW$6,[1]Base!$A$2:$A$207,0),3))))</f>
        <v>15.75</v>
      </c>
      <c r="BY592">
        <f>IF($BW$6="","",IF(ISERROR(INDEX([1]Base!$A$2:$C$207,MATCH($BW$6,[1]Base!$A$2:$A$207,0),2))=TRUE,"CABLE INCONNU",(INDEX([1]Base!$A$2:$C$207,MATCH($BW$6,[1]Base!$A$2:$A$207,0),2))))</f>
        <v>0.54700000000000004</v>
      </c>
      <c r="CA592">
        <f t="shared" si="39"/>
        <v>0</v>
      </c>
      <c r="CC592">
        <f>$BB$28+$D$10*((EXP(($BB$26-Q592)/$D$10)+EXP(-($BB$26-Q592)/$D$10))/2-1)</f>
        <v>237.96</v>
      </c>
      <c r="CD5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BORD'!$B$13:$B$2000,0),9)))*Q592/$M$18)</f>
        <v>237.96</v>
      </c>
      <c r="CF592" t="str">
        <f>'[1]TABLEAU DE BORD'!B590</f>
        <v/>
      </c>
      <c r="CG592" t="e">
        <f>'[1]TABLEAU DE BORD'!E590-'[1]TABLEAU DE BORD'!C590</f>
        <v>#VALUE!</v>
      </c>
      <c r="CI592" t="str">
        <f>'[1]TABLEAU DE BORD'!H590</f>
        <v/>
      </c>
      <c r="CJ592" t="e">
        <f>'[1]TABLEAU DE BORD'!K590-'[1]TABLEAU DE BORD'!I590</f>
        <v>#VALUE!</v>
      </c>
    </row>
    <row r="593" spans="69:88" x14ac:dyDescent="0.25">
      <c r="BQ5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BORD'!$B$13:$B$2000,0),11))*Q593/INDEX('[1]TABLEAU DE BORD'!$B$13:$R$2000,MATCH('Formalisme RTE'!$H$2,'[1]TABLEAU DE BORD'!$B$13:$B$2000,0),12)</f>
        <v>2.7040062867933941</v>
      </c>
      <c r="BR593">
        <f t="shared" si="40"/>
        <v>0</v>
      </c>
      <c r="BU593">
        <f t="shared" si="41"/>
        <v>0.5758883471257642</v>
      </c>
      <c r="BW593">
        <f>IF($BW$6="","",IF(ISERROR(INDEX([1]Base!$A$2:$C$207,MATCH($BW$6,[1]Base!$A$2:$A$207,0),2))=TRUE,"CABLE INCONNU",(INDEX([1]Base!$A$2:$C$207,MATCH($BW$6,[1]Base!$A$2:$A$207,0),3))))</f>
        <v>15.75</v>
      </c>
      <c r="BY593">
        <f>IF($BW$6="","",IF(ISERROR(INDEX([1]Base!$A$2:$C$207,MATCH($BW$6,[1]Base!$A$2:$A$207,0),2))=TRUE,"CABLE INCONNU",(INDEX([1]Base!$A$2:$C$207,MATCH($BW$6,[1]Base!$A$2:$A$207,0),2))))</f>
        <v>0.54700000000000004</v>
      </c>
      <c r="CA593">
        <f t="shared" ref="CA593:CA656" si="42">CD593-CC593</f>
        <v>0</v>
      </c>
      <c r="CC593">
        <f>$BB$28+$D$10*((EXP(($BB$26-Q593)/$D$10)+EXP(-($BB$26-Q593)/$D$10))/2-1)</f>
        <v>237.96</v>
      </c>
      <c r="CD5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BORD'!$B$13:$B$2000,0),9)))*Q593/$M$18)</f>
        <v>237.96</v>
      </c>
      <c r="CF593" t="str">
        <f>'[1]TABLEAU DE BORD'!B591</f>
        <v/>
      </c>
      <c r="CG593" t="e">
        <f>'[1]TABLEAU DE BORD'!E591-'[1]TABLEAU DE BORD'!C591</f>
        <v>#VALUE!</v>
      </c>
      <c r="CI593" t="str">
        <f>'[1]TABLEAU DE BORD'!H591</f>
        <v/>
      </c>
      <c r="CJ593" t="e">
        <f>'[1]TABLEAU DE BORD'!K591-'[1]TABLEAU DE BORD'!I591</f>
        <v>#VALUE!</v>
      </c>
    </row>
    <row r="594" spans="69:88" x14ac:dyDescent="0.25">
      <c r="BQ5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BORD'!$B$13:$B$2000,0),11))*Q594/INDEX('[1]TABLEAU DE BORD'!$B$13:$R$2000,MATCH('Formalisme RTE'!$H$2,'[1]TABLEAU DE BORD'!$B$13:$B$2000,0),12)</f>
        <v>2.7040062867933941</v>
      </c>
      <c r="BR594">
        <f t="shared" ref="BR594:BR657" si="43">BU594*CA594</f>
        <v>0</v>
      </c>
      <c r="BU594">
        <f t="shared" si="41"/>
        <v>0.5758883471257642</v>
      </c>
      <c r="BW594">
        <f>IF($BW$6="","",IF(ISERROR(INDEX([1]Base!$A$2:$C$207,MATCH($BW$6,[1]Base!$A$2:$A$207,0),2))=TRUE,"CABLE INCONNU",(INDEX([1]Base!$A$2:$C$207,MATCH($BW$6,[1]Base!$A$2:$A$207,0),3))))</f>
        <v>15.75</v>
      </c>
      <c r="BY594">
        <f>IF($BW$6="","",IF(ISERROR(INDEX([1]Base!$A$2:$C$207,MATCH($BW$6,[1]Base!$A$2:$A$207,0),2))=TRUE,"CABLE INCONNU",(INDEX([1]Base!$A$2:$C$207,MATCH($BW$6,[1]Base!$A$2:$A$207,0),2))))</f>
        <v>0.54700000000000004</v>
      </c>
      <c r="CA594">
        <f t="shared" si="42"/>
        <v>0</v>
      </c>
      <c r="CC594">
        <f>$BB$28+$D$10*((EXP(($BB$26-Q594)/$D$10)+EXP(-($BB$26-Q594)/$D$10))/2-1)</f>
        <v>237.96</v>
      </c>
      <c r="CD5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BORD'!$B$13:$B$2000,0),9)))*Q594/$M$18)</f>
        <v>237.96</v>
      </c>
      <c r="CF594" t="str">
        <f>'[1]TABLEAU DE BORD'!B592</f>
        <v/>
      </c>
      <c r="CG594" t="e">
        <f>'[1]TABLEAU DE BORD'!E592-'[1]TABLEAU DE BORD'!C592</f>
        <v>#VALUE!</v>
      </c>
      <c r="CI594" t="str">
        <f>'[1]TABLEAU DE BORD'!H592</f>
        <v/>
      </c>
      <c r="CJ594" t="e">
        <f>'[1]TABLEAU DE BORD'!K592-'[1]TABLEAU DE BORD'!I592</f>
        <v>#VALUE!</v>
      </c>
    </row>
    <row r="595" spans="69:88" x14ac:dyDescent="0.25">
      <c r="BQ5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BORD'!$B$13:$B$2000,0),11))*Q595/INDEX('[1]TABLEAU DE BORD'!$B$13:$R$2000,MATCH('Formalisme RTE'!$H$2,'[1]TABLEAU DE BORD'!$B$13:$B$2000,0),12)</f>
        <v>2.7040062867933941</v>
      </c>
      <c r="BR595">
        <f t="shared" si="43"/>
        <v>0</v>
      </c>
      <c r="BU595">
        <f t="shared" si="41"/>
        <v>0.5758883471257642</v>
      </c>
      <c r="BW595">
        <f>IF($BW$6="","",IF(ISERROR(INDEX([1]Base!$A$2:$C$207,MATCH($BW$6,[1]Base!$A$2:$A$207,0),2))=TRUE,"CABLE INCONNU",(INDEX([1]Base!$A$2:$C$207,MATCH($BW$6,[1]Base!$A$2:$A$207,0),3))))</f>
        <v>15.75</v>
      </c>
      <c r="BY595">
        <f>IF($BW$6="","",IF(ISERROR(INDEX([1]Base!$A$2:$C$207,MATCH($BW$6,[1]Base!$A$2:$A$207,0),2))=TRUE,"CABLE INCONNU",(INDEX([1]Base!$A$2:$C$207,MATCH($BW$6,[1]Base!$A$2:$A$207,0),2))))</f>
        <v>0.54700000000000004</v>
      </c>
      <c r="CA595">
        <f t="shared" si="42"/>
        <v>0</v>
      </c>
      <c r="CC595">
        <f>$BB$28+$D$10*((EXP(($BB$26-Q595)/$D$10)+EXP(-($BB$26-Q595)/$D$10))/2-1)</f>
        <v>237.96</v>
      </c>
      <c r="CD5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BORD'!$B$13:$B$2000,0),9)))*Q595/$M$18)</f>
        <v>237.96</v>
      </c>
      <c r="CF595" t="str">
        <f>'[1]TABLEAU DE BORD'!B593</f>
        <v/>
      </c>
      <c r="CG595" t="e">
        <f>'[1]TABLEAU DE BORD'!E593-'[1]TABLEAU DE BORD'!C593</f>
        <v>#VALUE!</v>
      </c>
      <c r="CI595" t="str">
        <f>'[1]TABLEAU DE BORD'!H593</f>
        <v/>
      </c>
      <c r="CJ595" t="e">
        <f>'[1]TABLEAU DE BORD'!K593-'[1]TABLEAU DE BORD'!I593</f>
        <v>#VALUE!</v>
      </c>
    </row>
    <row r="596" spans="69:88" x14ac:dyDescent="0.25">
      <c r="BQ5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BORD'!$B$13:$B$2000,0),11))*Q596/INDEX('[1]TABLEAU DE BORD'!$B$13:$R$2000,MATCH('Formalisme RTE'!$H$2,'[1]TABLEAU DE BORD'!$B$13:$B$2000,0),12)</f>
        <v>2.7040062867933941</v>
      </c>
      <c r="BR596">
        <f t="shared" si="43"/>
        <v>0</v>
      </c>
      <c r="BU596">
        <f t="shared" si="41"/>
        <v>0.5758883471257642</v>
      </c>
      <c r="BW596">
        <f>IF($BW$6="","",IF(ISERROR(INDEX([1]Base!$A$2:$C$207,MATCH($BW$6,[1]Base!$A$2:$A$207,0),2))=TRUE,"CABLE INCONNU",(INDEX([1]Base!$A$2:$C$207,MATCH($BW$6,[1]Base!$A$2:$A$207,0),3))))</f>
        <v>15.75</v>
      </c>
      <c r="BY596">
        <f>IF($BW$6="","",IF(ISERROR(INDEX([1]Base!$A$2:$C$207,MATCH($BW$6,[1]Base!$A$2:$A$207,0),2))=TRUE,"CABLE INCONNU",(INDEX([1]Base!$A$2:$C$207,MATCH($BW$6,[1]Base!$A$2:$A$207,0),2))))</f>
        <v>0.54700000000000004</v>
      </c>
      <c r="CA596">
        <f t="shared" si="42"/>
        <v>0</v>
      </c>
      <c r="CC596">
        <f>$BB$28+$D$10*((EXP(($BB$26-Q596)/$D$10)+EXP(-($BB$26-Q596)/$D$10))/2-1)</f>
        <v>237.96</v>
      </c>
      <c r="CD5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BORD'!$B$13:$B$2000,0),9)))*Q596/$M$18)</f>
        <v>237.96</v>
      </c>
      <c r="CF596" t="str">
        <f>'[1]TABLEAU DE BORD'!B594</f>
        <v/>
      </c>
      <c r="CG596" t="e">
        <f>'[1]TABLEAU DE BORD'!E594-'[1]TABLEAU DE BORD'!C594</f>
        <v>#VALUE!</v>
      </c>
      <c r="CI596" t="str">
        <f>'[1]TABLEAU DE BORD'!H594</f>
        <v/>
      </c>
      <c r="CJ596" t="e">
        <f>'[1]TABLEAU DE BORD'!K594-'[1]TABLEAU DE BORD'!I594</f>
        <v>#VALUE!</v>
      </c>
    </row>
    <row r="597" spans="69:88" x14ac:dyDescent="0.25">
      <c r="BQ5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BORD'!$B$13:$B$2000,0),11))*Q597/INDEX('[1]TABLEAU DE BORD'!$B$13:$R$2000,MATCH('Formalisme RTE'!$H$2,'[1]TABLEAU DE BORD'!$B$13:$B$2000,0),12)</f>
        <v>2.7040062867933941</v>
      </c>
      <c r="BR597">
        <f t="shared" si="43"/>
        <v>0</v>
      </c>
      <c r="BU597">
        <f t="shared" si="41"/>
        <v>0.5758883471257642</v>
      </c>
      <c r="BW597">
        <f>IF($BW$6="","",IF(ISERROR(INDEX([1]Base!$A$2:$C$207,MATCH($BW$6,[1]Base!$A$2:$A$207,0),2))=TRUE,"CABLE INCONNU",(INDEX([1]Base!$A$2:$C$207,MATCH($BW$6,[1]Base!$A$2:$A$207,0),3))))</f>
        <v>15.75</v>
      </c>
      <c r="BY597">
        <f>IF($BW$6="","",IF(ISERROR(INDEX([1]Base!$A$2:$C$207,MATCH($BW$6,[1]Base!$A$2:$A$207,0),2))=TRUE,"CABLE INCONNU",(INDEX([1]Base!$A$2:$C$207,MATCH($BW$6,[1]Base!$A$2:$A$207,0),2))))</f>
        <v>0.54700000000000004</v>
      </c>
      <c r="CA597">
        <f t="shared" si="42"/>
        <v>0</v>
      </c>
      <c r="CC597">
        <f>$BB$28+$D$10*((EXP(($BB$26-Q597)/$D$10)+EXP(-($BB$26-Q597)/$D$10))/2-1)</f>
        <v>237.96</v>
      </c>
      <c r="CD5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BORD'!$B$13:$B$2000,0),9)))*Q597/$M$18)</f>
        <v>237.96</v>
      </c>
      <c r="CF597" t="str">
        <f>'[1]TABLEAU DE BORD'!B595</f>
        <v/>
      </c>
      <c r="CG597" t="e">
        <f>'[1]TABLEAU DE BORD'!E595-'[1]TABLEAU DE BORD'!C595</f>
        <v>#VALUE!</v>
      </c>
      <c r="CI597" t="str">
        <f>'[1]TABLEAU DE BORD'!H595</f>
        <v/>
      </c>
      <c r="CJ597" t="e">
        <f>'[1]TABLEAU DE BORD'!K595-'[1]TABLEAU DE BORD'!I595</f>
        <v>#VALUE!</v>
      </c>
    </row>
    <row r="598" spans="69:88" x14ac:dyDescent="0.25">
      <c r="BQ5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BORD'!$B$13:$B$2000,0),11))*Q598/INDEX('[1]TABLEAU DE BORD'!$B$13:$R$2000,MATCH('Formalisme RTE'!$H$2,'[1]TABLEAU DE BORD'!$B$13:$B$2000,0),12)</f>
        <v>2.7040062867933941</v>
      </c>
      <c r="BR598">
        <f t="shared" si="43"/>
        <v>0</v>
      </c>
      <c r="BU598">
        <f t="shared" si="41"/>
        <v>0.5758883471257642</v>
      </c>
      <c r="BW598">
        <f>IF($BW$6="","",IF(ISERROR(INDEX([1]Base!$A$2:$C$207,MATCH($BW$6,[1]Base!$A$2:$A$207,0),2))=TRUE,"CABLE INCONNU",(INDEX([1]Base!$A$2:$C$207,MATCH($BW$6,[1]Base!$A$2:$A$207,0),3))))</f>
        <v>15.75</v>
      </c>
      <c r="BY598">
        <f>IF($BW$6="","",IF(ISERROR(INDEX([1]Base!$A$2:$C$207,MATCH($BW$6,[1]Base!$A$2:$A$207,0),2))=TRUE,"CABLE INCONNU",(INDEX([1]Base!$A$2:$C$207,MATCH($BW$6,[1]Base!$A$2:$A$207,0),2))))</f>
        <v>0.54700000000000004</v>
      </c>
      <c r="CA598">
        <f t="shared" si="42"/>
        <v>0</v>
      </c>
      <c r="CC598">
        <f>$BB$28+$D$10*((EXP(($BB$26-Q598)/$D$10)+EXP(-($BB$26-Q598)/$D$10))/2-1)</f>
        <v>237.96</v>
      </c>
      <c r="CD5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BORD'!$B$13:$B$2000,0),9)))*Q598/$M$18)</f>
        <v>237.96</v>
      </c>
      <c r="CF598" t="str">
        <f>'[1]TABLEAU DE BORD'!B596</f>
        <v/>
      </c>
      <c r="CG598" t="e">
        <f>'[1]TABLEAU DE BORD'!E596-'[1]TABLEAU DE BORD'!C596</f>
        <v>#VALUE!</v>
      </c>
      <c r="CI598" t="str">
        <f>'[1]TABLEAU DE BORD'!H596</f>
        <v/>
      </c>
      <c r="CJ598" t="e">
        <f>'[1]TABLEAU DE BORD'!K596-'[1]TABLEAU DE BORD'!I596</f>
        <v>#VALUE!</v>
      </c>
    </row>
    <row r="599" spans="69:88" x14ac:dyDescent="0.25">
      <c r="BQ5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BORD'!$B$13:$B$2000,0),11))*Q599/INDEX('[1]TABLEAU DE BORD'!$B$13:$R$2000,MATCH('Formalisme RTE'!$H$2,'[1]TABLEAU DE BORD'!$B$13:$B$2000,0),12)</f>
        <v>2.7040062867933941</v>
      </c>
      <c r="BR599">
        <f t="shared" si="43"/>
        <v>0</v>
      </c>
      <c r="BU599">
        <f t="shared" si="41"/>
        <v>0.5758883471257642</v>
      </c>
      <c r="BW599">
        <f>IF($BW$6="","",IF(ISERROR(INDEX([1]Base!$A$2:$C$207,MATCH($BW$6,[1]Base!$A$2:$A$207,0),2))=TRUE,"CABLE INCONNU",(INDEX([1]Base!$A$2:$C$207,MATCH($BW$6,[1]Base!$A$2:$A$207,0),3))))</f>
        <v>15.75</v>
      </c>
      <c r="BY599">
        <f>IF($BW$6="","",IF(ISERROR(INDEX([1]Base!$A$2:$C$207,MATCH($BW$6,[1]Base!$A$2:$A$207,0),2))=TRUE,"CABLE INCONNU",(INDEX([1]Base!$A$2:$C$207,MATCH($BW$6,[1]Base!$A$2:$A$207,0),2))))</f>
        <v>0.54700000000000004</v>
      </c>
      <c r="CA599">
        <f t="shared" si="42"/>
        <v>0</v>
      </c>
      <c r="CC599">
        <f>$BB$28+$D$10*((EXP(($BB$26-Q599)/$D$10)+EXP(-($BB$26-Q599)/$D$10))/2-1)</f>
        <v>237.96</v>
      </c>
      <c r="CD5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BORD'!$B$13:$B$2000,0),9)))*Q599/$M$18)</f>
        <v>237.96</v>
      </c>
      <c r="CF599" t="str">
        <f>'[1]TABLEAU DE BORD'!B597</f>
        <v/>
      </c>
      <c r="CG599" t="e">
        <f>'[1]TABLEAU DE BORD'!E597-'[1]TABLEAU DE BORD'!C597</f>
        <v>#VALUE!</v>
      </c>
      <c r="CI599" t="str">
        <f>'[1]TABLEAU DE BORD'!H597</f>
        <v/>
      </c>
      <c r="CJ599" t="e">
        <f>'[1]TABLEAU DE BORD'!K597-'[1]TABLEAU DE BORD'!I597</f>
        <v>#VALUE!</v>
      </c>
    </row>
    <row r="600" spans="69:88" x14ac:dyDescent="0.25">
      <c r="BQ6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BORD'!$B$13:$B$2000,0),11))*Q600/INDEX('[1]TABLEAU DE BORD'!$B$13:$R$2000,MATCH('Formalisme RTE'!$H$2,'[1]TABLEAU DE BORD'!$B$13:$B$2000,0),12)</f>
        <v>2.7040062867933941</v>
      </c>
      <c r="BR600">
        <f t="shared" si="43"/>
        <v>0</v>
      </c>
      <c r="BU600">
        <f t="shared" si="41"/>
        <v>0.5758883471257642</v>
      </c>
      <c r="BW600">
        <f>IF($BW$6="","",IF(ISERROR(INDEX([1]Base!$A$2:$C$207,MATCH($BW$6,[1]Base!$A$2:$A$207,0),2))=TRUE,"CABLE INCONNU",(INDEX([1]Base!$A$2:$C$207,MATCH($BW$6,[1]Base!$A$2:$A$207,0),3))))</f>
        <v>15.75</v>
      </c>
      <c r="BY600">
        <f>IF($BW$6="","",IF(ISERROR(INDEX([1]Base!$A$2:$C$207,MATCH($BW$6,[1]Base!$A$2:$A$207,0),2))=TRUE,"CABLE INCONNU",(INDEX([1]Base!$A$2:$C$207,MATCH($BW$6,[1]Base!$A$2:$A$207,0),2))))</f>
        <v>0.54700000000000004</v>
      </c>
      <c r="CA600">
        <f t="shared" si="42"/>
        <v>0</v>
      </c>
      <c r="CC600">
        <f>$BB$28+$D$10*((EXP(($BB$26-Q600)/$D$10)+EXP(-($BB$26-Q600)/$D$10))/2-1)</f>
        <v>237.96</v>
      </c>
      <c r="CD6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BORD'!$B$13:$B$2000,0),9)))*Q600/$M$18)</f>
        <v>237.96</v>
      </c>
      <c r="CF600" t="str">
        <f>'[1]TABLEAU DE BORD'!B598</f>
        <v/>
      </c>
      <c r="CG600" t="e">
        <f>'[1]TABLEAU DE BORD'!E598-'[1]TABLEAU DE BORD'!C598</f>
        <v>#VALUE!</v>
      </c>
      <c r="CI600" t="str">
        <f>'[1]TABLEAU DE BORD'!H598</f>
        <v/>
      </c>
      <c r="CJ600" t="e">
        <f>'[1]TABLEAU DE BORD'!K598-'[1]TABLEAU DE BORD'!I598</f>
        <v>#VALUE!</v>
      </c>
    </row>
    <row r="601" spans="69:88" x14ac:dyDescent="0.25">
      <c r="BQ6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BORD'!$B$13:$B$2000,0),11))*Q601/INDEX('[1]TABLEAU DE BORD'!$B$13:$R$2000,MATCH('Formalisme RTE'!$H$2,'[1]TABLEAU DE BORD'!$B$13:$B$2000,0),12)</f>
        <v>2.7040062867933941</v>
      </c>
      <c r="BR601">
        <f t="shared" si="43"/>
        <v>0</v>
      </c>
      <c r="BU601">
        <f t="shared" si="41"/>
        <v>0.5758883471257642</v>
      </c>
      <c r="BW601">
        <f>IF($BW$6="","",IF(ISERROR(INDEX([1]Base!$A$2:$C$207,MATCH($BW$6,[1]Base!$A$2:$A$207,0),2))=TRUE,"CABLE INCONNU",(INDEX([1]Base!$A$2:$C$207,MATCH($BW$6,[1]Base!$A$2:$A$207,0),3))))</f>
        <v>15.75</v>
      </c>
      <c r="BY601">
        <f>IF($BW$6="","",IF(ISERROR(INDEX([1]Base!$A$2:$C$207,MATCH($BW$6,[1]Base!$A$2:$A$207,0),2))=TRUE,"CABLE INCONNU",(INDEX([1]Base!$A$2:$C$207,MATCH($BW$6,[1]Base!$A$2:$A$207,0),2))))</f>
        <v>0.54700000000000004</v>
      </c>
      <c r="CA601">
        <f t="shared" si="42"/>
        <v>0</v>
      </c>
      <c r="CC601">
        <f>$BB$28+$D$10*((EXP(($BB$26-Q601)/$D$10)+EXP(-($BB$26-Q601)/$D$10))/2-1)</f>
        <v>237.96</v>
      </c>
      <c r="CD6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BORD'!$B$13:$B$2000,0),9)))*Q601/$M$18)</f>
        <v>237.96</v>
      </c>
      <c r="CF601" t="str">
        <f>'[1]TABLEAU DE BORD'!B599</f>
        <v/>
      </c>
      <c r="CG601" t="e">
        <f>'[1]TABLEAU DE BORD'!E599-'[1]TABLEAU DE BORD'!C599</f>
        <v>#VALUE!</v>
      </c>
      <c r="CI601" t="str">
        <f>'[1]TABLEAU DE BORD'!H599</f>
        <v/>
      </c>
      <c r="CJ601" t="e">
        <f>'[1]TABLEAU DE BORD'!K599-'[1]TABLEAU DE BORD'!I599</f>
        <v>#VALUE!</v>
      </c>
    </row>
    <row r="602" spans="69:88" x14ac:dyDescent="0.25">
      <c r="BQ6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BORD'!$B$13:$B$2000,0),11))*Q602/INDEX('[1]TABLEAU DE BORD'!$B$13:$R$2000,MATCH('Formalisme RTE'!$H$2,'[1]TABLEAU DE BORD'!$B$13:$B$2000,0),12)</f>
        <v>2.7040062867933941</v>
      </c>
      <c r="BR602">
        <f t="shared" si="43"/>
        <v>0</v>
      </c>
      <c r="BU602">
        <f t="shared" si="41"/>
        <v>0.5758883471257642</v>
      </c>
      <c r="BW602">
        <f>IF($BW$6="","",IF(ISERROR(INDEX([1]Base!$A$2:$C$207,MATCH($BW$6,[1]Base!$A$2:$A$207,0),2))=TRUE,"CABLE INCONNU",(INDEX([1]Base!$A$2:$C$207,MATCH($BW$6,[1]Base!$A$2:$A$207,0),3))))</f>
        <v>15.75</v>
      </c>
      <c r="BY602">
        <f>IF($BW$6="","",IF(ISERROR(INDEX([1]Base!$A$2:$C$207,MATCH($BW$6,[1]Base!$A$2:$A$207,0),2))=TRUE,"CABLE INCONNU",(INDEX([1]Base!$A$2:$C$207,MATCH($BW$6,[1]Base!$A$2:$A$207,0),2))))</f>
        <v>0.54700000000000004</v>
      </c>
      <c r="CA602">
        <f t="shared" si="42"/>
        <v>0</v>
      </c>
      <c r="CC602">
        <f>$BB$28+$D$10*((EXP(($BB$26-Q602)/$D$10)+EXP(-($BB$26-Q602)/$D$10))/2-1)</f>
        <v>237.96</v>
      </c>
      <c r="CD6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BORD'!$B$13:$B$2000,0),9)))*Q602/$M$18)</f>
        <v>237.96</v>
      </c>
      <c r="CF602" t="str">
        <f>'[1]TABLEAU DE BORD'!B600</f>
        <v/>
      </c>
      <c r="CG602" t="e">
        <f>'[1]TABLEAU DE BORD'!E600-'[1]TABLEAU DE BORD'!C600</f>
        <v>#VALUE!</v>
      </c>
      <c r="CI602" t="str">
        <f>'[1]TABLEAU DE BORD'!H600</f>
        <v/>
      </c>
      <c r="CJ602" t="e">
        <f>'[1]TABLEAU DE BORD'!K600-'[1]TABLEAU DE BORD'!I600</f>
        <v>#VALUE!</v>
      </c>
    </row>
    <row r="603" spans="69:88" x14ac:dyDescent="0.25">
      <c r="BQ6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BORD'!$B$13:$B$2000,0),11))*Q603/INDEX('[1]TABLEAU DE BORD'!$B$13:$R$2000,MATCH('Formalisme RTE'!$H$2,'[1]TABLEAU DE BORD'!$B$13:$B$2000,0),12)</f>
        <v>2.7040062867933941</v>
      </c>
      <c r="BR603">
        <f t="shared" si="43"/>
        <v>0</v>
      </c>
      <c r="BU603">
        <f t="shared" si="41"/>
        <v>0.5758883471257642</v>
      </c>
      <c r="BW603">
        <f>IF($BW$6="","",IF(ISERROR(INDEX([1]Base!$A$2:$C$207,MATCH($BW$6,[1]Base!$A$2:$A$207,0),2))=TRUE,"CABLE INCONNU",(INDEX([1]Base!$A$2:$C$207,MATCH($BW$6,[1]Base!$A$2:$A$207,0),3))))</f>
        <v>15.75</v>
      </c>
      <c r="BY603">
        <f>IF($BW$6="","",IF(ISERROR(INDEX([1]Base!$A$2:$C$207,MATCH($BW$6,[1]Base!$A$2:$A$207,0),2))=TRUE,"CABLE INCONNU",(INDEX([1]Base!$A$2:$C$207,MATCH($BW$6,[1]Base!$A$2:$A$207,0),2))))</f>
        <v>0.54700000000000004</v>
      </c>
      <c r="CA603">
        <f t="shared" si="42"/>
        <v>0</v>
      </c>
      <c r="CC603">
        <f>$BB$28+$D$10*((EXP(($BB$26-Q603)/$D$10)+EXP(-($BB$26-Q603)/$D$10))/2-1)</f>
        <v>237.96</v>
      </c>
      <c r="CD6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BORD'!$B$13:$B$2000,0),9)))*Q603/$M$18)</f>
        <v>237.96</v>
      </c>
      <c r="CF603" t="str">
        <f>'[1]TABLEAU DE BORD'!B601</f>
        <v/>
      </c>
      <c r="CG603" t="e">
        <f>'[1]TABLEAU DE BORD'!E601-'[1]TABLEAU DE BORD'!C601</f>
        <v>#VALUE!</v>
      </c>
      <c r="CI603" t="str">
        <f>'[1]TABLEAU DE BORD'!H601</f>
        <v/>
      </c>
      <c r="CJ603" t="e">
        <f>'[1]TABLEAU DE BORD'!K601-'[1]TABLEAU DE BORD'!I601</f>
        <v>#VALUE!</v>
      </c>
    </row>
    <row r="604" spans="69:88" x14ac:dyDescent="0.25">
      <c r="BQ6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BORD'!$B$13:$B$2000,0),11))*Q604/INDEX('[1]TABLEAU DE BORD'!$B$13:$R$2000,MATCH('Formalisme RTE'!$H$2,'[1]TABLEAU DE BORD'!$B$13:$B$2000,0),12)</f>
        <v>2.7040062867933941</v>
      </c>
      <c r="BR604">
        <f t="shared" si="43"/>
        <v>0</v>
      </c>
      <c r="BU604">
        <f t="shared" si="41"/>
        <v>0.5758883471257642</v>
      </c>
      <c r="BW604">
        <f>IF($BW$6="","",IF(ISERROR(INDEX([1]Base!$A$2:$C$207,MATCH($BW$6,[1]Base!$A$2:$A$207,0),2))=TRUE,"CABLE INCONNU",(INDEX([1]Base!$A$2:$C$207,MATCH($BW$6,[1]Base!$A$2:$A$207,0),3))))</f>
        <v>15.75</v>
      </c>
      <c r="BY604">
        <f>IF($BW$6="","",IF(ISERROR(INDEX([1]Base!$A$2:$C$207,MATCH($BW$6,[1]Base!$A$2:$A$207,0),2))=TRUE,"CABLE INCONNU",(INDEX([1]Base!$A$2:$C$207,MATCH($BW$6,[1]Base!$A$2:$A$207,0),2))))</f>
        <v>0.54700000000000004</v>
      </c>
      <c r="CA604">
        <f t="shared" si="42"/>
        <v>0</v>
      </c>
      <c r="CC604">
        <f>$BB$28+$D$10*((EXP(($BB$26-Q604)/$D$10)+EXP(-($BB$26-Q604)/$D$10))/2-1)</f>
        <v>237.96</v>
      </c>
      <c r="CD6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BORD'!$B$13:$B$2000,0),9)))*Q604/$M$18)</f>
        <v>237.96</v>
      </c>
      <c r="CF604" t="str">
        <f>'[1]TABLEAU DE BORD'!B602</f>
        <v/>
      </c>
      <c r="CG604" t="e">
        <f>'[1]TABLEAU DE BORD'!E602-'[1]TABLEAU DE BORD'!C602</f>
        <v>#VALUE!</v>
      </c>
      <c r="CI604" t="str">
        <f>'[1]TABLEAU DE BORD'!H602</f>
        <v/>
      </c>
      <c r="CJ604" t="e">
        <f>'[1]TABLEAU DE BORD'!K602-'[1]TABLEAU DE BORD'!I602</f>
        <v>#VALUE!</v>
      </c>
    </row>
    <row r="605" spans="69:88" x14ac:dyDescent="0.25">
      <c r="BQ6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BORD'!$B$13:$B$2000,0),11))*Q605/INDEX('[1]TABLEAU DE BORD'!$B$13:$R$2000,MATCH('Formalisme RTE'!$H$2,'[1]TABLEAU DE BORD'!$B$13:$B$2000,0),12)</f>
        <v>2.7040062867933941</v>
      </c>
      <c r="BR605">
        <f t="shared" si="43"/>
        <v>0</v>
      </c>
      <c r="BU605">
        <f t="shared" si="41"/>
        <v>0.5758883471257642</v>
      </c>
      <c r="BW605">
        <f>IF($BW$6="","",IF(ISERROR(INDEX([1]Base!$A$2:$C$207,MATCH($BW$6,[1]Base!$A$2:$A$207,0),2))=TRUE,"CABLE INCONNU",(INDEX([1]Base!$A$2:$C$207,MATCH($BW$6,[1]Base!$A$2:$A$207,0),3))))</f>
        <v>15.75</v>
      </c>
      <c r="BY605">
        <f>IF($BW$6="","",IF(ISERROR(INDEX([1]Base!$A$2:$C$207,MATCH($BW$6,[1]Base!$A$2:$A$207,0),2))=TRUE,"CABLE INCONNU",(INDEX([1]Base!$A$2:$C$207,MATCH($BW$6,[1]Base!$A$2:$A$207,0),2))))</f>
        <v>0.54700000000000004</v>
      </c>
      <c r="CA605">
        <f t="shared" si="42"/>
        <v>0</v>
      </c>
      <c r="CC605">
        <f>$BB$28+$D$10*((EXP(($BB$26-Q605)/$D$10)+EXP(-($BB$26-Q605)/$D$10))/2-1)</f>
        <v>237.96</v>
      </c>
      <c r="CD6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BORD'!$B$13:$B$2000,0),9)))*Q605/$M$18)</f>
        <v>237.96</v>
      </c>
      <c r="CF605" t="str">
        <f>'[1]TABLEAU DE BORD'!B603</f>
        <v/>
      </c>
      <c r="CG605" t="e">
        <f>'[1]TABLEAU DE BORD'!E603-'[1]TABLEAU DE BORD'!C603</f>
        <v>#VALUE!</v>
      </c>
      <c r="CI605" t="str">
        <f>'[1]TABLEAU DE BORD'!H603</f>
        <v/>
      </c>
      <c r="CJ605" t="e">
        <f>'[1]TABLEAU DE BORD'!K603-'[1]TABLEAU DE BORD'!I603</f>
        <v>#VALUE!</v>
      </c>
    </row>
    <row r="606" spans="69:88" x14ac:dyDescent="0.25">
      <c r="BQ6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BORD'!$B$13:$B$2000,0),11))*Q606/INDEX('[1]TABLEAU DE BORD'!$B$13:$R$2000,MATCH('Formalisme RTE'!$H$2,'[1]TABLEAU DE BORD'!$B$13:$B$2000,0),12)</f>
        <v>2.7040062867933941</v>
      </c>
      <c r="BR606">
        <f t="shared" si="43"/>
        <v>0</v>
      </c>
      <c r="BU606">
        <f t="shared" si="41"/>
        <v>0.5758883471257642</v>
      </c>
      <c r="BW606">
        <f>IF($BW$6="","",IF(ISERROR(INDEX([1]Base!$A$2:$C$207,MATCH($BW$6,[1]Base!$A$2:$A$207,0),2))=TRUE,"CABLE INCONNU",(INDEX([1]Base!$A$2:$C$207,MATCH($BW$6,[1]Base!$A$2:$A$207,0),3))))</f>
        <v>15.75</v>
      </c>
      <c r="BY606">
        <f>IF($BW$6="","",IF(ISERROR(INDEX([1]Base!$A$2:$C$207,MATCH($BW$6,[1]Base!$A$2:$A$207,0),2))=TRUE,"CABLE INCONNU",(INDEX([1]Base!$A$2:$C$207,MATCH($BW$6,[1]Base!$A$2:$A$207,0),2))))</f>
        <v>0.54700000000000004</v>
      </c>
      <c r="CA606">
        <f t="shared" si="42"/>
        <v>0</v>
      </c>
      <c r="CC606">
        <f>$BB$28+$D$10*((EXP(($BB$26-Q606)/$D$10)+EXP(-($BB$26-Q606)/$D$10))/2-1)</f>
        <v>237.96</v>
      </c>
      <c r="CD6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BORD'!$B$13:$B$2000,0),9)))*Q606/$M$18)</f>
        <v>237.96</v>
      </c>
      <c r="CF606" t="str">
        <f>'[1]TABLEAU DE BORD'!B604</f>
        <v/>
      </c>
      <c r="CG606" t="e">
        <f>'[1]TABLEAU DE BORD'!E604-'[1]TABLEAU DE BORD'!C604</f>
        <v>#VALUE!</v>
      </c>
      <c r="CI606" t="str">
        <f>'[1]TABLEAU DE BORD'!H604</f>
        <v/>
      </c>
      <c r="CJ606" t="e">
        <f>'[1]TABLEAU DE BORD'!K604-'[1]TABLEAU DE BORD'!I604</f>
        <v>#VALUE!</v>
      </c>
    </row>
    <row r="607" spans="69:88" x14ac:dyDescent="0.25">
      <c r="BQ6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BORD'!$B$13:$B$2000,0),11))*Q607/INDEX('[1]TABLEAU DE BORD'!$B$13:$R$2000,MATCH('Formalisme RTE'!$H$2,'[1]TABLEAU DE BORD'!$B$13:$B$2000,0),12)</f>
        <v>2.7040062867933941</v>
      </c>
      <c r="BR607">
        <f t="shared" si="43"/>
        <v>0</v>
      </c>
      <c r="BU607">
        <f t="shared" si="41"/>
        <v>0.5758883471257642</v>
      </c>
      <c r="BW607">
        <f>IF($BW$6="","",IF(ISERROR(INDEX([1]Base!$A$2:$C$207,MATCH($BW$6,[1]Base!$A$2:$A$207,0),2))=TRUE,"CABLE INCONNU",(INDEX([1]Base!$A$2:$C$207,MATCH($BW$6,[1]Base!$A$2:$A$207,0),3))))</f>
        <v>15.75</v>
      </c>
      <c r="BY607">
        <f>IF($BW$6="","",IF(ISERROR(INDEX([1]Base!$A$2:$C$207,MATCH($BW$6,[1]Base!$A$2:$A$207,0),2))=TRUE,"CABLE INCONNU",(INDEX([1]Base!$A$2:$C$207,MATCH($BW$6,[1]Base!$A$2:$A$207,0),2))))</f>
        <v>0.54700000000000004</v>
      </c>
      <c r="CA607">
        <f t="shared" si="42"/>
        <v>0</v>
      </c>
      <c r="CC607">
        <f>$BB$28+$D$10*((EXP(($BB$26-Q607)/$D$10)+EXP(-($BB$26-Q607)/$D$10))/2-1)</f>
        <v>237.96</v>
      </c>
      <c r="CD6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BORD'!$B$13:$B$2000,0),9)))*Q607/$M$18)</f>
        <v>237.96</v>
      </c>
      <c r="CF607" t="str">
        <f>'[1]TABLEAU DE BORD'!B605</f>
        <v/>
      </c>
      <c r="CG607" t="e">
        <f>'[1]TABLEAU DE BORD'!E605-'[1]TABLEAU DE BORD'!C605</f>
        <v>#VALUE!</v>
      </c>
      <c r="CI607" t="str">
        <f>'[1]TABLEAU DE BORD'!H605</f>
        <v/>
      </c>
      <c r="CJ607" t="e">
        <f>'[1]TABLEAU DE BORD'!K605-'[1]TABLEAU DE BORD'!I605</f>
        <v>#VALUE!</v>
      </c>
    </row>
    <row r="608" spans="69:88" x14ac:dyDescent="0.25">
      <c r="BQ6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BORD'!$B$13:$B$2000,0),11))*Q608/INDEX('[1]TABLEAU DE BORD'!$B$13:$R$2000,MATCH('Formalisme RTE'!$H$2,'[1]TABLEAU DE BORD'!$B$13:$B$2000,0),12)</f>
        <v>2.7040062867933941</v>
      </c>
      <c r="BR608">
        <f t="shared" si="43"/>
        <v>0</v>
      </c>
      <c r="BU608">
        <f t="shared" si="41"/>
        <v>0.5758883471257642</v>
      </c>
      <c r="BW608">
        <f>IF($BW$6="","",IF(ISERROR(INDEX([1]Base!$A$2:$C$207,MATCH($BW$6,[1]Base!$A$2:$A$207,0),2))=TRUE,"CABLE INCONNU",(INDEX([1]Base!$A$2:$C$207,MATCH($BW$6,[1]Base!$A$2:$A$207,0),3))))</f>
        <v>15.75</v>
      </c>
      <c r="BY608">
        <f>IF($BW$6="","",IF(ISERROR(INDEX([1]Base!$A$2:$C$207,MATCH($BW$6,[1]Base!$A$2:$A$207,0),2))=TRUE,"CABLE INCONNU",(INDEX([1]Base!$A$2:$C$207,MATCH($BW$6,[1]Base!$A$2:$A$207,0),2))))</f>
        <v>0.54700000000000004</v>
      </c>
      <c r="CA608">
        <f t="shared" si="42"/>
        <v>0</v>
      </c>
      <c r="CC608">
        <f>$BB$28+$D$10*((EXP(($BB$26-Q608)/$D$10)+EXP(-($BB$26-Q608)/$D$10))/2-1)</f>
        <v>237.96</v>
      </c>
      <c r="CD6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BORD'!$B$13:$B$2000,0),9)))*Q608/$M$18)</f>
        <v>237.96</v>
      </c>
      <c r="CF608" t="str">
        <f>'[1]TABLEAU DE BORD'!B606</f>
        <v/>
      </c>
      <c r="CG608" t="e">
        <f>'[1]TABLEAU DE BORD'!E606-'[1]TABLEAU DE BORD'!C606</f>
        <v>#VALUE!</v>
      </c>
      <c r="CI608" t="str">
        <f>'[1]TABLEAU DE BORD'!H606</f>
        <v/>
      </c>
      <c r="CJ608" t="e">
        <f>'[1]TABLEAU DE BORD'!K606-'[1]TABLEAU DE BORD'!I606</f>
        <v>#VALUE!</v>
      </c>
    </row>
    <row r="609" spans="69:88" x14ac:dyDescent="0.25">
      <c r="BQ6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BORD'!$B$13:$B$2000,0),11))*Q609/INDEX('[1]TABLEAU DE BORD'!$B$13:$R$2000,MATCH('Formalisme RTE'!$H$2,'[1]TABLEAU DE BORD'!$B$13:$B$2000,0),12)</f>
        <v>2.7040062867933941</v>
      </c>
      <c r="BR609">
        <f t="shared" si="43"/>
        <v>0</v>
      </c>
      <c r="BU609">
        <f t="shared" si="41"/>
        <v>0.5758883471257642</v>
      </c>
      <c r="BW609">
        <f>IF($BW$6="","",IF(ISERROR(INDEX([1]Base!$A$2:$C$207,MATCH($BW$6,[1]Base!$A$2:$A$207,0),2))=TRUE,"CABLE INCONNU",(INDEX([1]Base!$A$2:$C$207,MATCH($BW$6,[1]Base!$A$2:$A$207,0),3))))</f>
        <v>15.75</v>
      </c>
      <c r="BY609">
        <f>IF($BW$6="","",IF(ISERROR(INDEX([1]Base!$A$2:$C$207,MATCH($BW$6,[1]Base!$A$2:$A$207,0),2))=TRUE,"CABLE INCONNU",(INDEX([1]Base!$A$2:$C$207,MATCH($BW$6,[1]Base!$A$2:$A$207,0),2))))</f>
        <v>0.54700000000000004</v>
      </c>
      <c r="CA609">
        <f t="shared" si="42"/>
        <v>0</v>
      </c>
      <c r="CC609">
        <f>$BB$28+$D$10*((EXP(($BB$26-Q609)/$D$10)+EXP(-($BB$26-Q609)/$D$10))/2-1)</f>
        <v>237.96</v>
      </c>
      <c r="CD6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BORD'!$B$13:$B$2000,0),9)))*Q609/$M$18)</f>
        <v>237.96</v>
      </c>
      <c r="CF609" t="str">
        <f>'[1]TABLEAU DE BORD'!B607</f>
        <v/>
      </c>
      <c r="CG609" t="e">
        <f>'[1]TABLEAU DE BORD'!E607-'[1]TABLEAU DE BORD'!C607</f>
        <v>#VALUE!</v>
      </c>
      <c r="CI609" t="str">
        <f>'[1]TABLEAU DE BORD'!H607</f>
        <v/>
      </c>
      <c r="CJ609" t="e">
        <f>'[1]TABLEAU DE BORD'!K607-'[1]TABLEAU DE BORD'!I607</f>
        <v>#VALUE!</v>
      </c>
    </row>
    <row r="610" spans="69:88" x14ac:dyDescent="0.25">
      <c r="BQ6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BORD'!$B$13:$B$2000,0),11))*Q610/INDEX('[1]TABLEAU DE BORD'!$B$13:$R$2000,MATCH('Formalisme RTE'!$H$2,'[1]TABLEAU DE BORD'!$B$13:$B$2000,0),12)</f>
        <v>2.7040062867933941</v>
      </c>
      <c r="BR610">
        <f t="shared" si="43"/>
        <v>0</v>
      </c>
      <c r="BU610">
        <f t="shared" si="41"/>
        <v>0.5758883471257642</v>
      </c>
      <c r="BW610">
        <f>IF($BW$6="","",IF(ISERROR(INDEX([1]Base!$A$2:$C$207,MATCH($BW$6,[1]Base!$A$2:$A$207,0),2))=TRUE,"CABLE INCONNU",(INDEX([1]Base!$A$2:$C$207,MATCH($BW$6,[1]Base!$A$2:$A$207,0),3))))</f>
        <v>15.75</v>
      </c>
      <c r="BY610">
        <f>IF($BW$6="","",IF(ISERROR(INDEX([1]Base!$A$2:$C$207,MATCH($BW$6,[1]Base!$A$2:$A$207,0),2))=TRUE,"CABLE INCONNU",(INDEX([1]Base!$A$2:$C$207,MATCH($BW$6,[1]Base!$A$2:$A$207,0),2))))</f>
        <v>0.54700000000000004</v>
      </c>
      <c r="CA610">
        <f t="shared" si="42"/>
        <v>0</v>
      </c>
      <c r="CC610">
        <f>$BB$28+$D$10*((EXP(($BB$26-Q610)/$D$10)+EXP(-($BB$26-Q610)/$D$10))/2-1)</f>
        <v>237.96</v>
      </c>
      <c r="CD6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BORD'!$B$13:$B$2000,0),9)))*Q610/$M$18)</f>
        <v>237.96</v>
      </c>
      <c r="CF610" t="str">
        <f>'[1]TABLEAU DE BORD'!B608</f>
        <v/>
      </c>
      <c r="CG610" t="e">
        <f>'[1]TABLEAU DE BORD'!E608-'[1]TABLEAU DE BORD'!C608</f>
        <v>#VALUE!</v>
      </c>
      <c r="CI610" t="str">
        <f>'[1]TABLEAU DE BORD'!H608</f>
        <v/>
      </c>
      <c r="CJ610" t="e">
        <f>'[1]TABLEAU DE BORD'!K608-'[1]TABLEAU DE BORD'!I608</f>
        <v>#VALUE!</v>
      </c>
    </row>
    <row r="611" spans="69:88" x14ac:dyDescent="0.25">
      <c r="BQ6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BORD'!$B$13:$B$2000,0),11))*Q611/INDEX('[1]TABLEAU DE BORD'!$B$13:$R$2000,MATCH('Formalisme RTE'!$H$2,'[1]TABLEAU DE BORD'!$B$13:$B$2000,0),12)</f>
        <v>2.7040062867933941</v>
      </c>
      <c r="BR611">
        <f t="shared" si="43"/>
        <v>0</v>
      </c>
      <c r="BU611">
        <f t="shared" si="41"/>
        <v>0.5758883471257642</v>
      </c>
      <c r="BW611">
        <f>IF($BW$6="","",IF(ISERROR(INDEX([1]Base!$A$2:$C$207,MATCH($BW$6,[1]Base!$A$2:$A$207,0),2))=TRUE,"CABLE INCONNU",(INDEX([1]Base!$A$2:$C$207,MATCH($BW$6,[1]Base!$A$2:$A$207,0),3))))</f>
        <v>15.75</v>
      </c>
      <c r="BY611">
        <f>IF($BW$6="","",IF(ISERROR(INDEX([1]Base!$A$2:$C$207,MATCH($BW$6,[1]Base!$A$2:$A$207,0),2))=TRUE,"CABLE INCONNU",(INDEX([1]Base!$A$2:$C$207,MATCH($BW$6,[1]Base!$A$2:$A$207,0),2))))</f>
        <v>0.54700000000000004</v>
      </c>
      <c r="CA611">
        <f t="shared" si="42"/>
        <v>0</v>
      </c>
      <c r="CC611">
        <f>$BB$28+$D$10*((EXP(($BB$26-Q611)/$D$10)+EXP(-($BB$26-Q611)/$D$10))/2-1)</f>
        <v>237.96</v>
      </c>
      <c r="CD6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BORD'!$B$13:$B$2000,0),9)))*Q611/$M$18)</f>
        <v>237.96</v>
      </c>
      <c r="CF611" t="str">
        <f>'[1]TABLEAU DE BORD'!B609</f>
        <v/>
      </c>
      <c r="CG611" t="e">
        <f>'[1]TABLEAU DE BORD'!E609-'[1]TABLEAU DE BORD'!C609</f>
        <v>#VALUE!</v>
      </c>
      <c r="CI611" t="str">
        <f>'[1]TABLEAU DE BORD'!H609</f>
        <v/>
      </c>
      <c r="CJ611" t="e">
        <f>'[1]TABLEAU DE BORD'!K609-'[1]TABLEAU DE BORD'!I609</f>
        <v>#VALUE!</v>
      </c>
    </row>
    <row r="612" spans="69:88" x14ac:dyDescent="0.25">
      <c r="BQ6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BORD'!$B$13:$B$2000,0),11))*Q612/INDEX('[1]TABLEAU DE BORD'!$B$13:$R$2000,MATCH('Formalisme RTE'!$H$2,'[1]TABLEAU DE BORD'!$B$13:$B$2000,0),12)</f>
        <v>2.7040062867933941</v>
      </c>
      <c r="BR612">
        <f t="shared" si="43"/>
        <v>0</v>
      </c>
      <c r="BU612">
        <f t="shared" si="41"/>
        <v>0.5758883471257642</v>
      </c>
      <c r="BW612">
        <f>IF($BW$6="","",IF(ISERROR(INDEX([1]Base!$A$2:$C$207,MATCH($BW$6,[1]Base!$A$2:$A$207,0),2))=TRUE,"CABLE INCONNU",(INDEX([1]Base!$A$2:$C$207,MATCH($BW$6,[1]Base!$A$2:$A$207,0),3))))</f>
        <v>15.75</v>
      </c>
      <c r="BY612">
        <f>IF($BW$6="","",IF(ISERROR(INDEX([1]Base!$A$2:$C$207,MATCH($BW$6,[1]Base!$A$2:$A$207,0),2))=TRUE,"CABLE INCONNU",(INDEX([1]Base!$A$2:$C$207,MATCH($BW$6,[1]Base!$A$2:$A$207,0),2))))</f>
        <v>0.54700000000000004</v>
      </c>
      <c r="CA612">
        <f t="shared" si="42"/>
        <v>0</v>
      </c>
      <c r="CC612">
        <f>$BB$28+$D$10*((EXP(($BB$26-Q612)/$D$10)+EXP(-($BB$26-Q612)/$D$10))/2-1)</f>
        <v>237.96</v>
      </c>
      <c r="CD6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BORD'!$B$13:$B$2000,0),9)))*Q612/$M$18)</f>
        <v>237.96</v>
      </c>
      <c r="CF612" t="str">
        <f>'[1]TABLEAU DE BORD'!B610</f>
        <v/>
      </c>
      <c r="CG612" t="e">
        <f>'[1]TABLEAU DE BORD'!E610-'[1]TABLEAU DE BORD'!C610</f>
        <v>#VALUE!</v>
      </c>
      <c r="CI612" t="str">
        <f>'[1]TABLEAU DE BORD'!H610</f>
        <v/>
      </c>
      <c r="CJ612" t="e">
        <f>'[1]TABLEAU DE BORD'!K610-'[1]TABLEAU DE BORD'!I610</f>
        <v>#VALUE!</v>
      </c>
    </row>
    <row r="613" spans="69:88" x14ac:dyDescent="0.25">
      <c r="BQ6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BORD'!$B$13:$B$2000,0),11))*Q613/INDEX('[1]TABLEAU DE BORD'!$B$13:$R$2000,MATCH('Formalisme RTE'!$H$2,'[1]TABLEAU DE BORD'!$B$13:$B$2000,0),12)</f>
        <v>2.7040062867933941</v>
      </c>
      <c r="BR613">
        <f t="shared" si="43"/>
        <v>0</v>
      </c>
      <c r="BU613">
        <f t="shared" si="41"/>
        <v>0.5758883471257642</v>
      </c>
      <c r="BW613">
        <f>IF($BW$6="","",IF(ISERROR(INDEX([1]Base!$A$2:$C$207,MATCH($BW$6,[1]Base!$A$2:$A$207,0),2))=TRUE,"CABLE INCONNU",(INDEX([1]Base!$A$2:$C$207,MATCH($BW$6,[1]Base!$A$2:$A$207,0),3))))</f>
        <v>15.75</v>
      </c>
      <c r="BY613">
        <f>IF($BW$6="","",IF(ISERROR(INDEX([1]Base!$A$2:$C$207,MATCH($BW$6,[1]Base!$A$2:$A$207,0),2))=TRUE,"CABLE INCONNU",(INDEX([1]Base!$A$2:$C$207,MATCH($BW$6,[1]Base!$A$2:$A$207,0),2))))</f>
        <v>0.54700000000000004</v>
      </c>
      <c r="CA613">
        <f t="shared" si="42"/>
        <v>0</v>
      </c>
      <c r="CC613">
        <f>$BB$28+$D$10*((EXP(($BB$26-Q613)/$D$10)+EXP(-($BB$26-Q613)/$D$10))/2-1)</f>
        <v>237.96</v>
      </c>
      <c r="CD6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BORD'!$B$13:$B$2000,0),9)))*Q613/$M$18)</f>
        <v>237.96</v>
      </c>
      <c r="CF613" t="str">
        <f>'[1]TABLEAU DE BORD'!B611</f>
        <v/>
      </c>
      <c r="CG613" t="e">
        <f>'[1]TABLEAU DE BORD'!E611-'[1]TABLEAU DE BORD'!C611</f>
        <v>#VALUE!</v>
      </c>
      <c r="CI613" t="str">
        <f>'[1]TABLEAU DE BORD'!H611</f>
        <v/>
      </c>
      <c r="CJ613" t="e">
        <f>'[1]TABLEAU DE BORD'!K611-'[1]TABLEAU DE BORD'!I611</f>
        <v>#VALUE!</v>
      </c>
    </row>
    <row r="614" spans="69:88" x14ac:dyDescent="0.25">
      <c r="BQ6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BORD'!$B$13:$B$2000,0),11))*Q614/INDEX('[1]TABLEAU DE BORD'!$B$13:$R$2000,MATCH('Formalisme RTE'!$H$2,'[1]TABLEAU DE BORD'!$B$13:$B$2000,0),12)</f>
        <v>2.7040062867933941</v>
      </c>
      <c r="BR614">
        <f t="shared" si="43"/>
        <v>0</v>
      </c>
      <c r="BU614">
        <f t="shared" si="41"/>
        <v>0.5758883471257642</v>
      </c>
      <c r="BW614">
        <f>IF($BW$6="","",IF(ISERROR(INDEX([1]Base!$A$2:$C$207,MATCH($BW$6,[1]Base!$A$2:$A$207,0),2))=TRUE,"CABLE INCONNU",(INDEX([1]Base!$A$2:$C$207,MATCH($BW$6,[1]Base!$A$2:$A$207,0),3))))</f>
        <v>15.75</v>
      </c>
      <c r="BY614">
        <f>IF($BW$6="","",IF(ISERROR(INDEX([1]Base!$A$2:$C$207,MATCH($BW$6,[1]Base!$A$2:$A$207,0),2))=TRUE,"CABLE INCONNU",(INDEX([1]Base!$A$2:$C$207,MATCH($BW$6,[1]Base!$A$2:$A$207,0),2))))</f>
        <v>0.54700000000000004</v>
      </c>
      <c r="CA614">
        <f t="shared" si="42"/>
        <v>0</v>
      </c>
      <c r="CC614">
        <f>$BB$28+$D$10*((EXP(($BB$26-Q614)/$D$10)+EXP(-($BB$26-Q614)/$D$10))/2-1)</f>
        <v>237.96</v>
      </c>
      <c r="CD6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BORD'!$B$13:$B$2000,0),9)))*Q614/$M$18)</f>
        <v>237.96</v>
      </c>
      <c r="CF614" t="str">
        <f>'[1]TABLEAU DE BORD'!B612</f>
        <v/>
      </c>
      <c r="CG614" t="e">
        <f>'[1]TABLEAU DE BORD'!E612-'[1]TABLEAU DE BORD'!C612</f>
        <v>#VALUE!</v>
      </c>
      <c r="CI614" t="str">
        <f>'[1]TABLEAU DE BORD'!H612</f>
        <v/>
      </c>
      <c r="CJ614" t="e">
        <f>'[1]TABLEAU DE BORD'!K612-'[1]TABLEAU DE BORD'!I612</f>
        <v>#VALUE!</v>
      </c>
    </row>
    <row r="615" spans="69:88" x14ac:dyDescent="0.25">
      <c r="BQ6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BORD'!$B$13:$B$2000,0),11))*Q615/INDEX('[1]TABLEAU DE BORD'!$B$13:$R$2000,MATCH('Formalisme RTE'!$H$2,'[1]TABLEAU DE BORD'!$B$13:$B$2000,0),12)</f>
        <v>2.7040062867933941</v>
      </c>
      <c r="BR615">
        <f t="shared" si="43"/>
        <v>0</v>
      </c>
      <c r="BU615">
        <f t="shared" si="41"/>
        <v>0.5758883471257642</v>
      </c>
      <c r="BW615">
        <f>IF($BW$6="","",IF(ISERROR(INDEX([1]Base!$A$2:$C$207,MATCH($BW$6,[1]Base!$A$2:$A$207,0),2))=TRUE,"CABLE INCONNU",(INDEX([1]Base!$A$2:$C$207,MATCH($BW$6,[1]Base!$A$2:$A$207,0),3))))</f>
        <v>15.75</v>
      </c>
      <c r="BY615">
        <f>IF($BW$6="","",IF(ISERROR(INDEX([1]Base!$A$2:$C$207,MATCH($BW$6,[1]Base!$A$2:$A$207,0),2))=TRUE,"CABLE INCONNU",(INDEX([1]Base!$A$2:$C$207,MATCH($BW$6,[1]Base!$A$2:$A$207,0),2))))</f>
        <v>0.54700000000000004</v>
      </c>
      <c r="CA615">
        <f t="shared" si="42"/>
        <v>0</v>
      </c>
      <c r="CC615">
        <f>$BB$28+$D$10*((EXP(($BB$26-Q615)/$D$10)+EXP(-($BB$26-Q615)/$D$10))/2-1)</f>
        <v>237.96</v>
      </c>
      <c r="CD6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BORD'!$B$13:$B$2000,0),9)))*Q615/$M$18)</f>
        <v>237.96</v>
      </c>
      <c r="CF615" t="str">
        <f>'[1]TABLEAU DE BORD'!B613</f>
        <v/>
      </c>
      <c r="CG615" t="e">
        <f>'[1]TABLEAU DE BORD'!E613-'[1]TABLEAU DE BORD'!C613</f>
        <v>#VALUE!</v>
      </c>
      <c r="CI615" t="str">
        <f>'[1]TABLEAU DE BORD'!H613</f>
        <v/>
      </c>
      <c r="CJ615" t="e">
        <f>'[1]TABLEAU DE BORD'!K613-'[1]TABLEAU DE BORD'!I613</f>
        <v>#VALUE!</v>
      </c>
    </row>
    <row r="616" spans="69:88" x14ac:dyDescent="0.25">
      <c r="BQ6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BORD'!$B$13:$B$2000,0),11))*Q616/INDEX('[1]TABLEAU DE BORD'!$B$13:$R$2000,MATCH('Formalisme RTE'!$H$2,'[1]TABLEAU DE BORD'!$B$13:$B$2000,0),12)</f>
        <v>2.7040062867933941</v>
      </c>
      <c r="BR616">
        <f t="shared" si="43"/>
        <v>0</v>
      </c>
      <c r="BU616">
        <f t="shared" si="41"/>
        <v>0.5758883471257642</v>
      </c>
      <c r="BW616">
        <f>IF($BW$6="","",IF(ISERROR(INDEX([1]Base!$A$2:$C$207,MATCH($BW$6,[1]Base!$A$2:$A$207,0),2))=TRUE,"CABLE INCONNU",(INDEX([1]Base!$A$2:$C$207,MATCH($BW$6,[1]Base!$A$2:$A$207,0),3))))</f>
        <v>15.75</v>
      </c>
      <c r="BY616">
        <f>IF($BW$6="","",IF(ISERROR(INDEX([1]Base!$A$2:$C$207,MATCH($BW$6,[1]Base!$A$2:$A$207,0),2))=TRUE,"CABLE INCONNU",(INDEX([1]Base!$A$2:$C$207,MATCH($BW$6,[1]Base!$A$2:$A$207,0),2))))</f>
        <v>0.54700000000000004</v>
      </c>
      <c r="CA616">
        <f t="shared" si="42"/>
        <v>0</v>
      </c>
      <c r="CC616">
        <f>$BB$28+$D$10*((EXP(($BB$26-Q616)/$D$10)+EXP(-($BB$26-Q616)/$D$10))/2-1)</f>
        <v>237.96</v>
      </c>
      <c r="CD6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BORD'!$B$13:$B$2000,0),9)))*Q616/$M$18)</f>
        <v>237.96</v>
      </c>
      <c r="CF616" t="str">
        <f>'[1]TABLEAU DE BORD'!B614</f>
        <v/>
      </c>
      <c r="CG616" t="e">
        <f>'[1]TABLEAU DE BORD'!E614-'[1]TABLEAU DE BORD'!C614</f>
        <v>#VALUE!</v>
      </c>
      <c r="CI616" t="str">
        <f>'[1]TABLEAU DE BORD'!H614</f>
        <v/>
      </c>
      <c r="CJ616" t="e">
        <f>'[1]TABLEAU DE BORD'!K614-'[1]TABLEAU DE BORD'!I614</f>
        <v>#VALUE!</v>
      </c>
    </row>
    <row r="617" spans="69:88" x14ac:dyDescent="0.25">
      <c r="BQ6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BORD'!$B$13:$B$2000,0),11))*Q617/INDEX('[1]TABLEAU DE BORD'!$B$13:$R$2000,MATCH('Formalisme RTE'!$H$2,'[1]TABLEAU DE BORD'!$B$13:$B$2000,0),12)</f>
        <v>2.7040062867933941</v>
      </c>
      <c r="BR617">
        <f t="shared" si="43"/>
        <v>0</v>
      </c>
      <c r="BU617">
        <f t="shared" si="41"/>
        <v>0.5758883471257642</v>
      </c>
      <c r="BW617">
        <f>IF($BW$6="","",IF(ISERROR(INDEX([1]Base!$A$2:$C$207,MATCH($BW$6,[1]Base!$A$2:$A$207,0),2))=TRUE,"CABLE INCONNU",(INDEX([1]Base!$A$2:$C$207,MATCH($BW$6,[1]Base!$A$2:$A$207,0),3))))</f>
        <v>15.75</v>
      </c>
      <c r="BY617">
        <f>IF($BW$6="","",IF(ISERROR(INDEX([1]Base!$A$2:$C$207,MATCH($BW$6,[1]Base!$A$2:$A$207,0),2))=TRUE,"CABLE INCONNU",(INDEX([1]Base!$A$2:$C$207,MATCH($BW$6,[1]Base!$A$2:$A$207,0),2))))</f>
        <v>0.54700000000000004</v>
      </c>
      <c r="CA617">
        <f t="shared" si="42"/>
        <v>0</v>
      </c>
      <c r="CC617">
        <f>$BB$28+$D$10*((EXP(($BB$26-Q617)/$D$10)+EXP(-($BB$26-Q617)/$D$10))/2-1)</f>
        <v>237.96</v>
      </c>
      <c r="CD6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BORD'!$B$13:$B$2000,0),9)))*Q617/$M$18)</f>
        <v>237.96</v>
      </c>
      <c r="CF617" t="str">
        <f>'[1]TABLEAU DE BORD'!B615</f>
        <v/>
      </c>
      <c r="CG617" t="e">
        <f>'[1]TABLEAU DE BORD'!E615-'[1]TABLEAU DE BORD'!C615</f>
        <v>#VALUE!</v>
      </c>
      <c r="CI617" t="str">
        <f>'[1]TABLEAU DE BORD'!H615</f>
        <v/>
      </c>
      <c r="CJ617" t="e">
        <f>'[1]TABLEAU DE BORD'!K615-'[1]TABLEAU DE BORD'!I615</f>
        <v>#VALUE!</v>
      </c>
    </row>
    <row r="618" spans="69:88" x14ac:dyDescent="0.25">
      <c r="BQ6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BORD'!$B$13:$B$2000,0),11))*Q618/INDEX('[1]TABLEAU DE BORD'!$B$13:$R$2000,MATCH('Formalisme RTE'!$H$2,'[1]TABLEAU DE BORD'!$B$13:$B$2000,0),12)</f>
        <v>2.7040062867933941</v>
      </c>
      <c r="BR618">
        <f t="shared" si="43"/>
        <v>0</v>
      </c>
      <c r="BU618">
        <f t="shared" si="41"/>
        <v>0.5758883471257642</v>
      </c>
      <c r="BW618">
        <f>IF($BW$6="","",IF(ISERROR(INDEX([1]Base!$A$2:$C$207,MATCH($BW$6,[1]Base!$A$2:$A$207,0),2))=TRUE,"CABLE INCONNU",(INDEX([1]Base!$A$2:$C$207,MATCH($BW$6,[1]Base!$A$2:$A$207,0),3))))</f>
        <v>15.75</v>
      </c>
      <c r="BY618">
        <f>IF($BW$6="","",IF(ISERROR(INDEX([1]Base!$A$2:$C$207,MATCH($BW$6,[1]Base!$A$2:$A$207,0),2))=TRUE,"CABLE INCONNU",(INDEX([1]Base!$A$2:$C$207,MATCH($BW$6,[1]Base!$A$2:$A$207,0),2))))</f>
        <v>0.54700000000000004</v>
      </c>
      <c r="CA618">
        <f t="shared" si="42"/>
        <v>0</v>
      </c>
      <c r="CC618">
        <f>$BB$28+$D$10*((EXP(($BB$26-Q618)/$D$10)+EXP(-($BB$26-Q618)/$D$10))/2-1)</f>
        <v>237.96</v>
      </c>
      <c r="CD6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BORD'!$B$13:$B$2000,0),9)))*Q618/$M$18)</f>
        <v>237.96</v>
      </c>
      <c r="CF618" t="str">
        <f>'[1]TABLEAU DE BORD'!B616</f>
        <v/>
      </c>
      <c r="CG618" t="e">
        <f>'[1]TABLEAU DE BORD'!E616-'[1]TABLEAU DE BORD'!C616</f>
        <v>#VALUE!</v>
      </c>
      <c r="CI618" t="str">
        <f>'[1]TABLEAU DE BORD'!H616</f>
        <v/>
      </c>
      <c r="CJ618" t="e">
        <f>'[1]TABLEAU DE BORD'!K616-'[1]TABLEAU DE BORD'!I616</f>
        <v>#VALUE!</v>
      </c>
    </row>
    <row r="619" spans="69:88" x14ac:dyDescent="0.25">
      <c r="BQ6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BORD'!$B$13:$B$2000,0),11))*Q619/INDEX('[1]TABLEAU DE BORD'!$B$13:$R$2000,MATCH('Formalisme RTE'!$H$2,'[1]TABLEAU DE BORD'!$B$13:$B$2000,0),12)</f>
        <v>2.7040062867933941</v>
      </c>
      <c r="BR619">
        <f t="shared" si="43"/>
        <v>0</v>
      </c>
      <c r="BU619">
        <f t="shared" si="41"/>
        <v>0.5758883471257642</v>
      </c>
      <c r="BW619">
        <f>IF($BW$6="","",IF(ISERROR(INDEX([1]Base!$A$2:$C$207,MATCH($BW$6,[1]Base!$A$2:$A$207,0),2))=TRUE,"CABLE INCONNU",(INDEX([1]Base!$A$2:$C$207,MATCH($BW$6,[1]Base!$A$2:$A$207,0),3))))</f>
        <v>15.75</v>
      </c>
      <c r="BY619">
        <f>IF($BW$6="","",IF(ISERROR(INDEX([1]Base!$A$2:$C$207,MATCH($BW$6,[1]Base!$A$2:$A$207,0),2))=TRUE,"CABLE INCONNU",(INDEX([1]Base!$A$2:$C$207,MATCH($BW$6,[1]Base!$A$2:$A$207,0),2))))</f>
        <v>0.54700000000000004</v>
      </c>
      <c r="CA619">
        <f t="shared" si="42"/>
        <v>0</v>
      </c>
      <c r="CC619">
        <f>$BB$28+$D$10*((EXP(($BB$26-Q619)/$D$10)+EXP(-($BB$26-Q619)/$D$10))/2-1)</f>
        <v>237.96</v>
      </c>
      <c r="CD6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BORD'!$B$13:$B$2000,0),9)))*Q619/$M$18)</f>
        <v>237.96</v>
      </c>
      <c r="CF619" t="str">
        <f>'[1]TABLEAU DE BORD'!B617</f>
        <v/>
      </c>
      <c r="CG619" t="e">
        <f>'[1]TABLEAU DE BORD'!E617-'[1]TABLEAU DE BORD'!C617</f>
        <v>#VALUE!</v>
      </c>
      <c r="CI619" t="str">
        <f>'[1]TABLEAU DE BORD'!H617</f>
        <v/>
      </c>
      <c r="CJ619" t="e">
        <f>'[1]TABLEAU DE BORD'!K617-'[1]TABLEAU DE BORD'!I617</f>
        <v>#VALUE!</v>
      </c>
    </row>
    <row r="620" spans="69:88" x14ac:dyDescent="0.25">
      <c r="BQ6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BORD'!$B$13:$B$2000,0),11))*Q620/INDEX('[1]TABLEAU DE BORD'!$B$13:$R$2000,MATCH('Formalisme RTE'!$H$2,'[1]TABLEAU DE BORD'!$B$13:$B$2000,0),12)</f>
        <v>2.7040062867933941</v>
      </c>
      <c r="BR620">
        <f t="shared" si="43"/>
        <v>0</v>
      </c>
      <c r="BU620">
        <f t="shared" si="41"/>
        <v>0.5758883471257642</v>
      </c>
      <c r="BW620">
        <f>IF($BW$6="","",IF(ISERROR(INDEX([1]Base!$A$2:$C$207,MATCH($BW$6,[1]Base!$A$2:$A$207,0),2))=TRUE,"CABLE INCONNU",(INDEX([1]Base!$A$2:$C$207,MATCH($BW$6,[1]Base!$A$2:$A$207,0),3))))</f>
        <v>15.75</v>
      </c>
      <c r="BY620">
        <f>IF($BW$6="","",IF(ISERROR(INDEX([1]Base!$A$2:$C$207,MATCH($BW$6,[1]Base!$A$2:$A$207,0),2))=TRUE,"CABLE INCONNU",(INDEX([1]Base!$A$2:$C$207,MATCH($BW$6,[1]Base!$A$2:$A$207,0),2))))</f>
        <v>0.54700000000000004</v>
      </c>
      <c r="CA620">
        <f t="shared" si="42"/>
        <v>0</v>
      </c>
      <c r="CC620">
        <f>$BB$28+$D$10*((EXP(($BB$26-Q620)/$D$10)+EXP(-($BB$26-Q620)/$D$10))/2-1)</f>
        <v>237.96</v>
      </c>
      <c r="CD6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BORD'!$B$13:$B$2000,0),9)))*Q620/$M$18)</f>
        <v>237.96</v>
      </c>
      <c r="CF620" t="str">
        <f>'[1]TABLEAU DE BORD'!B618</f>
        <v/>
      </c>
      <c r="CG620" t="e">
        <f>'[1]TABLEAU DE BORD'!E618-'[1]TABLEAU DE BORD'!C618</f>
        <v>#VALUE!</v>
      </c>
      <c r="CI620" t="str">
        <f>'[1]TABLEAU DE BORD'!H618</f>
        <v/>
      </c>
      <c r="CJ620" t="e">
        <f>'[1]TABLEAU DE BORD'!K618-'[1]TABLEAU DE BORD'!I618</f>
        <v>#VALUE!</v>
      </c>
    </row>
    <row r="621" spans="69:88" x14ac:dyDescent="0.25">
      <c r="BQ6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BORD'!$B$13:$B$2000,0),11))*Q621/INDEX('[1]TABLEAU DE BORD'!$B$13:$R$2000,MATCH('Formalisme RTE'!$H$2,'[1]TABLEAU DE BORD'!$B$13:$B$2000,0),12)</f>
        <v>2.7040062867933941</v>
      </c>
      <c r="BR621">
        <f t="shared" si="43"/>
        <v>0</v>
      </c>
      <c r="BU621">
        <f t="shared" si="41"/>
        <v>0.5758883471257642</v>
      </c>
      <c r="BW621">
        <f>IF($BW$6="","",IF(ISERROR(INDEX([1]Base!$A$2:$C$207,MATCH($BW$6,[1]Base!$A$2:$A$207,0),2))=TRUE,"CABLE INCONNU",(INDEX([1]Base!$A$2:$C$207,MATCH($BW$6,[1]Base!$A$2:$A$207,0),3))))</f>
        <v>15.75</v>
      </c>
      <c r="BY621">
        <f>IF($BW$6="","",IF(ISERROR(INDEX([1]Base!$A$2:$C$207,MATCH($BW$6,[1]Base!$A$2:$A$207,0),2))=TRUE,"CABLE INCONNU",(INDEX([1]Base!$A$2:$C$207,MATCH($BW$6,[1]Base!$A$2:$A$207,0),2))))</f>
        <v>0.54700000000000004</v>
      </c>
      <c r="CA621">
        <f t="shared" si="42"/>
        <v>0</v>
      </c>
      <c r="CC621">
        <f>$BB$28+$D$10*((EXP(($BB$26-Q621)/$D$10)+EXP(-($BB$26-Q621)/$D$10))/2-1)</f>
        <v>237.96</v>
      </c>
      <c r="CD6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BORD'!$B$13:$B$2000,0),9)))*Q621/$M$18)</f>
        <v>237.96</v>
      </c>
      <c r="CF621" t="str">
        <f>'[1]TABLEAU DE BORD'!B619</f>
        <v/>
      </c>
      <c r="CG621" t="e">
        <f>'[1]TABLEAU DE BORD'!E619-'[1]TABLEAU DE BORD'!C619</f>
        <v>#VALUE!</v>
      </c>
      <c r="CI621" t="str">
        <f>'[1]TABLEAU DE BORD'!H619</f>
        <v/>
      </c>
      <c r="CJ621" t="e">
        <f>'[1]TABLEAU DE BORD'!K619-'[1]TABLEAU DE BORD'!I619</f>
        <v>#VALUE!</v>
      </c>
    </row>
    <row r="622" spans="69:88" x14ac:dyDescent="0.25">
      <c r="BQ6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BORD'!$B$13:$B$2000,0),11))*Q622/INDEX('[1]TABLEAU DE BORD'!$B$13:$R$2000,MATCH('Formalisme RTE'!$H$2,'[1]TABLEAU DE BORD'!$B$13:$B$2000,0),12)</f>
        <v>2.7040062867933941</v>
      </c>
      <c r="BR622">
        <f t="shared" si="43"/>
        <v>0</v>
      </c>
      <c r="BU622">
        <f t="shared" si="41"/>
        <v>0.5758883471257642</v>
      </c>
      <c r="BW622">
        <f>IF($BW$6="","",IF(ISERROR(INDEX([1]Base!$A$2:$C$207,MATCH($BW$6,[1]Base!$A$2:$A$207,0),2))=TRUE,"CABLE INCONNU",(INDEX([1]Base!$A$2:$C$207,MATCH($BW$6,[1]Base!$A$2:$A$207,0),3))))</f>
        <v>15.75</v>
      </c>
      <c r="BY622">
        <f>IF($BW$6="","",IF(ISERROR(INDEX([1]Base!$A$2:$C$207,MATCH($BW$6,[1]Base!$A$2:$A$207,0),2))=TRUE,"CABLE INCONNU",(INDEX([1]Base!$A$2:$C$207,MATCH($BW$6,[1]Base!$A$2:$A$207,0),2))))</f>
        <v>0.54700000000000004</v>
      </c>
      <c r="CA622">
        <f t="shared" si="42"/>
        <v>0</v>
      </c>
      <c r="CC622">
        <f>$BB$28+$D$10*((EXP(($BB$26-Q622)/$D$10)+EXP(-($BB$26-Q622)/$D$10))/2-1)</f>
        <v>237.96</v>
      </c>
      <c r="CD6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BORD'!$B$13:$B$2000,0),9)))*Q622/$M$18)</f>
        <v>237.96</v>
      </c>
      <c r="CF622" t="str">
        <f>'[1]TABLEAU DE BORD'!B620</f>
        <v/>
      </c>
      <c r="CG622" t="e">
        <f>'[1]TABLEAU DE BORD'!E620-'[1]TABLEAU DE BORD'!C620</f>
        <v>#VALUE!</v>
      </c>
      <c r="CI622" t="str">
        <f>'[1]TABLEAU DE BORD'!H620</f>
        <v/>
      </c>
      <c r="CJ622" t="e">
        <f>'[1]TABLEAU DE BORD'!K620-'[1]TABLEAU DE BORD'!I620</f>
        <v>#VALUE!</v>
      </c>
    </row>
    <row r="623" spans="69:88" x14ac:dyDescent="0.25">
      <c r="BQ6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BORD'!$B$13:$B$2000,0),11))*Q623/INDEX('[1]TABLEAU DE BORD'!$B$13:$R$2000,MATCH('Formalisme RTE'!$H$2,'[1]TABLEAU DE BORD'!$B$13:$B$2000,0),12)</f>
        <v>2.7040062867933941</v>
      </c>
      <c r="BR623">
        <f t="shared" si="43"/>
        <v>0</v>
      </c>
      <c r="BU623">
        <f t="shared" si="41"/>
        <v>0.5758883471257642</v>
      </c>
      <c r="BW623">
        <f>IF($BW$6="","",IF(ISERROR(INDEX([1]Base!$A$2:$C$207,MATCH($BW$6,[1]Base!$A$2:$A$207,0),2))=TRUE,"CABLE INCONNU",(INDEX([1]Base!$A$2:$C$207,MATCH($BW$6,[1]Base!$A$2:$A$207,0),3))))</f>
        <v>15.75</v>
      </c>
      <c r="BY623">
        <f>IF($BW$6="","",IF(ISERROR(INDEX([1]Base!$A$2:$C$207,MATCH($BW$6,[1]Base!$A$2:$A$207,0),2))=TRUE,"CABLE INCONNU",(INDEX([1]Base!$A$2:$C$207,MATCH($BW$6,[1]Base!$A$2:$A$207,0),2))))</f>
        <v>0.54700000000000004</v>
      </c>
      <c r="CA623">
        <f t="shared" si="42"/>
        <v>0</v>
      </c>
      <c r="CC623">
        <f>$BB$28+$D$10*((EXP(($BB$26-Q623)/$D$10)+EXP(-($BB$26-Q623)/$D$10))/2-1)</f>
        <v>237.96</v>
      </c>
      <c r="CD6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BORD'!$B$13:$B$2000,0),9)))*Q623/$M$18)</f>
        <v>237.96</v>
      </c>
      <c r="CF623" t="str">
        <f>'[1]TABLEAU DE BORD'!B621</f>
        <v/>
      </c>
      <c r="CG623" t="e">
        <f>'[1]TABLEAU DE BORD'!E621-'[1]TABLEAU DE BORD'!C621</f>
        <v>#VALUE!</v>
      </c>
      <c r="CI623" t="str">
        <f>'[1]TABLEAU DE BORD'!H621</f>
        <v/>
      </c>
      <c r="CJ623" t="e">
        <f>'[1]TABLEAU DE BORD'!K621-'[1]TABLEAU DE BORD'!I621</f>
        <v>#VALUE!</v>
      </c>
    </row>
    <row r="624" spans="69:88" x14ac:dyDescent="0.25">
      <c r="BQ6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BORD'!$B$13:$B$2000,0),11))*Q624/INDEX('[1]TABLEAU DE BORD'!$B$13:$R$2000,MATCH('Formalisme RTE'!$H$2,'[1]TABLEAU DE BORD'!$B$13:$B$2000,0),12)</f>
        <v>2.7040062867933941</v>
      </c>
      <c r="BR624">
        <f t="shared" si="43"/>
        <v>0</v>
      </c>
      <c r="BU624">
        <f t="shared" si="41"/>
        <v>0.5758883471257642</v>
      </c>
      <c r="BW624">
        <f>IF($BW$6="","",IF(ISERROR(INDEX([1]Base!$A$2:$C$207,MATCH($BW$6,[1]Base!$A$2:$A$207,0),2))=TRUE,"CABLE INCONNU",(INDEX([1]Base!$A$2:$C$207,MATCH($BW$6,[1]Base!$A$2:$A$207,0),3))))</f>
        <v>15.75</v>
      </c>
      <c r="BY624">
        <f>IF($BW$6="","",IF(ISERROR(INDEX([1]Base!$A$2:$C$207,MATCH($BW$6,[1]Base!$A$2:$A$207,0),2))=TRUE,"CABLE INCONNU",(INDEX([1]Base!$A$2:$C$207,MATCH($BW$6,[1]Base!$A$2:$A$207,0),2))))</f>
        <v>0.54700000000000004</v>
      </c>
      <c r="CA624">
        <f t="shared" si="42"/>
        <v>0</v>
      </c>
      <c r="CC624">
        <f>$BB$28+$D$10*((EXP(($BB$26-Q624)/$D$10)+EXP(-($BB$26-Q624)/$D$10))/2-1)</f>
        <v>237.96</v>
      </c>
      <c r="CD6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BORD'!$B$13:$B$2000,0),9)))*Q624/$M$18)</f>
        <v>237.96</v>
      </c>
      <c r="CF624" t="str">
        <f>'[1]TABLEAU DE BORD'!B622</f>
        <v/>
      </c>
      <c r="CG624" t="e">
        <f>'[1]TABLEAU DE BORD'!E622-'[1]TABLEAU DE BORD'!C622</f>
        <v>#VALUE!</v>
      </c>
      <c r="CI624" t="str">
        <f>'[1]TABLEAU DE BORD'!H622</f>
        <v/>
      </c>
      <c r="CJ624" t="e">
        <f>'[1]TABLEAU DE BORD'!K622-'[1]TABLEAU DE BORD'!I622</f>
        <v>#VALUE!</v>
      </c>
    </row>
    <row r="625" spans="69:88" x14ac:dyDescent="0.25">
      <c r="BQ6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BORD'!$B$13:$B$2000,0),11))*Q625/INDEX('[1]TABLEAU DE BORD'!$B$13:$R$2000,MATCH('Formalisme RTE'!$H$2,'[1]TABLEAU DE BORD'!$B$13:$B$2000,0),12)</f>
        <v>2.7040062867933941</v>
      </c>
      <c r="BR625">
        <f t="shared" si="43"/>
        <v>0</v>
      </c>
      <c r="BU625">
        <f t="shared" si="41"/>
        <v>0.5758883471257642</v>
      </c>
      <c r="BW625">
        <f>IF($BW$6="","",IF(ISERROR(INDEX([1]Base!$A$2:$C$207,MATCH($BW$6,[1]Base!$A$2:$A$207,0),2))=TRUE,"CABLE INCONNU",(INDEX([1]Base!$A$2:$C$207,MATCH($BW$6,[1]Base!$A$2:$A$207,0),3))))</f>
        <v>15.75</v>
      </c>
      <c r="BY625">
        <f>IF($BW$6="","",IF(ISERROR(INDEX([1]Base!$A$2:$C$207,MATCH($BW$6,[1]Base!$A$2:$A$207,0),2))=TRUE,"CABLE INCONNU",(INDEX([1]Base!$A$2:$C$207,MATCH($BW$6,[1]Base!$A$2:$A$207,0),2))))</f>
        <v>0.54700000000000004</v>
      </c>
      <c r="CA625">
        <f t="shared" si="42"/>
        <v>0</v>
      </c>
      <c r="CC625">
        <f>$BB$28+$D$10*((EXP(($BB$26-Q625)/$D$10)+EXP(-($BB$26-Q625)/$D$10))/2-1)</f>
        <v>237.96</v>
      </c>
      <c r="CD6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BORD'!$B$13:$B$2000,0),9)))*Q625/$M$18)</f>
        <v>237.96</v>
      </c>
      <c r="CF625" t="str">
        <f>'[1]TABLEAU DE BORD'!B623</f>
        <v/>
      </c>
      <c r="CG625" t="e">
        <f>'[1]TABLEAU DE BORD'!E623-'[1]TABLEAU DE BORD'!C623</f>
        <v>#VALUE!</v>
      </c>
      <c r="CI625" t="str">
        <f>'[1]TABLEAU DE BORD'!H623</f>
        <v/>
      </c>
      <c r="CJ625" t="e">
        <f>'[1]TABLEAU DE BORD'!K623-'[1]TABLEAU DE BORD'!I623</f>
        <v>#VALUE!</v>
      </c>
    </row>
    <row r="626" spans="69:88" x14ac:dyDescent="0.25">
      <c r="BQ6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BORD'!$B$13:$B$2000,0),11))*Q626/INDEX('[1]TABLEAU DE BORD'!$B$13:$R$2000,MATCH('Formalisme RTE'!$H$2,'[1]TABLEAU DE BORD'!$B$13:$B$2000,0),12)</f>
        <v>2.7040062867933941</v>
      </c>
      <c r="BR626">
        <f t="shared" si="43"/>
        <v>0</v>
      </c>
      <c r="BU626">
        <f t="shared" si="41"/>
        <v>0.5758883471257642</v>
      </c>
      <c r="BW626">
        <f>IF($BW$6="","",IF(ISERROR(INDEX([1]Base!$A$2:$C$207,MATCH($BW$6,[1]Base!$A$2:$A$207,0),2))=TRUE,"CABLE INCONNU",(INDEX([1]Base!$A$2:$C$207,MATCH($BW$6,[1]Base!$A$2:$A$207,0),3))))</f>
        <v>15.75</v>
      </c>
      <c r="BY626">
        <f>IF($BW$6="","",IF(ISERROR(INDEX([1]Base!$A$2:$C$207,MATCH($BW$6,[1]Base!$A$2:$A$207,0),2))=TRUE,"CABLE INCONNU",(INDEX([1]Base!$A$2:$C$207,MATCH($BW$6,[1]Base!$A$2:$A$207,0),2))))</f>
        <v>0.54700000000000004</v>
      </c>
      <c r="CA626">
        <f t="shared" si="42"/>
        <v>0</v>
      </c>
      <c r="CC626">
        <f>$BB$28+$D$10*((EXP(($BB$26-Q626)/$D$10)+EXP(-($BB$26-Q626)/$D$10))/2-1)</f>
        <v>237.96</v>
      </c>
      <c r="CD6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BORD'!$B$13:$B$2000,0),9)))*Q626/$M$18)</f>
        <v>237.96</v>
      </c>
      <c r="CF626" t="str">
        <f>'[1]TABLEAU DE BORD'!B624</f>
        <v/>
      </c>
      <c r="CG626" t="e">
        <f>'[1]TABLEAU DE BORD'!E624-'[1]TABLEAU DE BORD'!C624</f>
        <v>#VALUE!</v>
      </c>
      <c r="CI626" t="str">
        <f>'[1]TABLEAU DE BORD'!H624</f>
        <v/>
      </c>
      <c r="CJ626" t="e">
        <f>'[1]TABLEAU DE BORD'!K624-'[1]TABLEAU DE BORD'!I624</f>
        <v>#VALUE!</v>
      </c>
    </row>
    <row r="627" spans="69:88" x14ac:dyDescent="0.25">
      <c r="BQ6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BORD'!$B$13:$B$2000,0),11))*Q627/INDEX('[1]TABLEAU DE BORD'!$B$13:$R$2000,MATCH('Formalisme RTE'!$H$2,'[1]TABLEAU DE BORD'!$B$13:$B$2000,0),12)</f>
        <v>2.7040062867933941</v>
      </c>
      <c r="BR627">
        <f t="shared" si="43"/>
        <v>0</v>
      </c>
      <c r="BU627">
        <f t="shared" si="41"/>
        <v>0.5758883471257642</v>
      </c>
      <c r="BW627">
        <f>IF($BW$6="","",IF(ISERROR(INDEX([1]Base!$A$2:$C$207,MATCH($BW$6,[1]Base!$A$2:$A$207,0),2))=TRUE,"CABLE INCONNU",(INDEX([1]Base!$A$2:$C$207,MATCH($BW$6,[1]Base!$A$2:$A$207,0),3))))</f>
        <v>15.75</v>
      </c>
      <c r="BY627">
        <f>IF($BW$6="","",IF(ISERROR(INDEX([1]Base!$A$2:$C$207,MATCH($BW$6,[1]Base!$A$2:$A$207,0),2))=TRUE,"CABLE INCONNU",(INDEX([1]Base!$A$2:$C$207,MATCH($BW$6,[1]Base!$A$2:$A$207,0),2))))</f>
        <v>0.54700000000000004</v>
      </c>
      <c r="CA627">
        <f t="shared" si="42"/>
        <v>0</v>
      </c>
      <c r="CC627">
        <f>$BB$28+$D$10*((EXP(($BB$26-Q627)/$D$10)+EXP(-($BB$26-Q627)/$D$10))/2-1)</f>
        <v>237.96</v>
      </c>
      <c r="CD6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BORD'!$B$13:$B$2000,0),9)))*Q627/$M$18)</f>
        <v>237.96</v>
      </c>
      <c r="CF627" t="str">
        <f>'[1]TABLEAU DE BORD'!B625</f>
        <v/>
      </c>
      <c r="CG627" t="e">
        <f>'[1]TABLEAU DE BORD'!E625-'[1]TABLEAU DE BORD'!C625</f>
        <v>#VALUE!</v>
      </c>
      <c r="CI627" t="str">
        <f>'[1]TABLEAU DE BORD'!H625</f>
        <v/>
      </c>
      <c r="CJ627" t="e">
        <f>'[1]TABLEAU DE BORD'!K625-'[1]TABLEAU DE BORD'!I625</f>
        <v>#VALUE!</v>
      </c>
    </row>
    <row r="628" spans="69:88" x14ac:dyDescent="0.25">
      <c r="BQ6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BORD'!$B$13:$B$2000,0),11))*Q628/INDEX('[1]TABLEAU DE BORD'!$B$13:$R$2000,MATCH('Formalisme RTE'!$H$2,'[1]TABLEAU DE BORD'!$B$13:$B$2000,0),12)</f>
        <v>2.7040062867933941</v>
      </c>
      <c r="BR628">
        <f t="shared" si="43"/>
        <v>0</v>
      </c>
      <c r="BU628">
        <f t="shared" si="41"/>
        <v>0.5758883471257642</v>
      </c>
      <c r="BW628">
        <f>IF($BW$6="","",IF(ISERROR(INDEX([1]Base!$A$2:$C$207,MATCH($BW$6,[1]Base!$A$2:$A$207,0),2))=TRUE,"CABLE INCONNU",(INDEX([1]Base!$A$2:$C$207,MATCH($BW$6,[1]Base!$A$2:$A$207,0),3))))</f>
        <v>15.75</v>
      </c>
      <c r="BY628">
        <f>IF($BW$6="","",IF(ISERROR(INDEX([1]Base!$A$2:$C$207,MATCH($BW$6,[1]Base!$A$2:$A$207,0),2))=TRUE,"CABLE INCONNU",(INDEX([1]Base!$A$2:$C$207,MATCH($BW$6,[1]Base!$A$2:$A$207,0),2))))</f>
        <v>0.54700000000000004</v>
      </c>
      <c r="CA628">
        <f t="shared" si="42"/>
        <v>0</v>
      </c>
      <c r="CC628">
        <f>$BB$28+$D$10*((EXP(($BB$26-Q628)/$D$10)+EXP(-($BB$26-Q628)/$D$10))/2-1)</f>
        <v>237.96</v>
      </c>
      <c r="CD6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BORD'!$B$13:$B$2000,0),9)))*Q628/$M$18)</f>
        <v>237.96</v>
      </c>
      <c r="CF628" t="str">
        <f>'[1]TABLEAU DE BORD'!B626</f>
        <v/>
      </c>
      <c r="CG628" t="e">
        <f>'[1]TABLEAU DE BORD'!E626-'[1]TABLEAU DE BORD'!C626</f>
        <v>#VALUE!</v>
      </c>
      <c r="CI628" t="str">
        <f>'[1]TABLEAU DE BORD'!H626</f>
        <v/>
      </c>
      <c r="CJ628" t="e">
        <f>'[1]TABLEAU DE BORD'!K626-'[1]TABLEAU DE BORD'!I626</f>
        <v>#VALUE!</v>
      </c>
    </row>
    <row r="629" spans="69:88" x14ac:dyDescent="0.25">
      <c r="BQ6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BORD'!$B$13:$B$2000,0),11))*Q629/INDEX('[1]TABLEAU DE BORD'!$B$13:$R$2000,MATCH('Formalisme RTE'!$H$2,'[1]TABLEAU DE BORD'!$B$13:$B$2000,0),12)</f>
        <v>2.7040062867933941</v>
      </c>
      <c r="BR629">
        <f t="shared" si="43"/>
        <v>0</v>
      </c>
      <c r="BU629">
        <f t="shared" si="41"/>
        <v>0.5758883471257642</v>
      </c>
      <c r="BW629">
        <f>IF($BW$6="","",IF(ISERROR(INDEX([1]Base!$A$2:$C$207,MATCH($BW$6,[1]Base!$A$2:$A$207,0),2))=TRUE,"CABLE INCONNU",(INDEX([1]Base!$A$2:$C$207,MATCH($BW$6,[1]Base!$A$2:$A$207,0),3))))</f>
        <v>15.75</v>
      </c>
      <c r="BY629">
        <f>IF($BW$6="","",IF(ISERROR(INDEX([1]Base!$A$2:$C$207,MATCH($BW$6,[1]Base!$A$2:$A$207,0),2))=TRUE,"CABLE INCONNU",(INDEX([1]Base!$A$2:$C$207,MATCH($BW$6,[1]Base!$A$2:$A$207,0),2))))</f>
        <v>0.54700000000000004</v>
      </c>
      <c r="CA629">
        <f t="shared" si="42"/>
        <v>0</v>
      </c>
      <c r="CC629">
        <f>$BB$28+$D$10*((EXP(($BB$26-Q629)/$D$10)+EXP(-($BB$26-Q629)/$D$10))/2-1)</f>
        <v>237.96</v>
      </c>
      <c r="CD6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BORD'!$B$13:$B$2000,0),9)))*Q629/$M$18)</f>
        <v>237.96</v>
      </c>
      <c r="CF629" t="str">
        <f>'[1]TABLEAU DE BORD'!B627</f>
        <v/>
      </c>
      <c r="CG629" t="e">
        <f>'[1]TABLEAU DE BORD'!E627-'[1]TABLEAU DE BORD'!C627</f>
        <v>#VALUE!</v>
      </c>
      <c r="CI629" t="str">
        <f>'[1]TABLEAU DE BORD'!H627</f>
        <v/>
      </c>
      <c r="CJ629" t="e">
        <f>'[1]TABLEAU DE BORD'!K627-'[1]TABLEAU DE BORD'!I627</f>
        <v>#VALUE!</v>
      </c>
    </row>
    <row r="630" spans="69:88" x14ac:dyDescent="0.25">
      <c r="BQ6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BORD'!$B$13:$B$2000,0),11))*Q630/INDEX('[1]TABLEAU DE BORD'!$B$13:$R$2000,MATCH('Formalisme RTE'!$H$2,'[1]TABLEAU DE BORD'!$B$13:$B$2000,0),12)</f>
        <v>2.7040062867933941</v>
      </c>
      <c r="BR630">
        <f t="shared" si="43"/>
        <v>0</v>
      </c>
      <c r="BU630">
        <f t="shared" si="41"/>
        <v>0.5758883471257642</v>
      </c>
      <c r="BW630">
        <f>IF($BW$6="","",IF(ISERROR(INDEX([1]Base!$A$2:$C$207,MATCH($BW$6,[1]Base!$A$2:$A$207,0),2))=TRUE,"CABLE INCONNU",(INDEX([1]Base!$A$2:$C$207,MATCH($BW$6,[1]Base!$A$2:$A$207,0),3))))</f>
        <v>15.75</v>
      </c>
      <c r="BY630">
        <f>IF($BW$6="","",IF(ISERROR(INDEX([1]Base!$A$2:$C$207,MATCH($BW$6,[1]Base!$A$2:$A$207,0),2))=TRUE,"CABLE INCONNU",(INDEX([1]Base!$A$2:$C$207,MATCH($BW$6,[1]Base!$A$2:$A$207,0),2))))</f>
        <v>0.54700000000000004</v>
      </c>
      <c r="CA630">
        <f t="shared" si="42"/>
        <v>0</v>
      </c>
      <c r="CC630">
        <f>$BB$28+$D$10*((EXP(($BB$26-Q630)/$D$10)+EXP(-($BB$26-Q630)/$D$10))/2-1)</f>
        <v>237.96</v>
      </c>
      <c r="CD6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BORD'!$B$13:$B$2000,0),9)))*Q630/$M$18)</f>
        <v>237.96</v>
      </c>
      <c r="CF630" t="str">
        <f>'[1]TABLEAU DE BORD'!B628</f>
        <v/>
      </c>
      <c r="CG630" t="e">
        <f>'[1]TABLEAU DE BORD'!E628-'[1]TABLEAU DE BORD'!C628</f>
        <v>#VALUE!</v>
      </c>
      <c r="CI630" t="str">
        <f>'[1]TABLEAU DE BORD'!H628</f>
        <v/>
      </c>
      <c r="CJ630" t="e">
        <f>'[1]TABLEAU DE BORD'!K628-'[1]TABLEAU DE BORD'!I628</f>
        <v>#VALUE!</v>
      </c>
    </row>
    <row r="631" spans="69:88" x14ac:dyDescent="0.25">
      <c r="BQ6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BORD'!$B$13:$B$2000,0),11))*Q631/INDEX('[1]TABLEAU DE BORD'!$B$13:$R$2000,MATCH('Formalisme RTE'!$H$2,'[1]TABLEAU DE BORD'!$B$13:$B$2000,0),12)</f>
        <v>2.7040062867933941</v>
      </c>
      <c r="BR631">
        <f t="shared" si="43"/>
        <v>0</v>
      </c>
      <c r="BU631">
        <f t="shared" si="41"/>
        <v>0.5758883471257642</v>
      </c>
      <c r="BW631">
        <f>IF($BW$6="","",IF(ISERROR(INDEX([1]Base!$A$2:$C$207,MATCH($BW$6,[1]Base!$A$2:$A$207,0),2))=TRUE,"CABLE INCONNU",(INDEX([1]Base!$A$2:$C$207,MATCH($BW$6,[1]Base!$A$2:$A$207,0),3))))</f>
        <v>15.75</v>
      </c>
      <c r="BY631">
        <f>IF($BW$6="","",IF(ISERROR(INDEX([1]Base!$A$2:$C$207,MATCH($BW$6,[1]Base!$A$2:$A$207,0),2))=TRUE,"CABLE INCONNU",(INDEX([1]Base!$A$2:$C$207,MATCH($BW$6,[1]Base!$A$2:$A$207,0),2))))</f>
        <v>0.54700000000000004</v>
      </c>
      <c r="CA631">
        <f t="shared" si="42"/>
        <v>0</v>
      </c>
      <c r="CC631">
        <f>$BB$28+$D$10*((EXP(($BB$26-Q631)/$D$10)+EXP(-($BB$26-Q631)/$D$10))/2-1)</f>
        <v>237.96</v>
      </c>
      <c r="CD6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BORD'!$B$13:$B$2000,0),9)))*Q631/$M$18)</f>
        <v>237.96</v>
      </c>
      <c r="CF631" t="str">
        <f>'[1]TABLEAU DE BORD'!B629</f>
        <v/>
      </c>
      <c r="CG631" t="e">
        <f>'[1]TABLEAU DE BORD'!E629-'[1]TABLEAU DE BORD'!C629</f>
        <v>#VALUE!</v>
      </c>
      <c r="CI631" t="str">
        <f>'[1]TABLEAU DE BORD'!H629</f>
        <v/>
      </c>
      <c r="CJ631" t="e">
        <f>'[1]TABLEAU DE BORD'!K629-'[1]TABLEAU DE BORD'!I629</f>
        <v>#VALUE!</v>
      </c>
    </row>
    <row r="632" spans="69:88" x14ac:dyDescent="0.25">
      <c r="BQ6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BORD'!$B$13:$B$2000,0),11))*Q632/INDEX('[1]TABLEAU DE BORD'!$B$13:$R$2000,MATCH('Formalisme RTE'!$H$2,'[1]TABLEAU DE BORD'!$B$13:$B$2000,0),12)</f>
        <v>2.7040062867933941</v>
      </c>
      <c r="BR632">
        <f t="shared" si="43"/>
        <v>0</v>
      </c>
      <c r="BU632">
        <f t="shared" si="41"/>
        <v>0.5758883471257642</v>
      </c>
      <c r="BW632">
        <f>IF($BW$6="","",IF(ISERROR(INDEX([1]Base!$A$2:$C$207,MATCH($BW$6,[1]Base!$A$2:$A$207,0),2))=TRUE,"CABLE INCONNU",(INDEX([1]Base!$A$2:$C$207,MATCH($BW$6,[1]Base!$A$2:$A$207,0),3))))</f>
        <v>15.75</v>
      </c>
      <c r="BY632">
        <f>IF($BW$6="","",IF(ISERROR(INDEX([1]Base!$A$2:$C$207,MATCH($BW$6,[1]Base!$A$2:$A$207,0),2))=TRUE,"CABLE INCONNU",(INDEX([1]Base!$A$2:$C$207,MATCH($BW$6,[1]Base!$A$2:$A$207,0),2))))</f>
        <v>0.54700000000000004</v>
      </c>
      <c r="CA632">
        <f t="shared" si="42"/>
        <v>0</v>
      </c>
      <c r="CC632">
        <f>$BB$28+$D$10*((EXP(($BB$26-Q632)/$D$10)+EXP(-($BB$26-Q632)/$D$10))/2-1)</f>
        <v>237.96</v>
      </c>
      <c r="CD6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BORD'!$B$13:$B$2000,0),9)))*Q632/$M$18)</f>
        <v>237.96</v>
      </c>
      <c r="CF632" t="str">
        <f>'[1]TABLEAU DE BORD'!B630</f>
        <v/>
      </c>
      <c r="CG632" t="e">
        <f>'[1]TABLEAU DE BORD'!E630-'[1]TABLEAU DE BORD'!C630</f>
        <v>#VALUE!</v>
      </c>
      <c r="CI632" t="str">
        <f>'[1]TABLEAU DE BORD'!H630</f>
        <v/>
      </c>
      <c r="CJ632" t="e">
        <f>'[1]TABLEAU DE BORD'!K630-'[1]TABLEAU DE BORD'!I630</f>
        <v>#VALUE!</v>
      </c>
    </row>
    <row r="633" spans="69:88" x14ac:dyDescent="0.25">
      <c r="BQ6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BORD'!$B$13:$B$2000,0),11))*Q633/INDEX('[1]TABLEAU DE BORD'!$B$13:$R$2000,MATCH('Formalisme RTE'!$H$2,'[1]TABLEAU DE BORD'!$B$13:$B$2000,0),12)</f>
        <v>2.7040062867933941</v>
      </c>
      <c r="BR633">
        <f t="shared" si="43"/>
        <v>0</v>
      </c>
      <c r="BU633">
        <f t="shared" si="41"/>
        <v>0.5758883471257642</v>
      </c>
      <c r="BW633">
        <f>IF($BW$6="","",IF(ISERROR(INDEX([1]Base!$A$2:$C$207,MATCH($BW$6,[1]Base!$A$2:$A$207,0),2))=TRUE,"CABLE INCONNU",(INDEX([1]Base!$A$2:$C$207,MATCH($BW$6,[1]Base!$A$2:$A$207,0),3))))</f>
        <v>15.75</v>
      </c>
      <c r="BY633">
        <f>IF($BW$6="","",IF(ISERROR(INDEX([1]Base!$A$2:$C$207,MATCH($BW$6,[1]Base!$A$2:$A$207,0),2))=TRUE,"CABLE INCONNU",(INDEX([1]Base!$A$2:$C$207,MATCH($BW$6,[1]Base!$A$2:$A$207,0),2))))</f>
        <v>0.54700000000000004</v>
      </c>
      <c r="CA633">
        <f t="shared" si="42"/>
        <v>0</v>
      </c>
      <c r="CC633">
        <f>$BB$28+$D$10*((EXP(($BB$26-Q633)/$D$10)+EXP(-($BB$26-Q633)/$D$10))/2-1)</f>
        <v>237.96</v>
      </c>
      <c r="CD6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BORD'!$B$13:$B$2000,0),9)))*Q633/$M$18)</f>
        <v>237.96</v>
      </c>
      <c r="CF633" t="str">
        <f>'[1]TABLEAU DE BORD'!B631</f>
        <v/>
      </c>
      <c r="CG633" t="e">
        <f>'[1]TABLEAU DE BORD'!E631-'[1]TABLEAU DE BORD'!C631</f>
        <v>#VALUE!</v>
      </c>
      <c r="CI633" t="str">
        <f>'[1]TABLEAU DE BORD'!H631</f>
        <v/>
      </c>
      <c r="CJ633" t="e">
        <f>'[1]TABLEAU DE BORD'!K631-'[1]TABLEAU DE BORD'!I631</f>
        <v>#VALUE!</v>
      </c>
    </row>
    <row r="634" spans="69:88" x14ac:dyDescent="0.25">
      <c r="BQ6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BORD'!$B$13:$B$2000,0),11))*Q634/INDEX('[1]TABLEAU DE BORD'!$B$13:$R$2000,MATCH('Formalisme RTE'!$H$2,'[1]TABLEAU DE BORD'!$B$13:$B$2000,0),12)</f>
        <v>2.7040062867933941</v>
      </c>
      <c r="BR634">
        <f t="shared" si="43"/>
        <v>0</v>
      </c>
      <c r="BU634">
        <f t="shared" si="41"/>
        <v>0.5758883471257642</v>
      </c>
      <c r="BW634">
        <f>IF($BW$6="","",IF(ISERROR(INDEX([1]Base!$A$2:$C$207,MATCH($BW$6,[1]Base!$A$2:$A$207,0),2))=TRUE,"CABLE INCONNU",(INDEX([1]Base!$A$2:$C$207,MATCH($BW$6,[1]Base!$A$2:$A$207,0),3))))</f>
        <v>15.75</v>
      </c>
      <c r="BY634">
        <f>IF($BW$6="","",IF(ISERROR(INDEX([1]Base!$A$2:$C$207,MATCH($BW$6,[1]Base!$A$2:$A$207,0),2))=TRUE,"CABLE INCONNU",(INDEX([1]Base!$A$2:$C$207,MATCH($BW$6,[1]Base!$A$2:$A$207,0),2))))</f>
        <v>0.54700000000000004</v>
      </c>
      <c r="CA634">
        <f t="shared" si="42"/>
        <v>0</v>
      </c>
      <c r="CC634">
        <f>$BB$28+$D$10*((EXP(($BB$26-Q634)/$D$10)+EXP(-($BB$26-Q634)/$D$10))/2-1)</f>
        <v>237.96</v>
      </c>
      <c r="CD6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BORD'!$B$13:$B$2000,0),9)))*Q634/$M$18)</f>
        <v>237.96</v>
      </c>
      <c r="CF634" t="str">
        <f>'[1]TABLEAU DE BORD'!B632</f>
        <v/>
      </c>
      <c r="CG634" t="e">
        <f>'[1]TABLEAU DE BORD'!E632-'[1]TABLEAU DE BORD'!C632</f>
        <v>#VALUE!</v>
      </c>
      <c r="CI634" t="str">
        <f>'[1]TABLEAU DE BORD'!H632</f>
        <v/>
      </c>
      <c r="CJ634" t="e">
        <f>'[1]TABLEAU DE BORD'!K632-'[1]TABLEAU DE BORD'!I632</f>
        <v>#VALUE!</v>
      </c>
    </row>
    <row r="635" spans="69:88" x14ac:dyDescent="0.25">
      <c r="BQ6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BORD'!$B$13:$B$2000,0),11))*Q635/INDEX('[1]TABLEAU DE BORD'!$B$13:$R$2000,MATCH('Formalisme RTE'!$H$2,'[1]TABLEAU DE BORD'!$B$13:$B$2000,0),12)</f>
        <v>2.7040062867933941</v>
      </c>
      <c r="BR635">
        <f t="shared" si="43"/>
        <v>0</v>
      </c>
      <c r="BU635">
        <f t="shared" si="41"/>
        <v>0.5758883471257642</v>
      </c>
      <c r="BW635">
        <f>IF($BW$6="","",IF(ISERROR(INDEX([1]Base!$A$2:$C$207,MATCH($BW$6,[1]Base!$A$2:$A$207,0),2))=TRUE,"CABLE INCONNU",(INDEX([1]Base!$A$2:$C$207,MATCH($BW$6,[1]Base!$A$2:$A$207,0),3))))</f>
        <v>15.75</v>
      </c>
      <c r="BY635">
        <f>IF($BW$6="","",IF(ISERROR(INDEX([1]Base!$A$2:$C$207,MATCH($BW$6,[1]Base!$A$2:$A$207,0),2))=TRUE,"CABLE INCONNU",(INDEX([1]Base!$A$2:$C$207,MATCH($BW$6,[1]Base!$A$2:$A$207,0),2))))</f>
        <v>0.54700000000000004</v>
      </c>
      <c r="CA635">
        <f t="shared" si="42"/>
        <v>0</v>
      </c>
      <c r="CC635">
        <f>$BB$28+$D$10*((EXP(($BB$26-Q635)/$D$10)+EXP(-($BB$26-Q635)/$D$10))/2-1)</f>
        <v>237.96</v>
      </c>
      <c r="CD6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BORD'!$B$13:$B$2000,0),9)))*Q635/$M$18)</f>
        <v>237.96</v>
      </c>
      <c r="CF635" t="str">
        <f>'[1]TABLEAU DE BORD'!B633</f>
        <v/>
      </c>
      <c r="CG635" t="e">
        <f>'[1]TABLEAU DE BORD'!E633-'[1]TABLEAU DE BORD'!C633</f>
        <v>#VALUE!</v>
      </c>
      <c r="CI635" t="str">
        <f>'[1]TABLEAU DE BORD'!H633</f>
        <v/>
      </c>
      <c r="CJ635" t="e">
        <f>'[1]TABLEAU DE BORD'!K633-'[1]TABLEAU DE BORD'!I633</f>
        <v>#VALUE!</v>
      </c>
    </row>
    <row r="636" spans="69:88" x14ac:dyDescent="0.25">
      <c r="BQ6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BORD'!$B$13:$B$2000,0),11))*Q636/INDEX('[1]TABLEAU DE BORD'!$B$13:$R$2000,MATCH('Formalisme RTE'!$H$2,'[1]TABLEAU DE BORD'!$B$13:$B$2000,0),12)</f>
        <v>2.7040062867933941</v>
      </c>
      <c r="BR636">
        <f t="shared" si="43"/>
        <v>0</v>
      </c>
      <c r="BU636">
        <f t="shared" si="41"/>
        <v>0.5758883471257642</v>
      </c>
      <c r="BW636">
        <f>IF($BW$6="","",IF(ISERROR(INDEX([1]Base!$A$2:$C$207,MATCH($BW$6,[1]Base!$A$2:$A$207,0),2))=TRUE,"CABLE INCONNU",(INDEX([1]Base!$A$2:$C$207,MATCH($BW$6,[1]Base!$A$2:$A$207,0),3))))</f>
        <v>15.75</v>
      </c>
      <c r="BY636">
        <f>IF($BW$6="","",IF(ISERROR(INDEX([1]Base!$A$2:$C$207,MATCH($BW$6,[1]Base!$A$2:$A$207,0),2))=TRUE,"CABLE INCONNU",(INDEX([1]Base!$A$2:$C$207,MATCH($BW$6,[1]Base!$A$2:$A$207,0),2))))</f>
        <v>0.54700000000000004</v>
      </c>
      <c r="CA636">
        <f t="shared" si="42"/>
        <v>0</v>
      </c>
      <c r="CC636">
        <f>$BB$28+$D$10*((EXP(($BB$26-Q636)/$D$10)+EXP(-($BB$26-Q636)/$D$10))/2-1)</f>
        <v>237.96</v>
      </c>
      <c r="CD6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BORD'!$B$13:$B$2000,0),9)))*Q636/$M$18)</f>
        <v>237.96</v>
      </c>
      <c r="CF636" t="str">
        <f>'[1]TABLEAU DE BORD'!B634</f>
        <v/>
      </c>
      <c r="CG636" t="e">
        <f>'[1]TABLEAU DE BORD'!E634-'[1]TABLEAU DE BORD'!C634</f>
        <v>#VALUE!</v>
      </c>
      <c r="CI636" t="str">
        <f>'[1]TABLEAU DE BORD'!H634</f>
        <v/>
      </c>
      <c r="CJ636" t="e">
        <f>'[1]TABLEAU DE BORD'!K634-'[1]TABLEAU DE BORD'!I634</f>
        <v>#VALUE!</v>
      </c>
    </row>
    <row r="637" spans="69:88" x14ac:dyDescent="0.25">
      <c r="BQ6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BORD'!$B$13:$B$2000,0),11))*Q637/INDEX('[1]TABLEAU DE BORD'!$B$13:$R$2000,MATCH('Formalisme RTE'!$H$2,'[1]TABLEAU DE BORD'!$B$13:$B$2000,0),12)</f>
        <v>2.7040062867933941</v>
      </c>
      <c r="BR637">
        <f t="shared" si="43"/>
        <v>0</v>
      </c>
      <c r="BU637">
        <f t="shared" si="41"/>
        <v>0.5758883471257642</v>
      </c>
      <c r="BW637">
        <f>IF($BW$6="","",IF(ISERROR(INDEX([1]Base!$A$2:$C$207,MATCH($BW$6,[1]Base!$A$2:$A$207,0),2))=TRUE,"CABLE INCONNU",(INDEX([1]Base!$A$2:$C$207,MATCH($BW$6,[1]Base!$A$2:$A$207,0),3))))</f>
        <v>15.75</v>
      </c>
      <c r="BY637">
        <f>IF($BW$6="","",IF(ISERROR(INDEX([1]Base!$A$2:$C$207,MATCH($BW$6,[1]Base!$A$2:$A$207,0),2))=TRUE,"CABLE INCONNU",(INDEX([1]Base!$A$2:$C$207,MATCH($BW$6,[1]Base!$A$2:$A$207,0),2))))</f>
        <v>0.54700000000000004</v>
      </c>
      <c r="CA637">
        <f t="shared" si="42"/>
        <v>0</v>
      </c>
      <c r="CC637">
        <f>$BB$28+$D$10*((EXP(($BB$26-Q637)/$D$10)+EXP(-($BB$26-Q637)/$D$10))/2-1)</f>
        <v>237.96</v>
      </c>
      <c r="CD6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BORD'!$B$13:$B$2000,0),9)))*Q637/$M$18)</f>
        <v>237.96</v>
      </c>
      <c r="CF637" t="str">
        <f>'[1]TABLEAU DE BORD'!B635</f>
        <v/>
      </c>
      <c r="CG637" t="e">
        <f>'[1]TABLEAU DE BORD'!E635-'[1]TABLEAU DE BORD'!C635</f>
        <v>#VALUE!</v>
      </c>
      <c r="CI637" t="str">
        <f>'[1]TABLEAU DE BORD'!H635</f>
        <v/>
      </c>
      <c r="CJ637" t="e">
        <f>'[1]TABLEAU DE BORD'!K635-'[1]TABLEAU DE BORD'!I635</f>
        <v>#VALUE!</v>
      </c>
    </row>
    <row r="638" spans="69:88" x14ac:dyDescent="0.25">
      <c r="BQ6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BORD'!$B$13:$B$2000,0),11))*Q638/INDEX('[1]TABLEAU DE BORD'!$B$13:$R$2000,MATCH('Formalisme RTE'!$H$2,'[1]TABLEAU DE BORD'!$B$13:$B$2000,0),12)</f>
        <v>2.7040062867933941</v>
      </c>
      <c r="BR638">
        <f t="shared" si="43"/>
        <v>0</v>
      </c>
      <c r="BU638">
        <f t="shared" si="41"/>
        <v>0.5758883471257642</v>
      </c>
      <c r="BW638">
        <f>IF($BW$6="","",IF(ISERROR(INDEX([1]Base!$A$2:$C$207,MATCH($BW$6,[1]Base!$A$2:$A$207,0),2))=TRUE,"CABLE INCONNU",(INDEX([1]Base!$A$2:$C$207,MATCH($BW$6,[1]Base!$A$2:$A$207,0),3))))</f>
        <v>15.75</v>
      </c>
      <c r="BY638">
        <f>IF($BW$6="","",IF(ISERROR(INDEX([1]Base!$A$2:$C$207,MATCH($BW$6,[1]Base!$A$2:$A$207,0),2))=TRUE,"CABLE INCONNU",(INDEX([1]Base!$A$2:$C$207,MATCH($BW$6,[1]Base!$A$2:$A$207,0),2))))</f>
        <v>0.54700000000000004</v>
      </c>
      <c r="CA638">
        <f t="shared" si="42"/>
        <v>0</v>
      </c>
      <c r="CC638">
        <f>$BB$28+$D$10*((EXP(($BB$26-Q638)/$D$10)+EXP(-($BB$26-Q638)/$D$10))/2-1)</f>
        <v>237.96</v>
      </c>
      <c r="CD6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BORD'!$B$13:$B$2000,0),9)))*Q638/$M$18)</f>
        <v>237.96</v>
      </c>
      <c r="CF638" t="str">
        <f>'[1]TABLEAU DE BORD'!B636</f>
        <v/>
      </c>
      <c r="CG638" t="e">
        <f>'[1]TABLEAU DE BORD'!E636-'[1]TABLEAU DE BORD'!C636</f>
        <v>#VALUE!</v>
      </c>
      <c r="CI638" t="str">
        <f>'[1]TABLEAU DE BORD'!H636</f>
        <v/>
      </c>
      <c r="CJ638" t="e">
        <f>'[1]TABLEAU DE BORD'!K636-'[1]TABLEAU DE BORD'!I636</f>
        <v>#VALUE!</v>
      </c>
    </row>
    <row r="639" spans="69:88" x14ac:dyDescent="0.25">
      <c r="BQ6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BORD'!$B$13:$B$2000,0),11))*Q639/INDEX('[1]TABLEAU DE BORD'!$B$13:$R$2000,MATCH('Formalisme RTE'!$H$2,'[1]TABLEAU DE BORD'!$B$13:$B$2000,0),12)</f>
        <v>2.7040062867933941</v>
      </c>
      <c r="BR639">
        <f t="shared" si="43"/>
        <v>0</v>
      </c>
      <c r="BU639">
        <f t="shared" si="41"/>
        <v>0.5758883471257642</v>
      </c>
      <c r="BW639">
        <f>IF($BW$6="","",IF(ISERROR(INDEX([1]Base!$A$2:$C$207,MATCH($BW$6,[1]Base!$A$2:$A$207,0),2))=TRUE,"CABLE INCONNU",(INDEX([1]Base!$A$2:$C$207,MATCH($BW$6,[1]Base!$A$2:$A$207,0),3))))</f>
        <v>15.75</v>
      </c>
      <c r="BY639">
        <f>IF($BW$6="","",IF(ISERROR(INDEX([1]Base!$A$2:$C$207,MATCH($BW$6,[1]Base!$A$2:$A$207,0),2))=TRUE,"CABLE INCONNU",(INDEX([1]Base!$A$2:$C$207,MATCH($BW$6,[1]Base!$A$2:$A$207,0),2))))</f>
        <v>0.54700000000000004</v>
      </c>
      <c r="CA639">
        <f t="shared" si="42"/>
        <v>0</v>
      </c>
      <c r="CC639">
        <f>$BB$28+$D$10*((EXP(($BB$26-Q639)/$D$10)+EXP(-($BB$26-Q639)/$D$10))/2-1)</f>
        <v>237.96</v>
      </c>
      <c r="CD6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BORD'!$B$13:$B$2000,0),9)))*Q639/$M$18)</f>
        <v>237.96</v>
      </c>
      <c r="CF639" t="str">
        <f>'[1]TABLEAU DE BORD'!B637</f>
        <v/>
      </c>
      <c r="CG639" t="e">
        <f>'[1]TABLEAU DE BORD'!E637-'[1]TABLEAU DE BORD'!C637</f>
        <v>#VALUE!</v>
      </c>
      <c r="CI639" t="str">
        <f>'[1]TABLEAU DE BORD'!H637</f>
        <v/>
      </c>
      <c r="CJ639" t="e">
        <f>'[1]TABLEAU DE BORD'!K637-'[1]TABLEAU DE BORD'!I637</f>
        <v>#VALUE!</v>
      </c>
    </row>
    <row r="640" spans="69:88" x14ac:dyDescent="0.25">
      <c r="BQ6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BORD'!$B$13:$B$2000,0),11))*Q640/INDEX('[1]TABLEAU DE BORD'!$B$13:$R$2000,MATCH('Formalisme RTE'!$H$2,'[1]TABLEAU DE BORD'!$B$13:$B$2000,0),12)</f>
        <v>2.7040062867933941</v>
      </c>
      <c r="BR640">
        <f t="shared" si="43"/>
        <v>0</v>
      </c>
      <c r="BU640">
        <f t="shared" si="41"/>
        <v>0.5758883471257642</v>
      </c>
      <c r="BW640">
        <f>IF($BW$6="","",IF(ISERROR(INDEX([1]Base!$A$2:$C$207,MATCH($BW$6,[1]Base!$A$2:$A$207,0),2))=TRUE,"CABLE INCONNU",(INDEX([1]Base!$A$2:$C$207,MATCH($BW$6,[1]Base!$A$2:$A$207,0),3))))</f>
        <v>15.75</v>
      </c>
      <c r="BY640">
        <f>IF($BW$6="","",IF(ISERROR(INDEX([1]Base!$A$2:$C$207,MATCH($BW$6,[1]Base!$A$2:$A$207,0),2))=TRUE,"CABLE INCONNU",(INDEX([1]Base!$A$2:$C$207,MATCH($BW$6,[1]Base!$A$2:$A$207,0),2))))</f>
        <v>0.54700000000000004</v>
      </c>
      <c r="CA640">
        <f t="shared" si="42"/>
        <v>0</v>
      </c>
      <c r="CC640">
        <f>$BB$28+$D$10*((EXP(($BB$26-Q640)/$D$10)+EXP(-($BB$26-Q640)/$D$10))/2-1)</f>
        <v>237.96</v>
      </c>
      <c r="CD6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BORD'!$B$13:$B$2000,0),9)))*Q640/$M$18)</f>
        <v>237.96</v>
      </c>
      <c r="CF640" t="str">
        <f>'[1]TABLEAU DE BORD'!B638</f>
        <v/>
      </c>
      <c r="CG640" t="e">
        <f>'[1]TABLEAU DE BORD'!E638-'[1]TABLEAU DE BORD'!C638</f>
        <v>#VALUE!</v>
      </c>
      <c r="CI640" t="str">
        <f>'[1]TABLEAU DE BORD'!H638</f>
        <v/>
      </c>
      <c r="CJ640" t="e">
        <f>'[1]TABLEAU DE BORD'!K638-'[1]TABLEAU DE BORD'!I638</f>
        <v>#VALUE!</v>
      </c>
    </row>
    <row r="641" spans="69:88" x14ac:dyDescent="0.25">
      <c r="BQ6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BORD'!$B$13:$B$2000,0),11))*Q641/INDEX('[1]TABLEAU DE BORD'!$B$13:$R$2000,MATCH('Formalisme RTE'!$H$2,'[1]TABLEAU DE BORD'!$B$13:$B$2000,0),12)</f>
        <v>2.7040062867933941</v>
      </c>
      <c r="BR641">
        <f t="shared" si="43"/>
        <v>0</v>
      </c>
      <c r="BU641">
        <f t="shared" si="41"/>
        <v>0.5758883471257642</v>
      </c>
      <c r="BW641">
        <f>IF($BW$6="","",IF(ISERROR(INDEX([1]Base!$A$2:$C$207,MATCH($BW$6,[1]Base!$A$2:$A$207,0),2))=TRUE,"CABLE INCONNU",(INDEX([1]Base!$A$2:$C$207,MATCH($BW$6,[1]Base!$A$2:$A$207,0),3))))</f>
        <v>15.75</v>
      </c>
      <c r="BY641">
        <f>IF($BW$6="","",IF(ISERROR(INDEX([1]Base!$A$2:$C$207,MATCH($BW$6,[1]Base!$A$2:$A$207,0),2))=TRUE,"CABLE INCONNU",(INDEX([1]Base!$A$2:$C$207,MATCH($BW$6,[1]Base!$A$2:$A$207,0),2))))</f>
        <v>0.54700000000000004</v>
      </c>
      <c r="CA641">
        <f t="shared" si="42"/>
        <v>0</v>
      </c>
      <c r="CC641">
        <f>$BB$28+$D$10*((EXP(($BB$26-Q641)/$D$10)+EXP(-($BB$26-Q641)/$D$10))/2-1)</f>
        <v>237.96</v>
      </c>
      <c r="CD6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BORD'!$B$13:$B$2000,0),9)))*Q641/$M$18)</f>
        <v>237.96</v>
      </c>
      <c r="CF641" t="str">
        <f>'[1]TABLEAU DE BORD'!B639</f>
        <v/>
      </c>
      <c r="CG641" t="e">
        <f>'[1]TABLEAU DE BORD'!E639-'[1]TABLEAU DE BORD'!C639</f>
        <v>#VALUE!</v>
      </c>
      <c r="CI641" t="str">
        <f>'[1]TABLEAU DE BORD'!H639</f>
        <v/>
      </c>
      <c r="CJ641" t="e">
        <f>'[1]TABLEAU DE BORD'!K639-'[1]TABLEAU DE BORD'!I639</f>
        <v>#VALUE!</v>
      </c>
    </row>
    <row r="642" spans="69:88" x14ac:dyDescent="0.25">
      <c r="BQ6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BORD'!$B$13:$B$2000,0),11))*Q642/INDEX('[1]TABLEAU DE BORD'!$B$13:$R$2000,MATCH('Formalisme RTE'!$H$2,'[1]TABLEAU DE BORD'!$B$13:$B$2000,0),12)</f>
        <v>2.7040062867933941</v>
      </c>
      <c r="BR642">
        <f t="shared" si="43"/>
        <v>0</v>
      </c>
      <c r="BU642">
        <f t="shared" si="41"/>
        <v>0.5758883471257642</v>
      </c>
      <c r="BW642">
        <f>IF($BW$6="","",IF(ISERROR(INDEX([1]Base!$A$2:$C$207,MATCH($BW$6,[1]Base!$A$2:$A$207,0),2))=TRUE,"CABLE INCONNU",(INDEX([1]Base!$A$2:$C$207,MATCH($BW$6,[1]Base!$A$2:$A$207,0),3))))</f>
        <v>15.75</v>
      </c>
      <c r="BY642">
        <f>IF($BW$6="","",IF(ISERROR(INDEX([1]Base!$A$2:$C$207,MATCH($BW$6,[1]Base!$A$2:$A$207,0),2))=TRUE,"CABLE INCONNU",(INDEX([1]Base!$A$2:$C$207,MATCH($BW$6,[1]Base!$A$2:$A$207,0),2))))</f>
        <v>0.54700000000000004</v>
      </c>
      <c r="CA642">
        <f t="shared" si="42"/>
        <v>0</v>
      </c>
      <c r="CC642">
        <f>$BB$28+$D$10*((EXP(($BB$26-Q642)/$D$10)+EXP(-($BB$26-Q642)/$D$10))/2-1)</f>
        <v>237.96</v>
      </c>
      <c r="CD6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BORD'!$B$13:$B$2000,0),9)))*Q642/$M$18)</f>
        <v>237.96</v>
      </c>
      <c r="CF642" t="str">
        <f>'[1]TABLEAU DE BORD'!B640</f>
        <v/>
      </c>
      <c r="CG642" t="e">
        <f>'[1]TABLEAU DE BORD'!E640-'[1]TABLEAU DE BORD'!C640</f>
        <v>#VALUE!</v>
      </c>
      <c r="CI642" t="str">
        <f>'[1]TABLEAU DE BORD'!H640</f>
        <v/>
      </c>
      <c r="CJ642" t="e">
        <f>'[1]TABLEAU DE BORD'!K640-'[1]TABLEAU DE BORD'!I640</f>
        <v>#VALUE!</v>
      </c>
    </row>
    <row r="643" spans="69:88" x14ac:dyDescent="0.25">
      <c r="BQ6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BORD'!$B$13:$B$2000,0),11))*Q643/INDEX('[1]TABLEAU DE BORD'!$B$13:$R$2000,MATCH('Formalisme RTE'!$H$2,'[1]TABLEAU DE BORD'!$B$13:$B$2000,0),12)</f>
        <v>2.7040062867933941</v>
      </c>
      <c r="BR643">
        <f t="shared" si="43"/>
        <v>0</v>
      </c>
      <c r="BU643">
        <f t="shared" si="41"/>
        <v>0.5758883471257642</v>
      </c>
      <c r="BW643">
        <f>IF($BW$6="","",IF(ISERROR(INDEX([1]Base!$A$2:$C$207,MATCH($BW$6,[1]Base!$A$2:$A$207,0),2))=TRUE,"CABLE INCONNU",(INDEX([1]Base!$A$2:$C$207,MATCH($BW$6,[1]Base!$A$2:$A$207,0),3))))</f>
        <v>15.75</v>
      </c>
      <c r="BY643">
        <f>IF($BW$6="","",IF(ISERROR(INDEX([1]Base!$A$2:$C$207,MATCH($BW$6,[1]Base!$A$2:$A$207,0),2))=TRUE,"CABLE INCONNU",(INDEX([1]Base!$A$2:$C$207,MATCH($BW$6,[1]Base!$A$2:$A$207,0),2))))</f>
        <v>0.54700000000000004</v>
      </c>
      <c r="CA643">
        <f t="shared" si="42"/>
        <v>0</v>
      </c>
      <c r="CC643">
        <f>$BB$28+$D$10*((EXP(($BB$26-Q643)/$D$10)+EXP(-($BB$26-Q643)/$D$10))/2-1)</f>
        <v>237.96</v>
      </c>
      <c r="CD6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BORD'!$B$13:$B$2000,0),9)))*Q643/$M$18)</f>
        <v>237.96</v>
      </c>
      <c r="CF643" t="str">
        <f>'[1]TABLEAU DE BORD'!B641</f>
        <v/>
      </c>
      <c r="CG643" t="e">
        <f>'[1]TABLEAU DE BORD'!E641-'[1]TABLEAU DE BORD'!C641</f>
        <v>#VALUE!</v>
      </c>
      <c r="CI643" t="str">
        <f>'[1]TABLEAU DE BORD'!H641</f>
        <v/>
      </c>
      <c r="CJ643" t="e">
        <f>'[1]TABLEAU DE BORD'!K641-'[1]TABLEAU DE BORD'!I641</f>
        <v>#VALUE!</v>
      </c>
    </row>
    <row r="644" spans="69:88" x14ac:dyDescent="0.25">
      <c r="BQ6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BORD'!$B$13:$B$2000,0),11))*Q644/INDEX('[1]TABLEAU DE BORD'!$B$13:$R$2000,MATCH('Formalisme RTE'!$H$2,'[1]TABLEAU DE BORD'!$B$13:$B$2000,0),12)</f>
        <v>2.7040062867933941</v>
      </c>
      <c r="BR644">
        <f t="shared" si="43"/>
        <v>0</v>
      </c>
      <c r="BU644">
        <f t="shared" si="41"/>
        <v>0.5758883471257642</v>
      </c>
      <c r="BW644">
        <f>IF($BW$6="","",IF(ISERROR(INDEX([1]Base!$A$2:$C$207,MATCH($BW$6,[1]Base!$A$2:$A$207,0),2))=TRUE,"CABLE INCONNU",(INDEX([1]Base!$A$2:$C$207,MATCH($BW$6,[1]Base!$A$2:$A$207,0),3))))</f>
        <v>15.75</v>
      </c>
      <c r="BY644">
        <f>IF($BW$6="","",IF(ISERROR(INDEX([1]Base!$A$2:$C$207,MATCH($BW$6,[1]Base!$A$2:$A$207,0),2))=TRUE,"CABLE INCONNU",(INDEX([1]Base!$A$2:$C$207,MATCH($BW$6,[1]Base!$A$2:$A$207,0),2))))</f>
        <v>0.54700000000000004</v>
      </c>
      <c r="CA644">
        <f t="shared" si="42"/>
        <v>0</v>
      </c>
      <c r="CC644">
        <f>$BB$28+$D$10*((EXP(($BB$26-Q644)/$D$10)+EXP(-($BB$26-Q644)/$D$10))/2-1)</f>
        <v>237.96</v>
      </c>
      <c r="CD6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BORD'!$B$13:$B$2000,0),9)))*Q644/$M$18)</f>
        <v>237.96</v>
      </c>
      <c r="CF644" t="str">
        <f>'[1]TABLEAU DE BORD'!B642</f>
        <v/>
      </c>
      <c r="CG644" t="e">
        <f>'[1]TABLEAU DE BORD'!E642-'[1]TABLEAU DE BORD'!C642</f>
        <v>#VALUE!</v>
      </c>
      <c r="CI644" t="str">
        <f>'[1]TABLEAU DE BORD'!H642</f>
        <v/>
      </c>
      <c r="CJ644" t="e">
        <f>'[1]TABLEAU DE BORD'!K642-'[1]TABLEAU DE BORD'!I642</f>
        <v>#VALUE!</v>
      </c>
    </row>
    <row r="645" spans="69:88" x14ac:dyDescent="0.25">
      <c r="BQ6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BORD'!$B$13:$B$2000,0),11))*Q645/INDEX('[1]TABLEAU DE BORD'!$B$13:$R$2000,MATCH('Formalisme RTE'!$H$2,'[1]TABLEAU DE BORD'!$B$13:$B$2000,0),12)</f>
        <v>2.7040062867933941</v>
      </c>
      <c r="BR645">
        <f t="shared" si="43"/>
        <v>0</v>
      </c>
      <c r="BU645">
        <f t="shared" si="41"/>
        <v>0.5758883471257642</v>
      </c>
      <c r="BW645">
        <f>IF($BW$6="","",IF(ISERROR(INDEX([1]Base!$A$2:$C$207,MATCH($BW$6,[1]Base!$A$2:$A$207,0),2))=TRUE,"CABLE INCONNU",(INDEX([1]Base!$A$2:$C$207,MATCH($BW$6,[1]Base!$A$2:$A$207,0),3))))</f>
        <v>15.75</v>
      </c>
      <c r="BY645">
        <f>IF($BW$6="","",IF(ISERROR(INDEX([1]Base!$A$2:$C$207,MATCH($BW$6,[1]Base!$A$2:$A$207,0),2))=TRUE,"CABLE INCONNU",(INDEX([1]Base!$A$2:$C$207,MATCH($BW$6,[1]Base!$A$2:$A$207,0),2))))</f>
        <v>0.54700000000000004</v>
      </c>
      <c r="CA645">
        <f t="shared" si="42"/>
        <v>0</v>
      </c>
      <c r="CC645">
        <f>$BB$28+$D$10*((EXP(($BB$26-Q645)/$D$10)+EXP(-($BB$26-Q645)/$D$10))/2-1)</f>
        <v>237.96</v>
      </c>
      <c r="CD6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BORD'!$B$13:$B$2000,0),9)))*Q645/$M$18)</f>
        <v>237.96</v>
      </c>
      <c r="CF645" t="str">
        <f>'[1]TABLEAU DE BORD'!B643</f>
        <v/>
      </c>
      <c r="CG645" t="e">
        <f>'[1]TABLEAU DE BORD'!E643-'[1]TABLEAU DE BORD'!C643</f>
        <v>#VALUE!</v>
      </c>
      <c r="CI645" t="str">
        <f>'[1]TABLEAU DE BORD'!H643</f>
        <v/>
      </c>
      <c r="CJ645" t="e">
        <f>'[1]TABLEAU DE BORD'!K643-'[1]TABLEAU DE BORD'!I643</f>
        <v>#VALUE!</v>
      </c>
    </row>
    <row r="646" spans="69:88" x14ac:dyDescent="0.25">
      <c r="BQ6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BORD'!$B$13:$B$2000,0),11))*Q646/INDEX('[1]TABLEAU DE BORD'!$B$13:$R$2000,MATCH('Formalisme RTE'!$H$2,'[1]TABLEAU DE BORD'!$B$13:$B$2000,0),12)</f>
        <v>2.7040062867933941</v>
      </c>
      <c r="BR646">
        <f t="shared" si="43"/>
        <v>0</v>
      </c>
      <c r="BU646">
        <f t="shared" si="41"/>
        <v>0.5758883471257642</v>
      </c>
      <c r="BW646">
        <f>IF($BW$6="","",IF(ISERROR(INDEX([1]Base!$A$2:$C$207,MATCH($BW$6,[1]Base!$A$2:$A$207,0),2))=TRUE,"CABLE INCONNU",(INDEX([1]Base!$A$2:$C$207,MATCH($BW$6,[1]Base!$A$2:$A$207,0),3))))</f>
        <v>15.75</v>
      </c>
      <c r="BY646">
        <f>IF($BW$6="","",IF(ISERROR(INDEX([1]Base!$A$2:$C$207,MATCH($BW$6,[1]Base!$A$2:$A$207,0),2))=TRUE,"CABLE INCONNU",(INDEX([1]Base!$A$2:$C$207,MATCH($BW$6,[1]Base!$A$2:$A$207,0),2))))</f>
        <v>0.54700000000000004</v>
      </c>
      <c r="CA646">
        <f t="shared" si="42"/>
        <v>0</v>
      </c>
      <c r="CC646">
        <f>$BB$28+$D$10*((EXP(($BB$26-Q646)/$D$10)+EXP(-($BB$26-Q646)/$D$10))/2-1)</f>
        <v>237.96</v>
      </c>
      <c r="CD6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BORD'!$B$13:$B$2000,0),9)))*Q646/$M$18)</f>
        <v>237.96</v>
      </c>
      <c r="CF646" t="str">
        <f>'[1]TABLEAU DE BORD'!B644</f>
        <v/>
      </c>
      <c r="CG646" t="e">
        <f>'[1]TABLEAU DE BORD'!E644-'[1]TABLEAU DE BORD'!C644</f>
        <v>#VALUE!</v>
      </c>
      <c r="CI646" t="str">
        <f>'[1]TABLEAU DE BORD'!H644</f>
        <v/>
      </c>
      <c r="CJ646" t="e">
        <f>'[1]TABLEAU DE BORD'!K644-'[1]TABLEAU DE BORD'!I644</f>
        <v>#VALUE!</v>
      </c>
    </row>
    <row r="647" spans="69:88" x14ac:dyDescent="0.25">
      <c r="BQ6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BORD'!$B$13:$B$2000,0),11))*Q647/INDEX('[1]TABLEAU DE BORD'!$B$13:$R$2000,MATCH('Formalisme RTE'!$H$2,'[1]TABLEAU DE BORD'!$B$13:$B$2000,0),12)</f>
        <v>2.7040062867933941</v>
      </c>
      <c r="BR647">
        <f t="shared" si="43"/>
        <v>0</v>
      </c>
      <c r="BU647">
        <f t="shared" si="41"/>
        <v>0.5758883471257642</v>
      </c>
      <c r="BW647">
        <f>IF($BW$6="","",IF(ISERROR(INDEX([1]Base!$A$2:$C$207,MATCH($BW$6,[1]Base!$A$2:$A$207,0),2))=TRUE,"CABLE INCONNU",(INDEX([1]Base!$A$2:$C$207,MATCH($BW$6,[1]Base!$A$2:$A$207,0),3))))</f>
        <v>15.75</v>
      </c>
      <c r="BY647">
        <f>IF($BW$6="","",IF(ISERROR(INDEX([1]Base!$A$2:$C$207,MATCH($BW$6,[1]Base!$A$2:$A$207,0),2))=TRUE,"CABLE INCONNU",(INDEX([1]Base!$A$2:$C$207,MATCH($BW$6,[1]Base!$A$2:$A$207,0),2))))</f>
        <v>0.54700000000000004</v>
      </c>
      <c r="CA647">
        <f t="shared" si="42"/>
        <v>0</v>
      </c>
      <c r="CC647">
        <f>$BB$28+$D$10*((EXP(($BB$26-Q647)/$D$10)+EXP(-($BB$26-Q647)/$D$10))/2-1)</f>
        <v>237.96</v>
      </c>
      <c r="CD6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BORD'!$B$13:$B$2000,0),9)))*Q647/$M$18)</f>
        <v>237.96</v>
      </c>
      <c r="CF647" t="str">
        <f>'[1]TABLEAU DE BORD'!B645</f>
        <v/>
      </c>
      <c r="CG647" t="e">
        <f>'[1]TABLEAU DE BORD'!E645-'[1]TABLEAU DE BORD'!C645</f>
        <v>#VALUE!</v>
      </c>
      <c r="CI647" t="str">
        <f>'[1]TABLEAU DE BORD'!H645</f>
        <v/>
      </c>
      <c r="CJ647" t="e">
        <f>'[1]TABLEAU DE BORD'!K645-'[1]TABLEAU DE BORD'!I645</f>
        <v>#VALUE!</v>
      </c>
    </row>
    <row r="648" spans="69:88" x14ac:dyDescent="0.25">
      <c r="BQ6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BORD'!$B$13:$B$2000,0),11))*Q648/INDEX('[1]TABLEAU DE BORD'!$B$13:$R$2000,MATCH('Formalisme RTE'!$H$2,'[1]TABLEAU DE BORD'!$B$13:$B$2000,0),12)</f>
        <v>2.7040062867933941</v>
      </c>
      <c r="BR648">
        <f t="shared" si="43"/>
        <v>0</v>
      </c>
      <c r="BU648">
        <f t="shared" si="41"/>
        <v>0.5758883471257642</v>
      </c>
      <c r="BW648">
        <f>IF($BW$6="","",IF(ISERROR(INDEX([1]Base!$A$2:$C$207,MATCH($BW$6,[1]Base!$A$2:$A$207,0),2))=TRUE,"CABLE INCONNU",(INDEX([1]Base!$A$2:$C$207,MATCH($BW$6,[1]Base!$A$2:$A$207,0),3))))</f>
        <v>15.75</v>
      </c>
      <c r="BY648">
        <f>IF($BW$6="","",IF(ISERROR(INDEX([1]Base!$A$2:$C$207,MATCH($BW$6,[1]Base!$A$2:$A$207,0),2))=TRUE,"CABLE INCONNU",(INDEX([1]Base!$A$2:$C$207,MATCH($BW$6,[1]Base!$A$2:$A$207,0),2))))</f>
        <v>0.54700000000000004</v>
      </c>
      <c r="CA648">
        <f t="shared" si="42"/>
        <v>0</v>
      </c>
      <c r="CC648">
        <f>$BB$28+$D$10*((EXP(($BB$26-Q648)/$D$10)+EXP(-($BB$26-Q648)/$D$10))/2-1)</f>
        <v>237.96</v>
      </c>
      <c r="CD6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BORD'!$B$13:$B$2000,0),9)))*Q648/$M$18)</f>
        <v>237.96</v>
      </c>
      <c r="CF648" t="str">
        <f>'[1]TABLEAU DE BORD'!B646</f>
        <v/>
      </c>
      <c r="CG648" t="e">
        <f>'[1]TABLEAU DE BORD'!E646-'[1]TABLEAU DE BORD'!C646</f>
        <v>#VALUE!</v>
      </c>
      <c r="CI648" t="str">
        <f>'[1]TABLEAU DE BORD'!H646</f>
        <v/>
      </c>
      <c r="CJ648" t="e">
        <f>'[1]TABLEAU DE BORD'!K646-'[1]TABLEAU DE BORD'!I646</f>
        <v>#VALUE!</v>
      </c>
    </row>
    <row r="649" spans="69:88" x14ac:dyDescent="0.25">
      <c r="BQ6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BORD'!$B$13:$B$2000,0),11))*Q649/INDEX('[1]TABLEAU DE BORD'!$B$13:$R$2000,MATCH('Formalisme RTE'!$H$2,'[1]TABLEAU DE BORD'!$B$13:$B$2000,0),12)</f>
        <v>2.7040062867933941</v>
      </c>
      <c r="BR649">
        <f t="shared" si="43"/>
        <v>0</v>
      </c>
      <c r="BU649">
        <f t="shared" si="41"/>
        <v>0.5758883471257642</v>
      </c>
      <c r="BW649">
        <f>IF($BW$6="","",IF(ISERROR(INDEX([1]Base!$A$2:$C$207,MATCH($BW$6,[1]Base!$A$2:$A$207,0),2))=TRUE,"CABLE INCONNU",(INDEX([1]Base!$A$2:$C$207,MATCH($BW$6,[1]Base!$A$2:$A$207,0),3))))</f>
        <v>15.75</v>
      </c>
      <c r="BY649">
        <f>IF($BW$6="","",IF(ISERROR(INDEX([1]Base!$A$2:$C$207,MATCH($BW$6,[1]Base!$A$2:$A$207,0),2))=TRUE,"CABLE INCONNU",(INDEX([1]Base!$A$2:$C$207,MATCH($BW$6,[1]Base!$A$2:$A$207,0),2))))</f>
        <v>0.54700000000000004</v>
      </c>
      <c r="CA649">
        <f t="shared" si="42"/>
        <v>0</v>
      </c>
      <c r="CC649">
        <f>$BB$28+$D$10*((EXP(($BB$26-Q649)/$D$10)+EXP(-($BB$26-Q649)/$D$10))/2-1)</f>
        <v>237.96</v>
      </c>
      <c r="CD6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BORD'!$B$13:$B$2000,0),9)))*Q649/$M$18)</f>
        <v>237.96</v>
      </c>
      <c r="CF649" t="str">
        <f>'[1]TABLEAU DE BORD'!B647</f>
        <v/>
      </c>
      <c r="CG649" t="e">
        <f>'[1]TABLEAU DE BORD'!E647-'[1]TABLEAU DE BORD'!C647</f>
        <v>#VALUE!</v>
      </c>
      <c r="CI649" t="str">
        <f>'[1]TABLEAU DE BORD'!H647</f>
        <v/>
      </c>
      <c r="CJ649" t="e">
        <f>'[1]TABLEAU DE BORD'!K647-'[1]TABLEAU DE BORD'!I647</f>
        <v>#VALUE!</v>
      </c>
    </row>
    <row r="650" spans="69:88" x14ac:dyDescent="0.25">
      <c r="BQ6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BORD'!$B$13:$B$2000,0),11))*Q650/INDEX('[1]TABLEAU DE BORD'!$B$13:$R$2000,MATCH('Formalisme RTE'!$H$2,'[1]TABLEAU DE BORD'!$B$13:$B$2000,0),12)</f>
        <v>2.7040062867933941</v>
      </c>
      <c r="BR650">
        <f t="shared" si="43"/>
        <v>0</v>
      </c>
      <c r="BU650">
        <f t="shared" si="41"/>
        <v>0.5758883471257642</v>
      </c>
      <c r="BW650">
        <f>IF($BW$6="","",IF(ISERROR(INDEX([1]Base!$A$2:$C$207,MATCH($BW$6,[1]Base!$A$2:$A$207,0),2))=TRUE,"CABLE INCONNU",(INDEX([1]Base!$A$2:$C$207,MATCH($BW$6,[1]Base!$A$2:$A$207,0),3))))</f>
        <v>15.75</v>
      </c>
      <c r="BY650">
        <f>IF($BW$6="","",IF(ISERROR(INDEX([1]Base!$A$2:$C$207,MATCH($BW$6,[1]Base!$A$2:$A$207,0),2))=TRUE,"CABLE INCONNU",(INDEX([1]Base!$A$2:$C$207,MATCH($BW$6,[1]Base!$A$2:$A$207,0),2))))</f>
        <v>0.54700000000000004</v>
      </c>
      <c r="CA650">
        <f t="shared" si="42"/>
        <v>0</v>
      </c>
      <c r="CC650">
        <f>$BB$28+$D$10*((EXP(($BB$26-Q650)/$D$10)+EXP(-($BB$26-Q650)/$D$10))/2-1)</f>
        <v>237.96</v>
      </c>
      <c r="CD6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BORD'!$B$13:$B$2000,0),9)))*Q650/$M$18)</f>
        <v>237.96</v>
      </c>
      <c r="CF650" t="str">
        <f>'[1]TABLEAU DE BORD'!B648</f>
        <v/>
      </c>
      <c r="CG650" t="e">
        <f>'[1]TABLEAU DE BORD'!E648-'[1]TABLEAU DE BORD'!C648</f>
        <v>#VALUE!</v>
      </c>
      <c r="CI650" t="str">
        <f>'[1]TABLEAU DE BORD'!H648</f>
        <v/>
      </c>
      <c r="CJ650" t="e">
        <f>'[1]TABLEAU DE BORD'!K648-'[1]TABLEAU DE BORD'!I648</f>
        <v>#VALUE!</v>
      </c>
    </row>
    <row r="651" spans="69:88" x14ac:dyDescent="0.25">
      <c r="BQ6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BORD'!$B$13:$B$2000,0),11))*Q651/INDEX('[1]TABLEAU DE BORD'!$B$13:$R$2000,MATCH('Formalisme RTE'!$H$2,'[1]TABLEAU DE BORD'!$B$13:$B$2000,0),12)</f>
        <v>2.7040062867933941</v>
      </c>
      <c r="BR651">
        <f t="shared" si="43"/>
        <v>0</v>
      </c>
      <c r="BU651">
        <f t="shared" si="41"/>
        <v>0.5758883471257642</v>
      </c>
      <c r="BW651">
        <f>IF($BW$6="","",IF(ISERROR(INDEX([1]Base!$A$2:$C$207,MATCH($BW$6,[1]Base!$A$2:$A$207,0),2))=TRUE,"CABLE INCONNU",(INDEX([1]Base!$A$2:$C$207,MATCH($BW$6,[1]Base!$A$2:$A$207,0),3))))</f>
        <v>15.75</v>
      </c>
      <c r="BY651">
        <f>IF($BW$6="","",IF(ISERROR(INDEX([1]Base!$A$2:$C$207,MATCH($BW$6,[1]Base!$A$2:$A$207,0),2))=TRUE,"CABLE INCONNU",(INDEX([1]Base!$A$2:$C$207,MATCH($BW$6,[1]Base!$A$2:$A$207,0),2))))</f>
        <v>0.54700000000000004</v>
      </c>
      <c r="CA651">
        <f t="shared" si="42"/>
        <v>0</v>
      </c>
      <c r="CC651">
        <f>$BB$28+$D$10*((EXP(($BB$26-Q651)/$D$10)+EXP(-($BB$26-Q651)/$D$10))/2-1)</f>
        <v>237.96</v>
      </c>
      <c r="CD6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BORD'!$B$13:$B$2000,0),9)))*Q651/$M$18)</f>
        <v>237.96</v>
      </c>
      <c r="CF651" t="str">
        <f>'[1]TABLEAU DE BORD'!B649</f>
        <v/>
      </c>
      <c r="CG651" t="e">
        <f>'[1]TABLEAU DE BORD'!E649-'[1]TABLEAU DE BORD'!C649</f>
        <v>#VALUE!</v>
      </c>
      <c r="CI651" t="str">
        <f>'[1]TABLEAU DE BORD'!H649</f>
        <v/>
      </c>
      <c r="CJ651" t="e">
        <f>'[1]TABLEAU DE BORD'!K649-'[1]TABLEAU DE BORD'!I649</f>
        <v>#VALUE!</v>
      </c>
    </row>
    <row r="652" spans="69:88" x14ac:dyDescent="0.25">
      <c r="BQ6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BORD'!$B$13:$B$2000,0),11))*Q652/INDEX('[1]TABLEAU DE BORD'!$B$13:$R$2000,MATCH('Formalisme RTE'!$H$2,'[1]TABLEAU DE BORD'!$B$13:$B$2000,0),12)</f>
        <v>2.7040062867933941</v>
      </c>
      <c r="BR652">
        <f t="shared" si="43"/>
        <v>0</v>
      </c>
      <c r="BU652">
        <f t="shared" si="41"/>
        <v>0.5758883471257642</v>
      </c>
      <c r="BW652">
        <f>IF($BW$6="","",IF(ISERROR(INDEX([1]Base!$A$2:$C$207,MATCH($BW$6,[1]Base!$A$2:$A$207,0),2))=TRUE,"CABLE INCONNU",(INDEX([1]Base!$A$2:$C$207,MATCH($BW$6,[1]Base!$A$2:$A$207,0),3))))</f>
        <v>15.75</v>
      </c>
      <c r="BY652">
        <f>IF($BW$6="","",IF(ISERROR(INDEX([1]Base!$A$2:$C$207,MATCH($BW$6,[1]Base!$A$2:$A$207,0),2))=TRUE,"CABLE INCONNU",(INDEX([1]Base!$A$2:$C$207,MATCH($BW$6,[1]Base!$A$2:$A$207,0),2))))</f>
        <v>0.54700000000000004</v>
      </c>
      <c r="CA652">
        <f t="shared" si="42"/>
        <v>0</v>
      </c>
      <c r="CC652">
        <f>$BB$28+$D$10*((EXP(($BB$26-Q652)/$D$10)+EXP(-($BB$26-Q652)/$D$10))/2-1)</f>
        <v>237.96</v>
      </c>
      <c r="CD6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BORD'!$B$13:$B$2000,0),9)))*Q652/$M$18)</f>
        <v>237.96</v>
      </c>
      <c r="CF652" t="str">
        <f>'[1]TABLEAU DE BORD'!B650</f>
        <v/>
      </c>
      <c r="CG652" t="e">
        <f>'[1]TABLEAU DE BORD'!E650-'[1]TABLEAU DE BORD'!C650</f>
        <v>#VALUE!</v>
      </c>
      <c r="CI652" t="str">
        <f>'[1]TABLEAU DE BORD'!H650</f>
        <v/>
      </c>
      <c r="CJ652" t="e">
        <f>'[1]TABLEAU DE BORD'!K650-'[1]TABLEAU DE BORD'!I650</f>
        <v>#VALUE!</v>
      </c>
    </row>
    <row r="653" spans="69:88" x14ac:dyDescent="0.25">
      <c r="BQ6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BORD'!$B$13:$B$2000,0),11))*Q653/INDEX('[1]TABLEAU DE BORD'!$B$13:$R$2000,MATCH('Formalisme RTE'!$H$2,'[1]TABLEAU DE BORD'!$B$13:$B$2000,0),12)</f>
        <v>2.7040062867933941</v>
      </c>
      <c r="BR653">
        <f t="shared" si="43"/>
        <v>0</v>
      </c>
      <c r="BU653">
        <f t="shared" si="41"/>
        <v>0.5758883471257642</v>
      </c>
      <c r="BW653">
        <f>IF($BW$6="","",IF(ISERROR(INDEX([1]Base!$A$2:$C$207,MATCH($BW$6,[1]Base!$A$2:$A$207,0),2))=TRUE,"CABLE INCONNU",(INDEX([1]Base!$A$2:$C$207,MATCH($BW$6,[1]Base!$A$2:$A$207,0),3))))</f>
        <v>15.75</v>
      </c>
      <c r="BY653">
        <f>IF($BW$6="","",IF(ISERROR(INDEX([1]Base!$A$2:$C$207,MATCH($BW$6,[1]Base!$A$2:$A$207,0),2))=TRUE,"CABLE INCONNU",(INDEX([1]Base!$A$2:$C$207,MATCH($BW$6,[1]Base!$A$2:$A$207,0),2))))</f>
        <v>0.54700000000000004</v>
      </c>
      <c r="CA653">
        <f t="shared" si="42"/>
        <v>0</v>
      </c>
      <c r="CC653">
        <f>$BB$28+$D$10*((EXP(($BB$26-Q653)/$D$10)+EXP(-($BB$26-Q653)/$D$10))/2-1)</f>
        <v>237.96</v>
      </c>
      <c r="CD6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BORD'!$B$13:$B$2000,0),9)))*Q653/$M$18)</f>
        <v>237.96</v>
      </c>
      <c r="CF653" t="str">
        <f>'[1]TABLEAU DE BORD'!B651</f>
        <v/>
      </c>
      <c r="CG653" t="e">
        <f>'[1]TABLEAU DE BORD'!E651-'[1]TABLEAU DE BORD'!C651</f>
        <v>#VALUE!</v>
      </c>
      <c r="CI653" t="str">
        <f>'[1]TABLEAU DE BORD'!H651</f>
        <v/>
      </c>
      <c r="CJ653" t="e">
        <f>'[1]TABLEAU DE BORD'!K651-'[1]TABLEAU DE BORD'!I651</f>
        <v>#VALUE!</v>
      </c>
    </row>
    <row r="654" spans="69:88" x14ac:dyDescent="0.25">
      <c r="BQ6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BORD'!$B$13:$B$2000,0),11))*Q654/INDEX('[1]TABLEAU DE BORD'!$B$13:$R$2000,MATCH('Formalisme RTE'!$H$2,'[1]TABLEAU DE BORD'!$B$13:$B$2000,0),12)</f>
        <v>2.7040062867933941</v>
      </c>
      <c r="BR654">
        <f t="shared" si="43"/>
        <v>0</v>
      </c>
      <c r="BU654">
        <f t="shared" si="41"/>
        <v>0.5758883471257642</v>
      </c>
      <c r="BW654">
        <f>IF($BW$6="","",IF(ISERROR(INDEX([1]Base!$A$2:$C$207,MATCH($BW$6,[1]Base!$A$2:$A$207,0),2))=TRUE,"CABLE INCONNU",(INDEX([1]Base!$A$2:$C$207,MATCH($BW$6,[1]Base!$A$2:$A$207,0),3))))</f>
        <v>15.75</v>
      </c>
      <c r="BY654">
        <f>IF($BW$6="","",IF(ISERROR(INDEX([1]Base!$A$2:$C$207,MATCH($BW$6,[1]Base!$A$2:$A$207,0),2))=TRUE,"CABLE INCONNU",(INDEX([1]Base!$A$2:$C$207,MATCH($BW$6,[1]Base!$A$2:$A$207,0),2))))</f>
        <v>0.54700000000000004</v>
      </c>
      <c r="CA654">
        <f t="shared" si="42"/>
        <v>0</v>
      </c>
      <c r="CC654">
        <f>$BB$28+$D$10*((EXP(($BB$26-Q654)/$D$10)+EXP(-($BB$26-Q654)/$D$10))/2-1)</f>
        <v>237.96</v>
      </c>
      <c r="CD6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BORD'!$B$13:$B$2000,0),9)))*Q654/$M$18)</f>
        <v>237.96</v>
      </c>
      <c r="CF654" t="str">
        <f>'[1]TABLEAU DE BORD'!B652</f>
        <v/>
      </c>
      <c r="CG654" t="e">
        <f>'[1]TABLEAU DE BORD'!E652-'[1]TABLEAU DE BORD'!C652</f>
        <v>#VALUE!</v>
      </c>
      <c r="CI654" t="str">
        <f>'[1]TABLEAU DE BORD'!H652</f>
        <v/>
      </c>
      <c r="CJ654" t="e">
        <f>'[1]TABLEAU DE BORD'!K652-'[1]TABLEAU DE BORD'!I652</f>
        <v>#VALUE!</v>
      </c>
    </row>
    <row r="655" spans="69:88" x14ac:dyDescent="0.25">
      <c r="BQ6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BORD'!$B$13:$B$2000,0),11))*Q655/INDEX('[1]TABLEAU DE BORD'!$B$13:$R$2000,MATCH('Formalisme RTE'!$H$2,'[1]TABLEAU DE BORD'!$B$13:$B$2000,0),12)</f>
        <v>2.7040062867933941</v>
      </c>
      <c r="BR655">
        <f t="shared" si="43"/>
        <v>0</v>
      </c>
      <c r="BU655">
        <f t="shared" si="41"/>
        <v>0.5758883471257642</v>
      </c>
      <c r="BW655">
        <f>IF($BW$6="","",IF(ISERROR(INDEX([1]Base!$A$2:$C$207,MATCH($BW$6,[1]Base!$A$2:$A$207,0),2))=TRUE,"CABLE INCONNU",(INDEX([1]Base!$A$2:$C$207,MATCH($BW$6,[1]Base!$A$2:$A$207,0),3))))</f>
        <v>15.75</v>
      </c>
      <c r="BY655">
        <f>IF($BW$6="","",IF(ISERROR(INDEX([1]Base!$A$2:$C$207,MATCH($BW$6,[1]Base!$A$2:$A$207,0),2))=TRUE,"CABLE INCONNU",(INDEX([1]Base!$A$2:$C$207,MATCH($BW$6,[1]Base!$A$2:$A$207,0),2))))</f>
        <v>0.54700000000000004</v>
      </c>
      <c r="CA655">
        <f t="shared" si="42"/>
        <v>0</v>
      </c>
      <c r="CC655">
        <f>$BB$28+$D$10*((EXP(($BB$26-Q655)/$D$10)+EXP(-($BB$26-Q655)/$D$10))/2-1)</f>
        <v>237.96</v>
      </c>
      <c r="CD6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BORD'!$B$13:$B$2000,0),9)))*Q655/$M$18)</f>
        <v>237.96</v>
      </c>
      <c r="CF655" t="str">
        <f>'[1]TABLEAU DE BORD'!B653</f>
        <v/>
      </c>
      <c r="CG655" t="e">
        <f>'[1]TABLEAU DE BORD'!E653-'[1]TABLEAU DE BORD'!C653</f>
        <v>#VALUE!</v>
      </c>
      <c r="CI655" t="str">
        <f>'[1]TABLEAU DE BORD'!H653</f>
        <v/>
      </c>
      <c r="CJ655" t="e">
        <f>'[1]TABLEAU DE BORD'!K653-'[1]TABLEAU DE BORD'!I653</f>
        <v>#VALUE!</v>
      </c>
    </row>
    <row r="656" spans="69:88" x14ac:dyDescent="0.25">
      <c r="BQ6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BORD'!$B$13:$B$2000,0),11))*Q656/INDEX('[1]TABLEAU DE BORD'!$B$13:$R$2000,MATCH('Formalisme RTE'!$H$2,'[1]TABLEAU DE BORD'!$B$13:$B$2000,0),12)</f>
        <v>2.7040062867933941</v>
      </c>
      <c r="BR656">
        <f t="shared" si="43"/>
        <v>0</v>
      </c>
      <c r="BU656">
        <f t="shared" ref="BU656:BU719" si="44">SQRT(1-(1/(SQRT((BY656*0.981)^2+(($B$30/10)*BW656*0.001)^2)/(BY656*0.981))^2))</f>
        <v>0.5758883471257642</v>
      </c>
      <c r="BW656">
        <f>IF($BW$6="","",IF(ISERROR(INDEX([1]Base!$A$2:$C$207,MATCH($BW$6,[1]Base!$A$2:$A$207,0),2))=TRUE,"CABLE INCONNU",(INDEX([1]Base!$A$2:$C$207,MATCH($BW$6,[1]Base!$A$2:$A$207,0),3))))</f>
        <v>15.75</v>
      </c>
      <c r="BY656">
        <f>IF($BW$6="","",IF(ISERROR(INDEX([1]Base!$A$2:$C$207,MATCH($BW$6,[1]Base!$A$2:$A$207,0),2))=TRUE,"CABLE INCONNU",(INDEX([1]Base!$A$2:$C$207,MATCH($BW$6,[1]Base!$A$2:$A$207,0),2))))</f>
        <v>0.54700000000000004</v>
      </c>
      <c r="CA656">
        <f t="shared" si="42"/>
        <v>0</v>
      </c>
      <c r="CC656">
        <f>$BB$28+$D$10*((EXP(($BB$26-Q656)/$D$10)+EXP(-($BB$26-Q656)/$D$10))/2-1)</f>
        <v>237.96</v>
      </c>
      <c r="CD6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BORD'!$B$13:$B$2000,0),9)))*Q656/$M$18)</f>
        <v>237.96</v>
      </c>
      <c r="CF656" t="str">
        <f>'[1]TABLEAU DE BORD'!B654</f>
        <v/>
      </c>
      <c r="CG656" t="e">
        <f>'[1]TABLEAU DE BORD'!E654-'[1]TABLEAU DE BORD'!C654</f>
        <v>#VALUE!</v>
      </c>
      <c r="CI656" t="str">
        <f>'[1]TABLEAU DE BORD'!H654</f>
        <v/>
      </c>
      <c r="CJ656" t="e">
        <f>'[1]TABLEAU DE BORD'!K654-'[1]TABLEAU DE BORD'!I654</f>
        <v>#VALUE!</v>
      </c>
    </row>
    <row r="657" spans="69:88" x14ac:dyDescent="0.25">
      <c r="BQ6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BORD'!$B$13:$B$2000,0),11))*Q657/INDEX('[1]TABLEAU DE BORD'!$B$13:$R$2000,MATCH('Formalisme RTE'!$H$2,'[1]TABLEAU DE BORD'!$B$13:$B$2000,0),12)</f>
        <v>2.7040062867933941</v>
      </c>
      <c r="BR657">
        <f t="shared" si="43"/>
        <v>0</v>
      </c>
      <c r="BU657">
        <f t="shared" si="44"/>
        <v>0.5758883471257642</v>
      </c>
      <c r="BW657">
        <f>IF($BW$6="","",IF(ISERROR(INDEX([1]Base!$A$2:$C$207,MATCH($BW$6,[1]Base!$A$2:$A$207,0),2))=TRUE,"CABLE INCONNU",(INDEX([1]Base!$A$2:$C$207,MATCH($BW$6,[1]Base!$A$2:$A$207,0),3))))</f>
        <v>15.75</v>
      </c>
      <c r="BY657">
        <f>IF($BW$6="","",IF(ISERROR(INDEX([1]Base!$A$2:$C$207,MATCH($BW$6,[1]Base!$A$2:$A$207,0),2))=TRUE,"CABLE INCONNU",(INDEX([1]Base!$A$2:$C$207,MATCH($BW$6,[1]Base!$A$2:$A$207,0),2))))</f>
        <v>0.54700000000000004</v>
      </c>
      <c r="CA657">
        <f t="shared" ref="CA657:CA720" si="45">CD657-CC657</f>
        <v>0</v>
      </c>
      <c r="CC657">
        <f>$BB$28+$D$10*((EXP(($BB$26-Q657)/$D$10)+EXP(-($BB$26-Q657)/$D$10))/2-1)</f>
        <v>237.96</v>
      </c>
      <c r="CD6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BORD'!$B$13:$B$2000,0),9)))*Q657/$M$18)</f>
        <v>237.96</v>
      </c>
      <c r="CF657" t="str">
        <f>'[1]TABLEAU DE BORD'!B655</f>
        <v/>
      </c>
      <c r="CG657" t="e">
        <f>'[1]TABLEAU DE BORD'!E655-'[1]TABLEAU DE BORD'!C655</f>
        <v>#VALUE!</v>
      </c>
      <c r="CI657" t="str">
        <f>'[1]TABLEAU DE BORD'!H655</f>
        <v/>
      </c>
      <c r="CJ657" t="e">
        <f>'[1]TABLEAU DE BORD'!K655-'[1]TABLEAU DE BORD'!I655</f>
        <v>#VALUE!</v>
      </c>
    </row>
    <row r="658" spans="69:88" x14ac:dyDescent="0.25">
      <c r="BQ6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BORD'!$B$13:$B$2000,0),11))*Q658/INDEX('[1]TABLEAU DE BORD'!$B$13:$R$2000,MATCH('Formalisme RTE'!$H$2,'[1]TABLEAU DE BORD'!$B$13:$B$2000,0),12)</f>
        <v>2.7040062867933941</v>
      </c>
      <c r="BR658">
        <f t="shared" ref="BR658:BR721" si="46">BU658*CA658</f>
        <v>0</v>
      </c>
      <c r="BU658">
        <f t="shared" si="44"/>
        <v>0.5758883471257642</v>
      </c>
      <c r="BW658">
        <f>IF($BW$6="","",IF(ISERROR(INDEX([1]Base!$A$2:$C$207,MATCH($BW$6,[1]Base!$A$2:$A$207,0),2))=TRUE,"CABLE INCONNU",(INDEX([1]Base!$A$2:$C$207,MATCH($BW$6,[1]Base!$A$2:$A$207,0),3))))</f>
        <v>15.75</v>
      </c>
      <c r="BY658">
        <f>IF($BW$6="","",IF(ISERROR(INDEX([1]Base!$A$2:$C$207,MATCH($BW$6,[1]Base!$A$2:$A$207,0),2))=TRUE,"CABLE INCONNU",(INDEX([1]Base!$A$2:$C$207,MATCH($BW$6,[1]Base!$A$2:$A$207,0),2))))</f>
        <v>0.54700000000000004</v>
      </c>
      <c r="CA658">
        <f t="shared" si="45"/>
        <v>0</v>
      </c>
      <c r="CC658">
        <f>$BB$28+$D$10*((EXP(($BB$26-Q658)/$D$10)+EXP(-($BB$26-Q658)/$D$10))/2-1)</f>
        <v>237.96</v>
      </c>
      <c r="CD6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BORD'!$B$13:$B$2000,0),9)))*Q658/$M$18)</f>
        <v>237.96</v>
      </c>
      <c r="CF658" t="str">
        <f>'[1]TABLEAU DE BORD'!B656</f>
        <v/>
      </c>
      <c r="CG658" t="e">
        <f>'[1]TABLEAU DE BORD'!E656-'[1]TABLEAU DE BORD'!C656</f>
        <v>#VALUE!</v>
      </c>
      <c r="CI658" t="str">
        <f>'[1]TABLEAU DE BORD'!H656</f>
        <v/>
      </c>
      <c r="CJ658" t="e">
        <f>'[1]TABLEAU DE BORD'!K656-'[1]TABLEAU DE BORD'!I656</f>
        <v>#VALUE!</v>
      </c>
    </row>
    <row r="659" spans="69:88" x14ac:dyDescent="0.25">
      <c r="BQ6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BORD'!$B$13:$B$2000,0),11))*Q659/INDEX('[1]TABLEAU DE BORD'!$B$13:$R$2000,MATCH('Formalisme RTE'!$H$2,'[1]TABLEAU DE BORD'!$B$13:$B$2000,0),12)</f>
        <v>2.7040062867933941</v>
      </c>
      <c r="BR659">
        <f t="shared" si="46"/>
        <v>0</v>
      </c>
      <c r="BU659">
        <f t="shared" si="44"/>
        <v>0.5758883471257642</v>
      </c>
      <c r="BW659">
        <f>IF($BW$6="","",IF(ISERROR(INDEX([1]Base!$A$2:$C$207,MATCH($BW$6,[1]Base!$A$2:$A$207,0),2))=TRUE,"CABLE INCONNU",(INDEX([1]Base!$A$2:$C$207,MATCH($BW$6,[1]Base!$A$2:$A$207,0),3))))</f>
        <v>15.75</v>
      </c>
      <c r="BY659">
        <f>IF($BW$6="","",IF(ISERROR(INDEX([1]Base!$A$2:$C$207,MATCH($BW$6,[1]Base!$A$2:$A$207,0),2))=TRUE,"CABLE INCONNU",(INDEX([1]Base!$A$2:$C$207,MATCH($BW$6,[1]Base!$A$2:$A$207,0),2))))</f>
        <v>0.54700000000000004</v>
      </c>
      <c r="CA659">
        <f t="shared" si="45"/>
        <v>0</v>
      </c>
      <c r="CC659">
        <f>$BB$28+$D$10*((EXP(($BB$26-Q659)/$D$10)+EXP(-($BB$26-Q659)/$D$10))/2-1)</f>
        <v>237.96</v>
      </c>
      <c r="CD6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BORD'!$B$13:$B$2000,0),9)))*Q659/$M$18)</f>
        <v>237.96</v>
      </c>
      <c r="CF659" t="str">
        <f>'[1]TABLEAU DE BORD'!B657</f>
        <v/>
      </c>
      <c r="CG659" t="e">
        <f>'[1]TABLEAU DE BORD'!E657-'[1]TABLEAU DE BORD'!C657</f>
        <v>#VALUE!</v>
      </c>
      <c r="CI659" t="str">
        <f>'[1]TABLEAU DE BORD'!H657</f>
        <v/>
      </c>
      <c r="CJ659" t="e">
        <f>'[1]TABLEAU DE BORD'!K657-'[1]TABLEAU DE BORD'!I657</f>
        <v>#VALUE!</v>
      </c>
    </row>
    <row r="660" spans="69:88" x14ac:dyDescent="0.25">
      <c r="BQ6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BORD'!$B$13:$B$2000,0),11))*Q660/INDEX('[1]TABLEAU DE BORD'!$B$13:$R$2000,MATCH('Formalisme RTE'!$H$2,'[1]TABLEAU DE BORD'!$B$13:$B$2000,0),12)</f>
        <v>2.7040062867933941</v>
      </c>
      <c r="BR660">
        <f t="shared" si="46"/>
        <v>0</v>
      </c>
      <c r="BU660">
        <f t="shared" si="44"/>
        <v>0.5758883471257642</v>
      </c>
      <c r="BW660">
        <f>IF($BW$6="","",IF(ISERROR(INDEX([1]Base!$A$2:$C$207,MATCH($BW$6,[1]Base!$A$2:$A$207,0),2))=TRUE,"CABLE INCONNU",(INDEX([1]Base!$A$2:$C$207,MATCH($BW$6,[1]Base!$A$2:$A$207,0),3))))</f>
        <v>15.75</v>
      </c>
      <c r="BY660">
        <f>IF($BW$6="","",IF(ISERROR(INDEX([1]Base!$A$2:$C$207,MATCH($BW$6,[1]Base!$A$2:$A$207,0),2))=TRUE,"CABLE INCONNU",(INDEX([1]Base!$A$2:$C$207,MATCH($BW$6,[1]Base!$A$2:$A$207,0),2))))</f>
        <v>0.54700000000000004</v>
      </c>
      <c r="CA660">
        <f t="shared" si="45"/>
        <v>0</v>
      </c>
      <c r="CC660">
        <f>$BB$28+$D$10*((EXP(($BB$26-Q660)/$D$10)+EXP(-($BB$26-Q660)/$D$10))/2-1)</f>
        <v>237.96</v>
      </c>
      <c r="CD6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BORD'!$B$13:$B$2000,0),9)))*Q660/$M$18)</f>
        <v>237.96</v>
      </c>
      <c r="CF660" t="str">
        <f>'[1]TABLEAU DE BORD'!B658</f>
        <v/>
      </c>
      <c r="CG660" t="e">
        <f>'[1]TABLEAU DE BORD'!E658-'[1]TABLEAU DE BORD'!C658</f>
        <v>#VALUE!</v>
      </c>
      <c r="CI660" t="str">
        <f>'[1]TABLEAU DE BORD'!H658</f>
        <v/>
      </c>
      <c r="CJ660" t="e">
        <f>'[1]TABLEAU DE BORD'!K658-'[1]TABLEAU DE BORD'!I658</f>
        <v>#VALUE!</v>
      </c>
    </row>
    <row r="661" spans="69:88" x14ac:dyDescent="0.25">
      <c r="BQ6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BORD'!$B$13:$B$2000,0),11))*Q661/INDEX('[1]TABLEAU DE BORD'!$B$13:$R$2000,MATCH('Formalisme RTE'!$H$2,'[1]TABLEAU DE BORD'!$B$13:$B$2000,0),12)</f>
        <v>2.7040062867933941</v>
      </c>
      <c r="BR661">
        <f t="shared" si="46"/>
        <v>0</v>
      </c>
      <c r="BU661">
        <f t="shared" si="44"/>
        <v>0.5758883471257642</v>
      </c>
      <c r="BW661">
        <f>IF($BW$6="","",IF(ISERROR(INDEX([1]Base!$A$2:$C$207,MATCH($BW$6,[1]Base!$A$2:$A$207,0),2))=TRUE,"CABLE INCONNU",(INDEX([1]Base!$A$2:$C$207,MATCH($BW$6,[1]Base!$A$2:$A$207,0),3))))</f>
        <v>15.75</v>
      </c>
      <c r="BY661">
        <f>IF($BW$6="","",IF(ISERROR(INDEX([1]Base!$A$2:$C$207,MATCH($BW$6,[1]Base!$A$2:$A$207,0),2))=TRUE,"CABLE INCONNU",(INDEX([1]Base!$A$2:$C$207,MATCH($BW$6,[1]Base!$A$2:$A$207,0),2))))</f>
        <v>0.54700000000000004</v>
      </c>
      <c r="CA661">
        <f t="shared" si="45"/>
        <v>0</v>
      </c>
      <c r="CC661">
        <f>$BB$28+$D$10*((EXP(($BB$26-Q661)/$D$10)+EXP(-($BB$26-Q661)/$D$10))/2-1)</f>
        <v>237.96</v>
      </c>
      <c r="CD6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BORD'!$B$13:$B$2000,0),9)))*Q661/$M$18)</f>
        <v>237.96</v>
      </c>
      <c r="CF661" t="str">
        <f>'[1]TABLEAU DE BORD'!B659</f>
        <v/>
      </c>
      <c r="CG661" t="e">
        <f>'[1]TABLEAU DE BORD'!E659-'[1]TABLEAU DE BORD'!C659</f>
        <v>#VALUE!</v>
      </c>
      <c r="CI661" t="str">
        <f>'[1]TABLEAU DE BORD'!H659</f>
        <v/>
      </c>
      <c r="CJ661" t="e">
        <f>'[1]TABLEAU DE BORD'!K659-'[1]TABLEAU DE BORD'!I659</f>
        <v>#VALUE!</v>
      </c>
    </row>
    <row r="662" spans="69:88" x14ac:dyDescent="0.25">
      <c r="BQ6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BORD'!$B$13:$B$2000,0),11))*Q662/INDEX('[1]TABLEAU DE BORD'!$B$13:$R$2000,MATCH('Formalisme RTE'!$H$2,'[1]TABLEAU DE BORD'!$B$13:$B$2000,0),12)</f>
        <v>2.7040062867933941</v>
      </c>
      <c r="BR662">
        <f t="shared" si="46"/>
        <v>0</v>
      </c>
      <c r="BU662">
        <f t="shared" si="44"/>
        <v>0.5758883471257642</v>
      </c>
      <c r="BW662">
        <f>IF($BW$6="","",IF(ISERROR(INDEX([1]Base!$A$2:$C$207,MATCH($BW$6,[1]Base!$A$2:$A$207,0),2))=TRUE,"CABLE INCONNU",(INDEX([1]Base!$A$2:$C$207,MATCH($BW$6,[1]Base!$A$2:$A$207,0),3))))</f>
        <v>15.75</v>
      </c>
      <c r="BY662">
        <f>IF($BW$6="","",IF(ISERROR(INDEX([1]Base!$A$2:$C$207,MATCH($BW$6,[1]Base!$A$2:$A$207,0),2))=TRUE,"CABLE INCONNU",(INDEX([1]Base!$A$2:$C$207,MATCH($BW$6,[1]Base!$A$2:$A$207,0),2))))</f>
        <v>0.54700000000000004</v>
      </c>
      <c r="CA662">
        <f t="shared" si="45"/>
        <v>0</v>
      </c>
      <c r="CC662">
        <f>$BB$28+$D$10*((EXP(($BB$26-Q662)/$D$10)+EXP(-($BB$26-Q662)/$D$10))/2-1)</f>
        <v>237.96</v>
      </c>
      <c r="CD6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BORD'!$B$13:$B$2000,0),9)))*Q662/$M$18)</f>
        <v>237.96</v>
      </c>
      <c r="CF662" t="str">
        <f>'[1]TABLEAU DE BORD'!B660</f>
        <v/>
      </c>
      <c r="CG662" t="e">
        <f>'[1]TABLEAU DE BORD'!E660-'[1]TABLEAU DE BORD'!C660</f>
        <v>#VALUE!</v>
      </c>
      <c r="CI662" t="str">
        <f>'[1]TABLEAU DE BORD'!H660</f>
        <v/>
      </c>
      <c r="CJ662" t="e">
        <f>'[1]TABLEAU DE BORD'!K660-'[1]TABLEAU DE BORD'!I660</f>
        <v>#VALUE!</v>
      </c>
    </row>
    <row r="663" spans="69:88" x14ac:dyDescent="0.25">
      <c r="BQ6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BORD'!$B$13:$B$2000,0),11))*Q663/INDEX('[1]TABLEAU DE BORD'!$B$13:$R$2000,MATCH('Formalisme RTE'!$H$2,'[1]TABLEAU DE BORD'!$B$13:$B$2000,0),12)</f>
        <v>2.7040062867933941</v>
      </c>
      <c r="BR663">
        <f t="shared" si="46"/>
        <v>0</v>
      </c>
      <c r="BU663">
        <f t="shared" si="44"/>
        <v>0.5758883471257642</v>
      </c>
      <c r="BW663">
        <f>IF($BW$6="","",IF(ISERROR(INDEX([1]Base!$A$2:$C$207,MATCH($BW$6,[1]Base!$A$2:$A$207,0),2))=TRUE,"CABLE INCONNU",(INDEX([1]Base!$A$2:$C$207,MATCH($BW$6,[1]Base!$A$2:$A$207,0),3))))</f>
        <v>15.75</v>
      </c>
      <c r="BY663">
        <f>IF($BW$6="","",IF(ISERROR(INDEX([1]Base!$A$2:$C$207,MATCH($BW$6,[1]Base!$A$2:$A$207,0),2))=TRUE,"CABLE INCONNU",(INDEX([1]Base!$A$2:$C$207,MATCH($BW$6,[1]Base!$A$2:$A$207,0),2))))</f>
        <v>0.54700000000000004</v>
      </c>
      <c r="CA663">
        <f t="shared" si="45"/>
        <v>0</v>
      </c>
      <c r="CC663">
        <f>$BB$28+$D$10*((EXP(($BB$26-Q663)/$D$10)+EXP(-($BB$26-Q663)/$D$10))/2-1)</f>
        <v>237.96</v>
      </c>
      <c r="CD6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BORD'!$B$13:$B$2000,0),9)))*Q663/$M$18)</f>
        <v>237.96</v>
      </c>
      <c r="CF663" t="str">
        <f>'[1]TABLEAU DE BORD'!B661</f>
        <v/>
      </c>
      <c r="CG663" t="e">
        <f>'[1]TABLEAU DE BORD'!E661-'[1]TABLEAU DE BORD'!C661</f>
        <v>#VALUE!</v>
      </c>
      <c r="CI663" t="str">
        <f>'[1]TABLEAU DE BORD'!H661</f>
        <v/>
      </c>
      <c r="CJ663" t="e">
        <f>'[1]TABLEAU DE BORD'!K661-'[1]TABLEAU DE BORD'!I661</f>
        <v>#VALUE!</v>
      </c>
    </row>
    <row r="664" spans="69:88" x14ac:dyDescent="0.25">
      <c r="BQ6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BORD'!$B$13:$B$2000,0),11))*Q664/INDEX('[1]TABLEAU DE BORD'!$B$13:$R$2000,MATCH('Formalisme RTE'!$H$2,'[1]TABLEAU DE BORD'!$B$13:$B$2000,0),12)</f>
        <v>2.7040062867933941</v>
      </c>
      <c r="BR664">
        <f t="shared" si="46"/>
        <v>0</v>
      </c>
      <c r="BU664">
        <f t="shared" si="44"/>
        <v>0.5758883471257642</v>
      </c>
      <c r="BW664">
        <f>IF($BW$6="","",IF(ISERROR(INDEX([1]Base!$A$2:$C$207,MATCH($BW$6,[1]Base!$A$2:$A$207,0),2))=TRUE,"CABLE INCONNU",(INDEX([1]Base!$A$2:$C$207,MATCH($BW$6,[1]Base!$A$2:$A$207,0),3))))</f>
        <v>15.75</v>
      </c>
      <c r="BY664">
        <f>IF($BW$6="","",IF(ISERROR(INDEX([1]Base!$A$2:$C$207,MATCH($BW$6,[1]Base!$A$2:$A$207,0),2))=TRUE,"CABLE INCONNU",(INDEX([1]Base!$A$2:$C$207,MATCH($BW$6,[1]Base!$A$2:$A$207,0),2))))</f>
        <v>0.54700000000000004</v>
      </c>
      <c r="CA664">
        <f t="shared" si="45"/>
        <v>0</v>
      </c>
      <c r="CC664">
        <f>$BB$28+$D$10*((EXP(($BB$26-Q664)/$D$10)+EXP(-($BB$26-Q664)/$D$10))/2-1)</f>
        <v>237.96</v>
      </c>
      <c r="CD6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BORD'!$B$13:$B$2000,0),9)))*Q664/$M$18)</f>
        <v>237.96</v>
      </c>
      <c r="CF664" t="str">
        <f>'[1]TABLEAU DE BORD'!B662</f>
        <v/>
      </c>
      <c r="CG664" t="e">
        <f>'[1]TABLEAU DE BORD'!E662-'[1]TABLEAU DE BORD'!C662</f>
        <v>#VALUE!</v>
      </c>
      <c r="CI664" t="str">
        <f>'[1]TABLEAU DE BORD'!H662</f>
        <v/>
      </c>
      <c r="CJ664" t="e">
        <f>'[1]TABLEAU DE BORD'!K662-'[1]TABLEAU DE BORD'!I662</f>
        <v>#VALUE!</v>
      </c>
    </row>
    <row r="665" spans="69:88" x14ac:dyDescent="0.25">
      <c r="BQ6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BORD'!$B$13:$B$2000,0),11))*Q665/INDEX('[1]TABLEAU DE BORD'!$B$13:$R$2000,MATCH('Formalisme RTE'!$H$2,'[1]TABLEAU DE BORD'!$B$13:$B$2000,0),12)</f>
        <v>2.7040062867933941</v>
      </c>
      <c r="BR665">
        <f t="shared" si="46"/>
        <v>0</v>
      </c>
      <c r="BU665">
        <f t="shared" si="44"/>
        <v>0.5758883471257642</v>
      </c>
      <c r="BW665">
        <f>IF($BW$6="","",IF(ISERROR(INDEX([1]Base!$A$2:$C$207,MATCH($BW$6,[1]Base!$A$2:$A$207,0),2))=TRUE,"CABLE INCONNU",(INDEX([1]Base!$A$2:$C$207,MATCH($BW$6,[1]Base!$A$2:$A$207,0),3))))</f>
        <v>15.75</v>
      </c>
      <c r="BY665">
        <f>IF($BW$6="","",IF(ISERROR(INDEX([1]Base!$A$2:$C$207,MATCH($BW$6,[1]Base!$A$2:$A$207,0),2))=TRUE,"CABLE INCONNU",(INDEX([1]Base!$A$2:$C$207,MATCH($BW$6,[1]Base!$A$2:$A$207,0),2))))</f>
        <v>0.54700000000000004</v>
      </c>
      <c r="CA665">
        <f t="shared" si="45"/>
        <v>0</v>
      </c>
      <c r="CC665">
        <f>$BB$28+$D$10*((EXP(($BB$26-Q665)/$D$10)+EXP(-($BB$26-Q665)/$D$10))/2-1)</f>
        <v>237.96</v>
      </c>
      <c r="CD6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BORD'!$B$13:$B$2000,0),9)))*Q665/$M$18)</f>
        <v>237.96</v>
      </c>
      <c r="CF665" t="str">
        <f>'[1]TABLEAU DE BORD'!B663</f>
        <v/>
      </c>
      <c r="CG665" t="e">
        <f>'[1]TABLEAU DE BORD'!E663-'[1]TABLEAU DE BORD'!C663</f>
        <v>#VALUE!</v>
      </c>
      <c r="CI665" t="str">
        <f>'[1]TABLEAU DE BORD'!H663</f>
        <v/>
      </c>
      <c r="CJ665" t="e">
        <f>'[1]TABLEAU DE BORD'!K663-'[1]TABLEAU DE BORD'!I663</f>
        <v>#VALUE!</v>
      </c>
    </row>
    <row r="666" spans="69:88" x14ac:dyDescent="0.25">
      <c r="BQ6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BORD'!$B$13:$B$2000,0),11))*Q666/INDEX('[1]TABLEAU DE BORD'!$B$13:$R$2000,MATCH('Formalisme RTE'!$H$2,'[1]TABLEAU DE BORD'!$B$13:$B$2000,0),12)</f>
        <v>2.7040062867933941</v>
      </c>
      <c r="BR666">
        <f t="shared" si="46"/>
        <v>0</v>
      </c>
      <c r="BU666">
        <f t="shared" si="44"/>
        <v>0.5758883471257642</v>
      </c>
      <c r="BW666">
        <f>IF($BW$6="","",IF(ISERROR(INDEX([1]Base!$A$2:$C$207,MATCH($BW$6,[1]Base!$A$2:$A$207,0),2))=TRUE,"CABLE INCONNU",(INDEX([1]Base!$A$2:$C$207,MATCH($BW$6,[1]Base!$A$2:$A$207,0),3))))</f>
        <v>15.75</v>
      </c>
      <c r="BY666">
        <f>IF($BW$6="","",IF(ISERROR(INDEX([1]Base!$A$2:$C$207,MATCH($BW$6,[1]Base!$A$2:$A$207,0),2))=TRUE,"CABLE INCONNU",(INDEX([1]Base!$A$2:$C$207,MATCH($BW$6,[1]Base!$A$2:$A$207,0),2))))</f>
        <v>0.54700000000000004</v>
      </c>
      <c r="CA666">
        <f t="shared" si="45"/>
        <v>0</v>
      </c>
      <c r="CC666">
        <f>$BB$28+$D$10*((EXP(($BB$26-Q666)/$D$10)+EXP(-($BB$26-Q666)/$D$10))/2-1)</f>
        <v>237.96</v>
      </c>
      <c r="CD6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BORD'!$B$13:$B$2000,0),9)))*Q666/$M$18)</f>
        <v>237.96</v>
      </c>
      <c r="CF666" t="str">
        <f>'[1]TABLEAU DE BORD'!B664</f>
        <v/>
      </c>
      <c r="CG666" t="e">
        <f>'[1]TABLEAU DE BORD'!E664-'[1]TABLEAU DE BORD'!C664</f>
        <v>#VALUE!</v>
      </c>
      <c r="CI666" t="str">
        <f>'[1]TABLEAU DE BORD'!H664</f>
        <v/>
      </c>
      <c r="CJ666" t="e">
        <f>'[1]TABLEAU DE BORD'!K664-'[1]TABLEAU DE BORD'!I664</f>
        <v>#VALUE!</v>
      </c>
    </row>
    <row r="667" spans="69:88" x14ac:dyDescent="0.25">
      <c r="BQ6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BORD'!$B$13:$B$2000,0),11))*Q667/INDEX('[1]TABLEAU DE BORD'!$B$13:$R$2000,MATCH('Formalisme RTE'!$H$2,'[1]TABLEAU DE BORD'!$B$13:$B$2000,0),12)</f>
        <v>2.7040062867933941</v>
      </c>
      <c r="BR667">
        <f t="shared" si="46"/>
        <v>0</v>
      </c>
      <c r="BU667">
        <f t="shared" si="44"/>
        <v>0.5758883471257642</v>
      </c>
      <c r="BW667">
        <f>IF($BW$6="","",IF(ISERROR(INDEX([1]Base!$A$2:$C$207,MATCH($BW$6,[1]Base!$A$2:$A$207,0),2))=TRUE,"CABLE INCONNU",(INDEX([1]Base!$A$2:$C$207,MATCH($BW$6,[1]Base!$A$2:$A$207,0),3))))</f>
        <v>15.75</v>
      </c>
      <c r="BY667">
        <f>IF($BW$6="","",IF(ISERROR(INDEX([1]Base!$A$2:$C$207,MATCH($BW$6,[1]Base!$A$2:$A$207,0),2))=TRUE,"CABLE INCONNU",(INDEX([1]Base!$A$2:$C$207,MATCH($BW$6,[1]Base!$A$2:$A$207,0),2))))</f>
        <v>0.54700000000000004</v>
      </c>
      <c r="CA667">
        <f t="shared" si="45"/>
        <v>0</v>
      </c>
      <c r="CC667">
        <f>$BB$28+$D$10*((EXP(($BB$26-Q667)/$D$10)+EXP(-($BB$26-Q667)/$D$10))/2-1)</f>
        <v>237.96</v>
      </c>
      <c r="CD6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BORD'!$B$13:$B$2000,0),9)))*Q667/$M$18)</f>
        <v>237.96</v>
      </c>
      <c r="CF667" t="str">
        <f>'[1]TABLEAU DE BORD'!B665</f>
        <v/>
      </c>
      <c r="CG667" t="e">
        <f>'[1]TABLEAU DE BORD'!E665-'[1]TABLEAU DE BORD'!C665</f>
        <v>#VALUE!</v>
      </c>
      <c r="CI667" t="str">
        <f>'[1]TABLEAU DE BORD'!H665</f>
        <v/>
      </c>
      <c r="CJ667" t="e">
        <f>'[1]TABLEAU DE BORD'!K665-'[1]TABLEAU DE BORD'!I665</f>
        <v>#VALUE!</v>
      </c>
    </row>
    <row r="668" spans="69:88" x14ac:dyDescent="0.25">
      <c r="BQ6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BORD'!$B$13:$B$2000,0),11))*Q668/INDEX('[1]TABLEAU DE BORD'!$B$13:$R$2000,MATCH('Formalisme RTE'!$H$2,'[1]TABLEAU DE BORD'!$B$13:$B$2000,0),12)</f>
        <v>2.7040062867933941</v>
      </c>
      <c r="BR668">
        <f t="shared" si="46"/>
        <v>0</v>
      </c>
      <c r="BU668">
        <f t="shared" si="44"/>
        <v>0.5758883471257642</v>
      </c>
      <c r="BW668">
        <f>IF($BW$6="","",IF(ISERROR(INDEX([1]Base!$A$2:$C$207,MATCH($BW$6,[1]Base!$A$2:$A$207,0),2))=TRUE,"CABLE INCONNU",(INDEX([1]Base!$A$2:$C$207,MATCH($BW$6,[1]Base!$A$2:$A$207,0),3))))</f>
        <v>15.75</v>
      </c>
      <c r="BY668">
        <f>IF($BW$6="","",IF(ISERROR(INDEX([1]Base!$A$2:$C$207,MATCH($BW$6,[1]Base!$A$2:$A$207,0),2))=TRUE,"CABLE INCONNU",(INDEX([1]Base!$A$2:$C$207,MATCH($BW$6,[1]Base!$A$2:$A$207,0),2))))</f>
        <v>0.54700000000000004</v>
      </c>
      <c r="CA668">
        <f t="shared" si="45"/>
        <v>0</v>
      </c>
      <c r="CC668">
        <f>$BB$28+$D$10*((EXP(($BB$26-Q668)/$D$10)+EXP(-($BB$26-Q668)/$D$10))/2-1)</f>
        <v>237.96</v>
      </c>
      <c r="CD6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BORD'!$B$13:$B$2000,0),9)))*Q668/$M$18)</f>
        <v>237.96</v>
      </c>
      <c r="CF668" t="str">
        <f>'[1]TABLEAU DE BORD'!B666</f>
        <v/>
      </c>
      <c r="CG668" t="e">
        <f>'[1]TABLEAU DE BORD'!E666-'[1]TABLEAU DE BORD'!C666</f>
        <v>#VALUE!</v>
      </c>
      <c r="CI668" t="str">
        <f>'[1]TABLEAU DE BORD'!H666</f>
        <v/>
      </c>
      <c r="CJ668" t="e">
        <f>'[1]TABLEAU DE BORD'!K666-'[1]TABLEAU DE BORD'!I666</f>
        <v>#VALUE!</v>
      </c>
    </row>
    <row r="669" spans="69:88" x14ac:dyDescent="0.25">
      <c r="BQ6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BORD'!$B$13:$B$2000,0),11))*Q669/INDEX('[1]TABLEAU DE BORD'!$B$13:$R$2000,MATCH('Formalisme RTE'!$H$2,'[1]TABLEAU DE BORD'!$B$13:$B$2000,0),12)</f>
        <v>2.7040062867933941</v>
      </c>
      <c r="BR669">
        <f t="shared" si="46"/>
        <v>0</v>
      </c>
      <c r="BU669">
        <f t="shared" si="44"/>
        <v>0.5758883471257642</v>
      </c>
      <c r="BW669">
        <f>IF($BW$6="","",IF(ISERROR(INDEX([1]Base!$A$2:$C$207,MATCH($BW$6,[1]Base!$A$2:$A$207,0),2))=TRUE,"CABLE INCONNU",(INDEX([1]Base!$A$2:$C$207,MATCH($BW$6,[1]Base!$A$2:$A$207,0),3))))</f>
        <v>15.75</v>
      </c>
      <c r="BY669">
        <f>IF($BW$6="","",IF(ISERROR(INDEX([1]Base!$A$2:$C$207,MATCH($BW$6,[1]Base!$A$2:$A$207,0),2))=TRUE,"CABLE INCONNU",(INDEX([1]Base!$A$2:$C$207,MATCH($BW$6,[1]Base!$A$2:$A$207,0),2))))</f>
        <v>0.54700000000000004</v>
      </c>
      <c r="CA669">
        <f t="shared" si="45"/>
        <v>0</v>
      </c>
      <c r="CC669">
        <f>$BB$28+$D$10*((EXP(($BB$26-Q669)/$D$10)+EXP(-($BB$26-Q669)/$D$10))/2-1)</f>
        <v>237.96</v>
      </c>
      <c r="CD6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BORD'!$B$13:$B$2000,0),9)))*Q669/$M$18)</f>
        <v>237.96</v>
      </c>
      <c r="CF669" t="str">
        <f>'[1]TABLEAU DE BORD'!B667</f>
        <v/>
      </c>
      <c r="CG669" t="e">
        <f>'[1]TABLEAU DE BORD'!E667-'[1]TABLEAU DE BORD'!C667</f>
        <v>#VALUE!</v>
      </c>
      <c r="CI669" t="str">
        <f>'[1]TABLEAU DE BORD'!H667</f>
        <v/>
      </c>
      <c r="CJ669" t="e">
        <f>'[1]TABLEAU DE BORD'!K667-'[1]TABLEAU DE BORD'!I667</f>
        <v>#VALUE!</v>
      </c>
    </row>
    <row r="670" spans="69:88" x14ac:dyDescent="0.25">
      <c r="BQ6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BORD'!$B$13:$B$2000,0),11))*Q670/INDEX('[1]TABLEAU DE BORD'!$B$13:$R$2000,MATCH('Formalisme RTE'!$H$2,'[1]TABLEAU DE BORD'!$B$13:$B$2000,0),12)</f>
        <v>2.7040062867933941</v>
      </c>
      <c r="BR670">
        <f t="shared" si="46"/>
        <v>0</v>
      </c>
      <c r="BU670">
        <f t="shared" si="44"/>
        <v>0.5758883471257642</v>
      </c>
      <c r="BW670">
        <f>IF($BW$6="","",IF(ISERROR(INDEX([1]Base!$A$2:$C$207,MATCH($BW$6,[1]Base!$A$2:$A$207,0),2))=TRUE,"CABLE INCONNU",(INDEX([1]Base!$A$2:$C$207,MATCH($BW$6,[1]Base!$A$2:$A$207,0),3))))</f>
        <v>15.75</v>
      </c>
      <c r="BY670">
        <f>IF($BW$6="","",IF(ISERROR(INDEX([1]Base!$A$2:$C$207,MATCH($BW$6,[1]Base!$A$2:$A$207,0),2))=TRUE,"CABLE INCONNU",(INDEX([1]Base!$A$2:$C$207,MATCH($BW$6,[1]Base!$A$2:$A$207,0),2))))</f>
        <v>0.54700000000000004</v>
      </c>
      <c r="CA670">
        <f t="shared" si="45"/>
        <v>0</v>
      </c>
      <c r="CC670">
        <f>$BB$28+$D$10*((EXP(($BB$26-Q670)/$D$10)+EXP(-($BB$26-Q670)/$D$10))/2-1)</f>
        <v>237.96</v>
      </c>
      <c r="CD6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BORD'!$B$13:$B$2000,0),9)))*Q670/$M$18)</f>
        <v>237.96</v>
      </c>
      <c r="CF670" t="str">
        <f>'[1]TABLEAU DE BORD'!B668</f>
        <v/>
      </c>
      <c r="CG670" t="e">
        <f>'[1]TABLEAU DE BORD'!E668-'[1]TABLEAU DE BORD'!C668</f>
        <v>#VALUE!</v>
      </c>
      <c r="CI670" t="str">
        <f>'[1]TABLEAU DE BORD'!H668</f>
        <v/>
      </c>
      <c r="CJ670" t="e">
        <f>'[1]TABLEAU DE BORD'!K668-'[1]TABLEAU DE BORD'!I668</f>
        <v>#VALUE!</v>
      </c>
    </row>
    <row r="671" spans="69:88" x14ac:dyDescent="0.25">
      <c r="BQ6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BORD'!$B$13:$B$2000,0),11))*Q671/INDEX('[1]TABLEAU DE BORD'!$B$13:$R$2000,MATCH('Formalisme RTE'!$H$2,'[1]TABLEAU DE BORD'!$B$13:$B$2000,0),12)</f>
        <v>2.7040062867933941</v>
      </c>
      <c r="BR671">
        <f t="shared" si="46"/>
        <v>0</v>
      </c>
      <c r="BU671">
        <f t="shared" si="44"/>
        <v>0.5758883471257642</v>
      </c>
      <c r="BW671">
        <f>IF($BW$6="","",IF(ISERROR(INDEX([1]Base!$A$2:$C$207,MATCH($BW$6,[1]Base!$A$2:$A$207,0),2))=TRUE,"CABLE INCONNU",(INDEX([1]Base!$A$2:$C$207,MATCH($BW$6,[1]Base!$A$2:$A$207,0),3))))</f>
        <v>15.75</v>
      </c>
      <c r="BY671">
        <f>IF($BW$6="","",IF(ISERROR(INDEX([1]Base!$A$2:$C$207,MATCH($BW$6,[1]Base!$A$2:$A$207,0),2))=TRUE,"CABLE INCONNU",(INDEX([1]Base!$A$2:$C$207,MATCH($BW$6,[1]Base!$A$2:$A$207,0),2))))</f>
        <v>0.54700000000000004</v>
      </c>
      <c r="CA671">
        <f t="shared" si="45"/>
        <v>0</v>
      </c>
      <c r="CC671">
        <f>$BB$28+$D$10*((EXP(($BB$26-Q671)/$D$10)+EXP(-($BB$26-Q671)/$D$10))/2-1)</f>
        <v>237.96</v>
      </c>
      <c r="CD6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BORD'!$B$13:$B$2000,0),9)))*Q671/$M$18)</f>
        <v>237.96</v>
      </c>
      <c r="CF671" t="str">
        <f>'[1]TABLEAU DE BORD'!B669</f>
        <v/>
      </c>
      <c r="CG671" t="e">
        <f>'[1]TABLEAU DE BORD'!E669-'[1]TABLEAU DE BORD'!C669</f>
        <v>#VALUE!</v>
      </c>
      <c r="CI671" t="str">
        <f>'[1]TABLEAU DE BORD'!H669</f>
        <v/>
      </c>
      <c r="CJ671" t="e">
        <f>'[1]TABLEAU DE BORD'!K669-'[1]TABLEAU DE BORD'!I669</f>
        <v>#VALUE!</v>
      </c>
    </row>
    <row r="672" spans="69:88" x14ac:dyDescent="0.25">
      <c r="BQ6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BORD'!$B$13:$B$2000,0),11))*Q672/INDEX('[1]TABLEAU DE BORD'!$B$13:$R$2000,MATCH('Formalisme RTE'!$H$2,'[1]TABLEAU DE BORD'!$B$13:$B$2000,0),12)</f>
        <v>2.7040062867933941</v>
      </c>
      <c r="BR672">
        <f t="shared" si="46"/>
        <v>0</v>
      </c>
      <c r="BU672">
        <f t="shared" si="44"/>
        <v>0.5758883471257642</v>
      </c>
      <c r="BW672">
        <f>IF($BW$6="","",IF(ISERROR(INDEX([1]Base!$A$2:$C$207,MATCH($BW$6,[1]Base!$A$2:$A$207,0),2))=TRUE,"CABLE INCONNU",(INDEX([1]Base!$A$2:$C$207,MATCH($BW$6,[1]Base!$A$2:$A$207,0),3))))</f>
        <v>15.75</v>
      </c>
      <c r="BY672">
        <f>IF($BW$6="","",IF(ISERROR(INDEX([1]Base!$A$2:$C$207,MATCH($BW$6,[1]Base!$A$2:$A$207,0),2))=TRUE,"CABLE INCONNU",(INDEX([1]Base!$A$2:$C$207,MATCH($BW$6,[1]Base!$A$2:$A$207,0),2))))</f>
        <v>0.54700000000000004</v>
      </c>
      <c r="CA672">
        <f t="shared" si="45"/>
        <v>0</v>
      </c>
      <c r="CC672">
        <f>$BB$28+$D$10*((EXP(($BB$26-Q672)/$D$10)+EXP(-($BB$26-Q672)/$D$10))/2-1)</f>
        <v>237.96</v>
      </c>
      <c r="CD6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BORD'!$B$13:$B$2000,0),9)))*Q672/$M$18)</f>
        <v>237.96</v>
      </c>
      <c r="CF672" t="str">
        <f>'[1]TABLEAU DE BORD'!B670</f>
        <v/>
      </c>
      <c r="CG672" t="e">
        <f>'[1]TABLEAU DE BORD'!E670-'[1]TABLEAU DE BORD'!C670</f>
        <v>#VALUE!</v>
      </c>
      <c r="CI672" t="str">
        <f>'[1]TABLEAU DE BORD'!H670</f>
        <v/>
      </c>
      <c r="CJ672" t="e">
        <f>'[1]TABLEAU DE BORD'!K670-'[1]TABLEAU DE BORD'!I670</f>
        <v>#VALUE!</v>
      </c>
    </row>
    <row r="673" spans="69:88" x14ac:dyDescent="0.25">
      <c r="BQ6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BORD'!$B$13:$B$2000,0),11))*Q673/INDEX('[1]TABLEAU DE BORD'!$B$13:$R$2000,MATCH('Formalisme RTE'!$H$2,'[1]TABLEAU DE BORD'!$B$13:$B$2000,0),12)</f>
        <v>2.7040062867933941</v>
      </c>
      <c r="BR673">
        <f t="shared" si="46"/>
        <v>0</v>
      </c>
      <c r="BU673">
        <f t="shared" si="44"/>
        <v>0.5758883471257642</v>
      </c>
      <c r="BW673">
        <f>IF($BW$6="","",IF(ISERROR(INDEX([1]Base!$A$2:$C$207,MATCH($BW$6,[1]Base!$A$2:$A$207,0),2))=TRUE,"CABLE INCONNU",(INDEX([1]Base!$A$2:$C$207,MATCH($BW$6,[1]Base!$A$2:$A$207,0),3))))</f>
        <v>15.75</v>
      </c>
      <c r="BY673">
        <f>IF($BW$6="","",IF(ISERROR(INDEX([1]Base!$A$2:$C$207,MATCH($BW$6,[1]Base!$A$2:$A$207,0),2))=TRUE,"CABLE INCONNU",(INDEX([1]Base!$A$2:$C$207,MATCH($BW$6,[1]Base!$A$2:$A$207,0),2))))</f>
        <v>0.54700000000000004</v>
      </c>
      <c r="CA673">
        <f t="shared" si="45"/>
        <v>0</v>
      </c>
      <c r="CC673">
        <f>$BB$28+$D$10*((EXP(($BB$26-Q673)/$D$10)+EXP(-($BB$26-Q673)/$D$10))/2-1)</f>
        <v>237.96</v>
      </c>
      <c r="CD6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BORD'!$B$13:$B$2000,0),9)))*Q673/$M$18)</f>
        <v>237.96</v>
      </c>
      <c r="CF673" t="str">
        <f>'[1]TABLEAU DE BORD'!B671</f>
        <v/>
      </c>
      <c r="CG673" t="e">
        <f>'[1]TABLEAU DE BORD'!E671-'[1]TABLEAU DE BORD'!C671</f>
        <v>#VALUE!</v>
      </c>
      <c r="CI673" t="str">
        <f>'[1]TABLEAU DE BORD'!H671</f>
        <v/>
      </c>
      <c r="CJ673" t="e">
        <f>'[1]TABLEAU DE BORD'!K671-'[1]TABLEAU DE BORD'!I671</f>
        <v>#VALUE!</v>
      </c>
    </row>
    <row r="674" spans="69:88" x14ac:dyDescent="0.25">
      <c r="BQ6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BORD'!$B$13:$B$2000,0),11))*Q674/INDEX('[1]TABLEAU DE BORD'!$B$13:$R$2000,MATCH('Formalisme RTE'!$H$2,'[1]TABLEAU DE BORD'!$B$13:$B$2000,0),12)</f>
        <v>2.7040062867933941</v>
      </c>
      <c r="BR674">
        <f t="shared" si="46"/>
        <v>0</v>
      </c>
      <c r="BU674">
        <f t="shared" si="44"/>
        <v>0.5758883471257642</v>
      </c>
      <c r="BW674">
        <f>IF($BW$6="","",IF(ISERROR(INDEX([1]Base!$A$2:$C$207,MATCH($BW$6,[1]Base!$A$2:$A$207,0),2))=TRUE,"CABLE INCONNU",(INDEX([1]Base!$A$2:$C$207,MATCH($BW$6,[1]Base!$A$2:$A$207,0),3))))</f>
        <v>15.75</v>
      </c>
      <c r="BY674">
        <f>IF($BW$6="","",IF(ISERROR(INDEX([1]Base!$A$2:$C$207,MATCH($BW$6,[1]Base!$A$2:$A$207,0),2))=TRUE,"CABLE INCONNU",(INDEX([1]Base!$A$2:$C$207,MATCH($BW$6,[1]Base!$A$2:$A$207,0),2))))</f>
        <v>0.54700000000000004</v>
      </c>
      <c r="CA674">
        <f t="shared" si="45"/>
        <v>0</v>
      </c>
      <c r="CC674">
        <f>$BB$28+$D$10*((EXP(($BB$26-Q674)/$D$10)+EXP(-($BB$26-Q674)/$D$10))/2-1)</f>
        <v>237.96</v>
      </c>
      <c r="CD6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BORD'!$B$13:$B$2000,0),9)))*Q674/$M$18)</f>
        <v>237.96</v>
      </c>
      <c r="CF674" t="str">
        <f>'[1]TABLEAU DE BORD'!B672</f>
        <v/>
      </c>
      <c r="CG674" t="e">
        <f>'[1]TABLEAU DE BORD'!E672-'[1]TABLEAU DE BORD'!C672</f>
        <v>#VALUE!</v>
      </c>
      <c r="CI674" t="str">
        <f>'[1]TABLEAU DE BORD'!H672</f>
        <v/>
      </c>
      <c r="CJ674" t="e">
        <f>'[1]TABLEAU DE BORD'!K672-'[1]TABLEAU DE BORD'!I672</f>
        <v>#VALUE!</v>
      </c>
    </row>
    <row r="675" spans="69:88" x14ac:dyDescent="0.25">
      <c r="BQ6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BORD'!$B$13:$B$2000,0),11))*Q675/INDEX('[1]TABLEAU DE BORD'!$B$13:$R$2000,MATCH('Formalisme RTE'!$H$2,'[1]TABLEAU DE BORD'!$B$13:$B$2000,0),12)</f>
        <v>2.7040062867933941</v>
      </c>
      <c r="BR675">
        <f t="shared" si="46"/>
        <v>0</v>
      </c>
      <c r="BU675">
        <f t="shared" si="44"/>
        <v>0.5758883471257642</v>
      </c>
      <c r="BW675">
        <f>IF($BW$6="","",IF(ISERROR(INDEX([1]Base!$A$2:$C$207,MATCH($BW$6,[1]Base!$A$2:$A$207,0),2))=TRUE,"CABLE INCONNU",(INDEX([1]Base!$A$2:$C$207,MATCH($BW$6,[1]Base!$A$2:$A$207,0),3))))</f>
        <v>15.75</v>
      </c>
      <c r="BY675">
        <f>IF($BW$6="","",IF(ISERROR(INDEX([1]Base!$A$2:$C$207,MATCH($BW$6,[1]Base!$A$2:$A$207,0),2))=TRUE,"CABLE INCONNU",(INDEX([1]Base!$A$2:$C$207,MATCH($BW$6,[1]Base!$A$2:$A$207,0),2))))</f>
        <v>0.54700000000000004</v>
      </c>
      <c r="CA675">
        <f t="shared" si="45"/>
        <v>0</v>
      </c>
      <c r="CC675">
        <f>$BB$28+$D$10*((EXP(($BB$26-Q675)/$D$10)+EXP(-($BB$26-Q675)/$D$10))/2-1)</f>
        <v>237.96</v>
      </c>
      <c r="CD6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BORD'!$B$13:$B$2000,0),9)))*Q675/$M$18)</f>
        <v>237.96</v>
      </c>
      <c r="CF675" t="str">
        <f>'[1]TABLEAU DE BORD'!B673</f>
        <v/>
      </c>
      <c r="CG675" t="e">
        <f>'[1]TABLEAU DE BORD'!E673-'[1]TABLEAU DE BORD'!C673</f>
        <v>#VALUE!</v>
      </c>
      <c r="CI675" t="str">
        <f>'[1]TABLEAU DE BORD'!H673</f>
        <v/>
      </c>
      <c r="CJ675" t="e">
        <f>'[1]TABLEAU DE BORD'!K673-'[1]TABLEAU DE BORD'!I673</f>
        <v>#VALUE!</v>
      </c>
    </row>
    <row r="676" spans="69:88" x14ac:dyDescent="0.25">
      <c r="BQ6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BORD'!$B$13:$B$2000,0),11))*Q676/INDEX('[1]TABLEAU DE BORD'!$B$13:$R$2000,MATCH('Formalisme RTE'!$H$2,'[1]TABLEAU DE BORD'!$B$13:$B$2000,0),12)</f>
        <v>2.7040062867933941</v>
      </c>
      <c r="BR676">
        <f t="shared" si="46"/>
        <v>0</v>
      </c>
      <c r="BU676">
        <f t="shared" si="44"/>
        <v>0.5758883471257642</v>
      </c>
      <c r="BW676">
        <f>IF($BW$6="","",IF(ISERROR(INDEX([1]Base!$A$2:$C$207,MATCH($BW$6,[1]Base!$A$2:$A$207,0),2))=TRUE,"CABLE INCONNU",(INDEX([1]Base!$A$2:$C$207,MATCH($BW$6,[1]Base!$A$2:$A$207,0),3))))</f>
        <v>15.75</v>
      </c>
      <c r="BY676">
        <f>IF($BW$6="","",IF(ISERROR(INDEX([1]Base!$A$2:$C$207,MATCH($BW$6,[1]Base!$A$2:$A$207,0),2))=TRUE,"CABLE INCONNU",(INDEX([1]Base!$A$2:$C$207,MATCH($BW$6,[1]Base!$A$2:$A$207,0),2))))</f>
        <v>0.54700000000000004</v>
      </c>
      <c r="CA676">
        <f t="shared" si="45"/>
        <v>0</v>
      </c>
      <c r="CC676">
        <f>$BB$28+$D$10*((EXP(($BB$26-Q676)/$D$10)+EXP(-($BB$26-Q676)/$D$10))/2-1)</f>
        <v>237.96</v>
      </c>
      <c r="CD6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BORD'!$B$13:$B$2000,0),9)))*Q676/$M$18)</f>
        <v>237.96</v>
      </c>
      <c r="CF676" t="str">
        <f>'[1]TABLEAU DE BORD'!B674</f>
        <v/>
      </c>
      <c r="CG676" t="e">
        <f>'[1]TABLEAU DE BORD'!E674-'[1]TABLEAU DE BORD'!C674</f>
        <v>#VALUE!</v>
      </c>
      <c r="CI676" t="str">
        <f>'[1]TABLEAU DE BORD'!H674</f>
        <v/>
      </c>
      <c r="CJ676" t="e">
        <f>'[1]TABLEAU DE BORD'!K674-'[1]TABLEAU DE BORD'!I674</f>
        <v>#VALUE!</v>
      </c>
    </row>
    <row r="677" spans="69:88" x14ac:dyDescent="0.25">
      <c r="BQ6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BORD'!$B$13:$B$2000,0),11))*Q677/INDEX('[1]TABLEAU DE BORD'!$B$13:$R$2000,MATCH('Formalisme RTE'!$H$2,'[1]TABLEAU DE BORD'!$B$13:$B$2000,0),12)</f>
        <v>2.7040062867933941</v>
      </c>
      <c r="BR677">
        <f t="shared" si="46"/>
        <v>0</v>
      </c>
      <c r="BU677">
        <f t="shared" si="44"/>
        <v>0.5758883471257642</v>
      </c>
      <c r="BW677">
        <f>IF($BW$6="","",IF(ISERROR(INDEX([1]Base!$A$2:$C$207,MATCH($BW$6,[1]Base!$A$2:$A$207,0),2))=TRUE,"CABLE INCONNU",(INDEX([1]Base!$A$2:$C$207,MATCH($BW$6,[1]Base!$A$2:$A$207,0),3))))</f>
        <v>15.75</v>
      </c>
      <c r="BY677">
        <f>IF($BW$6="","",IF(ISERROR(INDEX([1]Base!$A$2:$C$207,MATCH($BW$6,[1]Base!$A$2:$A$207,0),2))=TRUE,"CABLE INCONNU",(INDEX([1]Base!$A$2:$C$207,MATCH($BW$6,[1]Base!$A$2:$A$207,0),2))))</f>
        <v>0.54700000000000004</v>
      </c>
      <c r="CA677">
        <f t="shared" si="45"/>
        <v>0</v>
      </c>
      <c r="CC677">
        <f>$BB$28+$D$10*((EXP(($BB$26-Q677)/$D$10)+EXP(-($BB$26-Q677)/$D$10))/2-1)</f>
        <v>237.96</v>
      </c>
      <c r="CD6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BORD'!$B$13:$B$2000,0),9)))*Q677/$M$18)</f>
        <v>237.96</v>
      </c>
      <c r="CF677" t="str">
        <f>'[1]TABLEAU DE BORD'!B675</f>
        <v/>
      </c>
      <c r="CG677" t="e">
        <f>'[1]TABLEAU DE BORD'!E675-'[1]TABLEAU DE BORD'!C675</f>
        <v>#VALUE!</v>
      </c>
      <c r="CI677" t="str">
        <f>'[1]TABLEAU DE BORD'!H675</f>
        <v/>
      </c>
      <c r="CJ677" t="e">
        <f>'[1]TABLEAU DE BORD'!K675-'[1]TABLEAU DE BORD'!I675</f>
        <v>#VALUE!</v>
      </c>
    </row>
    <row r="678" spans="69:88" x14ac:dyDescent="0.25">
      <c r="BQ6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BORD'!$B$13:$B$2000,0),11))*Q678/INDEX('[1]TABLEAU DE BORD'!$B$13:$R$2000,MATCH('Formalisme RTE'!$H$2,'[1]TABLEAU DE BORD'!$B$13:$B$2000,0),12)</f>
        <v>2.7040062867933941</v>
      </c>
      <c r="BR678">
        <f t="shared" si="46"/>
        <v>0</v>
      </c>
      <c r="BU678">
        <f t="shared" si="44"/>
        <v>0.5758883471257642</v>
      </c>
      <c r="BW678">
        <f>IF($BW$6="","",IF(ISERROR(INDEX([1]Base!$A$2:$C$207,MATCH($BW$6,[1]Base!$A$2:$A$207,0),2))=TRUE,"CABLE INCONNU",(INDEX([1]Base!$A$2:$C$207,MATCH($BW$6,[1]Base!$A$2:$A$207,0),3))))</f>
        <v>15.75</v>
      </c>
      <c r="BY678">
        <f>IF($BW$6="","",IF(ISERROR(INDEX([1]Base!$A$2:$C$207,MATCH($BW$6,[1]Base!$A$2:$A$207,0),2))=TRUE,"CABLE INCONNU",(INDEX([1]Base!$A$2:$C$207,MATCH($BW$6,[1]Base!$A$2:$A$207,0),2))))</f>
        <v>0.54700000000000004</v>
      </c>
      <c r="CA678">
        <f t="shared" si="45"/>
        <v>0</v>
      </c>
      <c r="CC678">
        <f>$BB$28+$D$10*((EXP(($BB$26-Q678)/$D$10)+EXP(-($BB$26-Q678)/$D$10))/2-1)</f>
        <v>237.96</v>
      </c>
      <c r="CD6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BORD'!$B$13:$B$2000,0),9)))*Q678/$M$18)</f>
        <v>237.96</v>
      </c>
      <c r="CF678" t="str">
        <f>'[1]TABLEAU DE BORD'!B676</f>
        <v/>
      </c>
      <c r="CG678" t="e">
        <f>'[1]TABLEAU DE BORD'!E676-'[1]TABLEAU DE BORD'!C676</f>
        <v>#VALUE!</v>
      </c>
      <c r="CI678" t="str">
        <f>'[1]TABLEAU DE BORD'!H676</f>
        <v/>
      </c>
      <c r="CJ678" t="e">
        <f>'[1]TABLEAU DE BORD'!K676-'[1]TABLEAU DE BORD'!I676</f>
        <v>#VALUE!</v>
      </c>
    </row>
    <row r="679" spans="69:88" x14ac:dyDescent="0.25">
      <c r="BQ6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BORD'!$B$13:$B$2000,0),11))*Q679/INDEX('[1]TABLEAU DE BORD'!$B$13:$R$2000,MATCH('Formalisme RTE'!$H$2,'[1]TABLEAU DE BORD'!$B$13:$B$2000,0),12)</f>
        <v>2.7040062867933941</v>
      </c>
      <c r="BR679">
        <f t="shared" si="46"/>
        <v>0</v>
      </c>
      <c r="BU679">
        <f t="shared" si="44"/>
        <v>0.5758883471257642</v>
      </c>
      <c r="BW679">
        <f>IF($BW$6="","",IF(ISERROR(INDEX([1]Base!$A$2:$C$207,MATCH($BW$6,[1]Base!$A$2:$A$207,0),2))=TRUE,"CABLE INCONNU",(INDEX([1]Base!$A$2:$C$207,MATCH($BW$6,[1]Base!$A$2:$A$207,0),3))))</f>
        <v>15.75</v>
      </c>
      <c r="BY679">
        <f>IF($BW$6="","",IF(ISERROR(INDEX([1]Base!$A$2:$C$207,MATCH($BW$6,[1]Base!$A$2:$A$207,0),2))=TRUE,"CABLE INCONNU",(INDEX([1]Base!$A$2:$C$207,MATCH($BW$6,[1]Base!$A$2:$A$207,0),2))))</f>
        <v>0.54700000000000004</v>
      </c>
      <c r="CA679">
        <f t="shared" si="45"/>
        <v>0</v>
      </c>
      <c r="CC679">
        <f>$BB$28+$D$10*((EXP(($BB$26-Q679)/$D$10)+EXP(-($BB$26-Q679)/$D$10))/2-1)</f>
        <v>237.96</v>
      </c>
      <c r="CD6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BORD'!$B$13:$B$2000,0),9)))*Q679/$M$18)</f>
        <v>237.96</v>
      </c>
      <c r="CF679" t="str">
        <f>'[1]TABLEAU DE BORD'!B677</f>
        <v/>
      </c>
      <c r="CG679" t="e">
        <f>'[1]TABLEAU DE BORD'!E677-'[1]TABLEAU DE BORD'!C677</f>
        <v>#VALUE!</v>
      </c>
      <c r="CI679" t="str">
        <f>'[1]TABLEAU DE BORD'!H677</f>
        <v/>
      </c>
      <c r="CJ679" t="e">
        <f>'[1]TABLEAU DE BORD'!K677-'[1]TABLEAU DE BORD'!I677</f>
        <v>#VALUE!</v>
      </c>
    </row>
    <row r="680" spans="69:88" x14ac:dyDescent="0.25">
      <c r="BQ6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BORD'!$B$13:$B$2000,0),11))*Q680/INDEX('[1]TABLEAU DE BORD'!$B$13:$R$2000,MATCH('Formalisme RTE'!$H$2,'[1]TABLEAU DE BORD'!$B$13:$B$2000,0),12)</f>
        <v>2.7040062867933941</v>
      </c>
      <c r="BR680">
        <f t="shared" si="46"/>
        <v>0</v>
      </c>
      <c r="BU680">
        <f t="shared" si="44"/>
        <v>0.5758883471257642</v>
      </c>
      <c r="BW680">
        <f>IF($BW$6="","",IF(ISERROR(INDEX([1]Base!$A$2:$C$207,MATCH($BW$6,[1]Base!$A$2:$A$207,0),2))=TRUE,"CABLE INCONNU",(INDEX([1]Base!$A$2:$C$207,MATCH($BW$6,[1]Base!$A$2:$A$207,0),3))))</f>
        <v>15.75</v>
      </c>
      <c r="BY680">
        <f>IF($BW$6="","",IF(ISERROR(INDEX([1]Base!$A$2:$C$207,MATCH($BW$6,[1]Base!$A$2:$A$207,0),2))=TRUE,"CABLE INCONNU",(INDEX([1]Base!$A$2:$C$207,MATCH($BW$6,[1]Base!$A$2:$A$207,0),2))))</f>
        <v>0.54700000000000004</v>
      </c>
      <c r="CA680">
        <f t="shared" si="45"/>
        <v>0</v>
      </c>
      <c r="CC680">
        <f>$BB$28+$D$10*((EXP(($BB$26-Q680)/$D$10)+EXP(-($BB$26-Q680)/$D$10))/2-1)</f>
        <v>237.96</v>
      </c>
      <c r="CD6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BORD'!$B$13:$B$2000,0),9)))*Q680/$M$18)</f>
        <v>237.96</v>
      </c>
      <c r="CF680" t="str">
        <f>'[1]TABLEAU DE BORD'!B678</f>
        <v/>
      </c>
      <c r="CG680" t="e">
        <f>'[1]TABLEAU DE BORD'!E678-'[1]TABLEAU DE BORD'!C678</f>
        <v>#VALUE!</v>
      </c>
      <c r="CI680" t="str">
        <f>'[1]TABLEAU DE BORD'!H678</f>
        <v/>
      </c>
      <c r="CJ680" t="e">
        <f>'[1]TABLEAU DE BORD'!K678-'[1]TABLEAU DE BORD'!I678</f>
        <v>#VALUE!</v>
      </c>
    </row>
    <row r="681" spans="69:88" x14ac:dyDescent="0.25">
      <c r="BQ6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BORD'!$B$13:$B$2000,0),11))*Q681/INDEX('[1]TABLEAU DE BORD'!$B$13:$R$2000,MATCH('Formalisme RTE'!$H$2,'[1]TABLEAU DE BORD'!$B$13:$B$2000,0),12)</f>
        <v>2.7040062867933941</v>
      </c>
      <c r="BR681">
        <f t="shared" si="46"/>
        <v>0</v>
      </c>
      <c r="BU681">
        <f t="shared" si="44"/>
        <v>0.5758883471257642</v>
      </c>
      <c r="BW681">
        <f>IF($BW$6="","",IF(ISERROR(INDEX([1]Base!$A$2:$C$207,MATCH($BW$6,[1]Base!$A$2:$A$207,0),2))=TRUE,"CABLE INCONNU",(INDEX([1]Base!$A$2:$C$207,MATCH($BW$6,[1]Base!$A$2:$A$207,0),3))))</f>
        <v>15.75</v>
      </c>
      <c r="BY681">
        <f>IF($BW$6="","",IF(ISERROR(INDEX([1]Base!$A$2:$C$207,MATCH($BW$6,[1]Base!$A$2:$A$207,0),2))=TRUE,"CABLE INCONNU",(INDEX([1]Base!$A$2:$C$207,MATCH($BW$6,[1]Base!$A$2:$A$207,0),2))))</f>
        <v>0.54700000000000004</v>
      </c>
      <c r="CA681">
        <f t="shared" si="45"/>
        <v>0</v>
      </c>
      <c r="CC681">
        <f>$BB$28+$D$10*((EXP(($BB$26-Q681)/$D$10)+EXP(-($BB$26-Q681)/$D$10))/2-1)</f>
        <v>237.96</v>
      </c>
      <c r="CD6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BORD'!$B$13:$B$2000,0),9)))*Q681/$M$18)</f>
        <v>237.96</v>
      </c>
      <c r="CF681" t="str">
        <f>'[1]TABLEAU DE BORD'!B679</f>
        <v/>
      </c>
      <c r="CG681" t="e">
        <f>'[1]TABLEAU DE BORD'!E679-'[1]TABLEAU DE BORD'!C679</f>
        <v>#VALUE!</v>
      </c>
      <c r="CI681" t="str">
        <f>'[1]TABLEAU DE BORD'!H679</f>
        <v/>
      </c>
      <c r="CJ681" t="e">
        <f>'[1]TABLEAU DE BORD'!K679-'[1]TABLEAU DE BORD'!I679</f>
        <v>#VALUE!</v>
      </c>
    </row>
    <row r="682" spans="69:88" x14ac:dyDescent="0.25">
      <c r="BQ6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BORD'!$B$13:$B$2000,0),11))*Q682/INDEX('[1]TABLEAU DE BORD'!$B$13:$R$2000,MATCH('Formalisme RTE'!$H$2,'[1]TABLEAU DE BORD'!$B$13:$B$2000,0),12)</f>
        <v>2.7040062867933941</v>
      </c>
      <c r="BR682">
        <f t="shared" si="46"/>
        <v>0</v>
      </c>
      <c r="BU682">
        <f t="shared" si="44"/>
        <v>0.5758883471257642</v>
      </c>
      <c r="BW682">
        <f>IF($BW$6="","",IF(ISERROR(INDEX([1]Base!$A$2:$C$207,MATCH($BW$6,[1]Base!$A$2:$A$207,0),2))=TRUE,"CABLE INCONNU",(INDEX([1]Base!$A$2:$C$207,MATCH($BW$6,[1]Base!$A$2:$A$207,0),3))))</f>
        <v>15.75</v>
      </c>
      <c r="BY682">
        <f>IF($BW$6="","",IF(ISERROR(INDEX([1]Base!$A$2:$C$207,MATCH($BW$6,[1]Base!$A$2:$A$207,0),2))=TRUE,"CABLE INCONNU",(INDEX([1]Base!$A$2:$C$207,MATCH($BW$6,[1]Base!$A$2:$A$207,0),2))))</f>
        <v>0.54700000000000004</v>
      </c>
      <c r="CA682">
        <f t="shared" si="45"/>
        <v>0</v>
      </c>
      <c r="CC682">
        <f>$BB$28+$D$10*((EXP(($BB$26-Q682)/$D$10)+EXP(-($BB$26-Q682)/$D$10))/2-1)</f>
        <v>237.96</v>
      </c>
      <c r="CD6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BORD'!$B$13:$B$2000,0),9)))*Q682/$M$18)</f>
        <v>237.96</v>
      </c>
      <c r="CF682" t="str">
        <f>'[1]TABLEAU DE BORD'!B680</f>
        <v/>
      </c>
      <c r="CG682" t="e">
        <f>'[1]TABLEAU DE BORD'!E680-'[1]TABLEAU DE BORD'!C680</f>
        <v>#VALUE!</v>
      </c>
      <c r="CI682" t="str">
        <f>'[1]TABLEAU DE BORD'!H680</f>
        <v/>
      </c>
      <c r="CJ682" t="e">
        <f>'[1]TABLEAU DE BORD'!K680-'[1]TABLEAU DE BORD'!I680</f>
        <v>#VALUE!</v>
      </c>
    </row>
    <row r="683" spans="69:88" x14ac:dyDescent="0.25">
      <c r="BQ6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BORD'!$B$13:$B$2000,0),11))*Q683/INDEX('[1]TABLEAU DE BORD'!$B$13:$R$2000,MATCH('Formalisme RTE'!$H$2,'[1]TABLEAU DE BORD'!$B$13:$B$2000,0),12)</f>
        <v>2.7040062867933941</v>
      </c>
      <c r="BR683">
        <f t="shared" si="46"/>
        <v>0</v>
      </c>
      <c r="BU683">
        <f t="shared" si="44"/>
        <v>0.5758883471257642</v>
      </c>
      <c r="BW683">
        <f>IF($BW$6="","",IF(ISERROR(INDEX([1]Base!$A$2:$C$207,MATCH($BW$6,[1]Base!$A$2:$A$207,0),2))=TRUE,"CABLE INCONNU",(INDEX([1]Base!$A$2:$C$207,MATCH($BW$6,[1]Base!$A$2:$A$207,0),3))))</f>
        <v>15.75</v>
      </c>
      <c r="BY683">
        <f>IF($BW$6="","",IF(ISERROR(INDEX([1]Base!$A$2:$C$207,MATCH($BW$6,[1]Base!$A$2:$A$207,0),2))=TRUE,"CABLE INCONNU",(INDEX([1]Base!$A$2:$C$207,MATCH($BW$6,[1]Base!$A$2:$A$207,0),2))))</f>
        <v>0.54700000000000004</v>
      </c>
      <c r="CA683">
        <f t="shared" si="45"/>
        <v>0</v>
      </c>
      <c r="CC683">
        <f>$BB$28+$D$10*((EXP(($BB$26-Q683)/$D$10)+EXP(-($BB$26-Q683)/$D$10))/2-1)</f>
        <v>237.96</v>
      </c>
      <c r="CD6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BORD'!$B$13:$B$2000,0),9)))*Q683/$M$18)</f>
        <v>237.96</v>
      </c>
      <c r="CF683" t="str">
        <f>'[1]TABLEAU DE BORD'!B681</f>
        <v/>
      </c>
      <c r="CG683" t="e">
        <f>'[1]TABLEAU DE BORD'!E681-'[1]TABLEAU DE BORD'!C681</f>
        <v>#VALUE!</v>
      </c>
      <c r="CI683" t="str">
        <f>'[1]TABLEAU DE BORD'!H681</f>
        <v/>
      </c>
      <c r="CJ683" t="e">
        <f>'[1]TABLEAU DE BORD'!K681-'[1]TABLEAU DE BORD'!I681</f>
        <v>#VALUE!</v>
      </c>
    </row>
    <row r="684" spans="69:88" x14ac:dyDescent="0.25">
      <c r="BQ6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BORD'!$B$13:$B$2000,0),11))*Q684/INDEX('[1]TABLEAU DE BORD'!$B$13:$R$2000,MATCH('Formalisme RTE'!$H$2,'[1]TABLEAU DE BORD'!$B$13:$B$2000,0),12)</f>
        <v>2.7040062867933941</v>
      </c>
      <c r="BR684">
        <f t="shared" si="46"/>
        <v>0</v>
      </c>
      <c r="BU684">
        <f t="shared" si="44"/>
        <v>0.5758883471257642</v>
      </c>
      <c r="BW684">
        <f>IF($BW$6="","",IF(ISERROR(INDEX([1]Base!$A$2:$C$207,MATCH($BW$6,[1]Base!$A$2:$A$207,0),2))=TRUE,"CABLE INCONNU",(INDEX([1]Base!$A$2:$C$207,MATCH($BW$6,[1]Base!$A$2:$A$207,0),3))))</f>
        <v>15.75</v>
      </c>
      <c r="BY684">
        <f>IF($BW$6="","",IF(ISERROR(INDEX([1]Base!$A$2:$C$207,MATCH($BW$6,[1]Base!$A$2:$A$207,0),2))=TRUE,"CABLE INCONNU",(INDEX([1]Base!$A$2:$C$207,MATCH($BW$6,[1]Base!$A$2:$A$207,0),2))))</f>
        <v>0.54700000000000004</v>
      </c>
      <c r="CA684">
        <f t="shared" si="45"/>
        <v>0</v>
      </c>
      <c r="CC684">
        <f>$BB$28+$D$10*((EXP(($BB$26-Q684)/$D$10)+EXP(-($BB$26-Q684)/$D$10))/2-1)</f>
        <v>237.96</v>
      </c>
      <c r="CD6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BORD'!$B$13:$B$2000,0),9)))*Q684/$M$18)</f>
        <v>237.96</v>
      </c>
      <c r="CF684" t="str">
        <f>'[1]TABLEAU DE BORD'!B682</f>
        <v/>
      </c>
      <c r="CG684" t="e">
        <f>'[1]TABLEAU DE BORD'!E682-'[1]TABLEAU DE BORD'!C682</f>
        <v>#VALUE!</v>
      </c>
      <c r="CI684" t="str">
        <f>'[1]TABLEAU DE BORD'!H682</f>
        <v/>
      </c>
      <c r="CJ684" t="e">
        <f>'[1]TABLEAU DE BORD'!K682-'[1]TABLEAU DE BORD'!I682</f>
        <v>#VALUE!</v>
      </c>
    </row>
    <row r="685" spans="69:88" x14ac:dyDescent="0.25">
      <c r="BQ6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BORD'!$B$13:$B$2000,0),11))*Q685/INDEX('[1]TABLEAU DE BORD'!$B$13:$R$2000,MATCH('Formalisme RTE'!$H$2,'[1]TABLEAU DE BORD'!$B$13:$B$2000,0),12)</f>
        <v>2.7040062867933941</v>
      </c>
      <c r="BR685">
        <f t="shared" si="46"/>
        <v>0</v>
      </c>
      <c r="BU685">
        <f t="shared" si="44"/>
        <v>0.5758883471257642</v>
      </c>
      <c r="BW685">
        <f>IF($BW$6="","",IF(ISERROR(INDEX([1]Base!$A$2:$C$207,MATCH($BW$6,[1]Base!$A$2:$A$207,0),2))=TRUE,"CABLE INCONNU",(INDEX([1]Base!$A$2:$C$207,MATCH($BW$6,[1]Base!$A$2:$A$207,0),3))))</f>
        <v>15.75</v>
      </c>
      <c r="BY685">
        <f>IF($BW$6="","",IF(ISERROR(INDEX([1]Base!$A$2:$C$207,MATCH($BW$6,[1]Base!$A$2:$A$207,0),2))=TRUE,"CABLE INCONNU",(INDEX([1]Base!$A$2:$C$207,MATCH($BW$6,[1]Base!$A$2:$A$207,0),2))))</f>
        <v>0.54700000000000004</v>
      </c>
      <c r="CA685">
        <f t="shared" si="45"/>
        <v>0</v>
      </c>
      <c r="CC685">
        <f>$BB$28+$D$10*((EXP(($BB$26-Q685)/$D$10)+EXP(-($BB$26-Q685)/$D$10))/2-1)</f>
        <v>237.96</v>
      </c>
      <c r="CD6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BORD'!$B$13:$B$2000,0),9)))*Q685/$M$18)</f>
        <v>237.96</v>
      </c>
      <c r="CF685" t="str">
        <f>'[1]TABLEAU DE BORD'!B683</f>
        <v/>
      </c>
      <c r="CG685" t="e">
        <f>'[1]TABLEAU DE BORD'!E683-'[1]TABLEAU DE BORD'!C683</f>
        <v>#VALUE!</v>
      </c>
      <c r="CI685" t="str">
        <f>'[1]TABLEAU DE BORD'!H683</f>
        <v/>
      </c>
      <c r="CJ685" t="e">
        <f>'[1]TABLEAU DE BORD'!K683-'[1]TABLEAU DE BORD'!I683</f>
        <v>#VALUE!</v>
      </c>
    </row>
    <row r="686" spans="69:88" x14ac:dyDescent="0.25">
      <c r="BQ6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BORD'!$B$13:$B$2000,0),11))*Q686/INDEX('[1]TABLEAU DE BORD'!$B$13:$R$2000,MATCH('Formalisme RTE'!$H$2,'[1]TABLEAU DE BORD'!$B$13:$B$2000,0),12)</f>
        <v>2.7040062867933941</v>
      </c>
      <c r="BR686">
        <f t="shared" si="46"/>
        <v>0</v>
      </c>
      <c r="BU686">
        <f t="shared" si="44"/>
        <v>0.5758883471257642</v>
      </c>
      <c r="BW686">
        <f>IF($BW$6="","",IF(ISERROR(INDEX([1]Base!$A$2:$C$207,MATCH($BW$6,[1]Base!$A$2:$A$207,0),2))=TRUE,"CABLE INCONNU",(INDEX([1]Base!$A$2:$C$207,MATCH($BW$6,[1]Base!$A$2:$A$207,0),3))))</f>
        <v>15.75</v>
      </c>
      <c r="BY686">
        <f>IF($BW$6="","",IF(ISERROR(INDEX([1]Base!$A$2:$C$207,MATCH($BW$6,[1]Base!$A$2:$A$207,0),2))=TRUE,"CABLE INCONNU",(INDEX([1]Base!$A$2:$C$207,MATCH($BW$6,[1]Base!$A$2:$A$207,0),2))))</f>
        <v>0.54700000000000004</v>
      </c>
      <c r="CA686">
        <f t="shared" si="45"/>
        <v>0</v>
      </c>
      <c r="CC686">
        <f>$BB$28+$D$10*((EXP(($BB$26-Q686)/$D$10)+EXP(-($BB$26-Q686)/$D$10))/2-1)</f>
        <v>237.96</v>
      </c>
      <c r="CD6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BORD'!$B$13:$B$2000,0),9)))*Q686/$M$18)</f>
        <v>237.96</v>
      </c>
      <c r="CF686" t="str">
        <f>'[1]TABLEAU DE BORD'!B684</f>
        <v/>
      </c>
      <c r="CG686" t="e">
        <f>'[1]TABLEAU DE BORD'!E684-'[1]TABLEAU DE BORD'!C684</f>
        <v>#VALUE!</v>
      </c>
      <c r="CI686" t="str">
        <f>'[1]TABLEAU DE BORD'!H684</f>
        <v/>
      </c>
      <c r="CJ686" t="e">
        <f>'[1]TABLEAU DE BORD'!K684-'[1]TABLEAU DE BORD'!I684</f>
        <v>#VALUE!</v>
      </c>
    </row>
    <row r="687" spans="69:88" x14ac:dyDescent="0.25">
      <c r="BQ6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BORD'!$B$13:$B$2000,0),11))*Q687/INDEX('[1]TABLEAU DE BORD'!$B$13:$R$2000,MATCH('Formalisme RTE'!$H$2,'[1]TABLEAU DE BORD'!$B$13:$B$2000,0),12)</f>
        <v>2.7040062867933941</v>
      </c>
      <c r="BR687">
        <f t="shared" si="46"/>
        <v>0</v>
      </c>
      <c r="BU687">
        <f t="shared" si="44"/>
        <v>0.5758883471257642</v>
      </c>
      <c r="BW687">
        <f>IF($BW$6="","",IF(ISERROR(INDEX([1]Base!$A$2:$C$207,MATCH($BW$6,[1]Base!$A$2:$A$207,0),2))=TRUE,"CABLE INCONNU",(INDEX([1]Base!$A$2:$C$207,MATCH($BW$6,[1]Base!$A$2:$A$207,0),3))))</f>
        <v>15.75</v>
      </c>
      <c r="BY687">
        <f>IF($BW$6="","",IF(ISERROR(INDEX([1]Base!$A$2:$C$207,MATCH($BW$6,[1]Base!$A$2:$A$207,0),2))=TRUE,"CABLE INCONNU",(INDEX([1]Base!$A$2:$C$207,MATCH($BW$6,[1]Base!$A$2:$A$207,0),2))))</f>
        <v>0.54700000000000004</v>
      </c>
      <c r="CA687">
        <f t="shared" si="45"/>
        <v>0</v>
      </c>
      <c r="CC687">
        <f>$BB$28+$D$10*((EXP(($BB$26-Q687)/$D$10)+EXP(-($BB$26-Q687)/$D$10))/2-1)</f>
        <v>237.96</v>
      </c>
      <c r="CD6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BORD'!$B$13:$B$2000,0),9)))*Q687/$M$18)</f>
        <v>237.96</v>
      </c>
      <c r="CF687" t="str">
        <f>'[1]TABLEAU DE BORD'!B685</f>
        <v/>
      </c>
      <c r="CG687" t="e">
        <f>'[1]TABLEAU DE BORD'!E685-'[1]TABLEAU DE BORD'!C685</f>
        <v>#VALUE!</v>
      </c>
      <c r="CI687" t="str">
        <f>'[1]TABLEAU DE BORD'!H685</f>
        <v/>
      </c>
      <c r="CJ687" t="e">
        <f>'[1]TABLEAU DE BORD'!K685-'[1]TABLEAU DE BORD'!I685</f>
        <v>#VALUE!</v>
      </c>
    </row>
    <row r="688" spans="69:88" x14ac:dyDescent="0.25">
      <c r="BQ6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BORD'!$B$13:$B$2000,0),11))*Q688/INDEX('[1]TABLEAU DE BORD'!$B$13:$R$2000,MATCH('Formalisme RTE'!$H$2,'[1]TABLEAU DE BORD'!$B$13:$B$2000,0),12)</f>
        <v>2.7040062867933941</v>
      </c>
      <c r="BR688">
        <f t="shared" si="46"/>
        <v>0</v>
      </c>
      <c r="BU688">
        <f t="shared" si="44"/>
        <v>0.5758883471257642</v>
      </c>
      <c r="BW688">
        <f>IF($BW$6="","",IF(ISERROR(INDEX([1]Base!$A$2:$C$207,MATCH($BW$6,[1]Base!$A$2:$A$207,0),2))=TRUE,"CABLE INCONNU",(INDEX([1]Base!$A$2:$C$207,MATCH($BW$6,[1]Base!$A$2:$A$207,0),3))))</f>
        <v>15.75</v>
      </c>
      <c r="BY688">
        <f>IF($BW$6="","",IF(ISERROR(INDEX([1]Base!$A$2:$C$207,MATCH($BW$6,[1]Base!$A$2:$A$207,0),2))=TRUE,"CABLE INCONNU",(INDEX([1]Base!$A$2:$C$207,MATCH($BW$6,[1]Base!$A$2:$A$207,0),2))))</f>
        <v>0.54700000000000004</v>
      </c>
      <c r="CA688">
        <f t="shared" si="45"/>
        <v>0</v>
      </c>
      <c r="CC688">
        <f>$BB$28+$D$10*((EXP(($BB$26-Q688)/$D$10)+EXP(-($BB$26-Q688)/$D$10))/2-1)</f>
        <v>237.96</v>
      </c>
      <c r="CD6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BORD'!$B$13:$B$2000,0),9)))*Q688/$M$18)</f>
        <v>237.96</v>
      </c>
      <c r="CF688" t="str">
        <f>'[1]TABLEAU DE BORD'!B686</f>
        <v/>
      </c>
      <c r="CG688" t="e">
        <f>'[1]TABLEAU DE BORD'!E686-'[1]TABLEAU DE BORD'!C686</f>
        <v>#VALUE!</v>
      </c>
      <c r="CI688" t="str">
        <f>'[1]TABLEAU DE BORD'!H686</f>
        <v/>
      </c>
      <c r="CJ688" t="e">
        <f>'[1]TABLEAU DE BORD'!K686-'[1]TABLEAU DE BORD'!I686</f>
        <v>#VALUE!</v>
      </c>
    </row>
    <row r="689" spans="69:88" x14ac:dyDescent="0.25">
      <c r="BQ6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BORD'!$B$13:$B$2000,0),11))*Q689/INDEX('[1]TABLEAU DE BORD'!$B$13:$R$2000,MATCH('Formalisme RTE'!$H$2,'[1]TABLEAU DE BORD'!$B$13:$B$2000,0),12)</f>
        <v>2.7040062867933941</v>
      </c>
      <c r="BR689">
        <f t="shared" si="46"/>
        <v>0</v>
      </c>
      <c r="BU689">
        <f t="shared" si="44"/>
        <v>0.5758883471257642</v>
      </c>
      <c r="BW689">
        <f>IF($BW$6="","",IF(ISERROR(INDEX([1]Base!$A$2:$C$207,MATCH($BW$6,[1]Base!$A$2:$A$207,0),2))=TRUE,"CABLE INCONNU",(INDEX([1]Base!$A$2:$C$207,MATCH($BW$6,[1]Base!$A$2:$A$207,0),3))))</f>
        <v>15.75</v>
      </c>
      <c r="BY689">
        <f>IF($BW$6="","",IF(ISERROR(INDEX([1]Base!$A$2:$C$207,MATCH($BW$6,[1]Base!$A$2:$A$207,0),2))=TRUE,"CABLE INCONNU",(INDEX([1]Base!$A$2:$C$207,MATCH($BW$6,[1]Base!$A$2:$A$207,0),2))))</f>
        <v>0.54700000000000004</v>
      </c>
      <c r="CA689">
        <f t="shared" si="45"/>
        <v>0</v>
      </c>
      <c r="CC689">
        <f>$BB$28+$D$10*((EXP(($BB$26-Q689)/$D$10)+EXP(-($BB$26-Q689)/$D$10))/2-1)</f>
        <v>237.96</v>
      </c>
      <c r="CD6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BORD'!$B$13:$B$2000,0),9)))*Q689/$M$18)</f>
        <v>237.96</v>
      </c>
      <c r="CF689" t="str">
        <f>'[1]TABLEAU DE BORD'!B687</f>
        <v/>
      </c>
      <c r="CG689" t="e">
        <f>'[1]TABLEAU DE BORD'!E687-'[1]TABLEAU DE BORD'!C687</f>
        <v>#VALUE!</v>
      </c>
      <c r="CI689" t="str">
        <f>'[1]TABLEAU DE BORD'!H687</f>
        <v/>
      </c>
      <c r="CJ689" t="e">
        <f>'[1]TABLEAU DE BORD'!K687-'[1]TABLEAU DE BORD'!I687</f>
        <v>#VALUE!</v>
      </c>
    </row>
    <row r="690" spans="69:88" x14ac:dyDescent="0.25">
      <c r="BQ6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BORD'!$B$13:$B$2000,0),11))*Q690/INDEX('[1]TABLEAU DE BORD'!$B$13:$R$2000,MATCH('Formalisme RTE'!$H$2,'[1]TABLEAU DE BORD'!$B$13:$B$2000,0),12)</f>
        <v>2.7040062867933941</v>
      </c>
      <c r="BR690">
        <f t="shared" si="46"/>
        <v>0</v>
      </c>
      <c r="BU690">
        <f t="shared" si="44"/>
        <v>0.5758883471257642</v>
      </c>
      <c r="BW690">
        <f>IF($BW$6="","",IF(ISERROR(INDEX([1]Base!$A$2:$C$207,MATCH($BW$6,[1]Base!$A$2:$A$207,0),2))=TRUE,"CABLE INCONNU",(INDEX([1]Base!$A$2:$C$207,MATCH($BW$6,[1]Base!$A$2:$A$207,0),3))))</f>
        <v>15.75</v>
      </c>
      <c r="BY690">
        <f>IF($BW$6="","",IF(ISERROR(INDEX([1]Base!$A$2:$C$207,MATCH($BW$6,[1]Base!$A$2:$A$207,0),2))=TRUE,"CABLE INCONNU",(INDEX([1]Base!$A$2:$C$207,MATCH($BW$6,[1]Base!$A$2:$A$207,0),2))))</f>
        <v>0.54700000000000004</v>
      </c>
      <c r="CA690">
        <f t="shared" si="45"/>
        <v>0</v>
      </c>
      <c r="CC690">
        <f>$BB$28+$D$10*((EXP(($BB$26-Q690)/$D$10)+EXP(-($BB$26-Q690)/$D$10))/2-1)</f>
        <v>237.96</v>
      </c>
      <c r="CD6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BORD'!$B$13:$B$2000,0),9)))*Q690/$M$18)</f>
        <v>237.96</v>
      </c>
      <c r="CF690" t="str">
        <f>'[1]TABLEAU DE BORD'!B688</f>
        <v/>
      </c>
      <c r="CG690" t="e">
        <f>'[1]TABLEAU DE BORD'!E688-'[1]TABLEAU DE BORD'!C688</f>
        <v>#VALUE!</v>
      </c>
      <c r="CI690" t="str">
        <f>'[1]TABLEAU DE BORD'!H688</f>
        <v/>
      </c>
      <c r="CJ690" t="e">
        <f>'[1]TABLEAU DE BORD'!K688-'[1]TABLEAU DE BORD'!I688</f>
        <v>#VALUE!</v>
      </c>
    </row>
    <row r="691" spans="69:88" x14ac:dyDescent="0.25">
      <c r="BQ6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BORD'!$B$13:$B$2000,0),11))*Q691/INDEX('[1]TABLEAU DE BORD'!$B$13:$R$2000,MATCH('Formalisme RTE'!$H$2,'[1]TABLEAU DE BORD'!$B$13:$B$2000,0),12)</f>
        <v>2.7040062867933941</v>
      </c>
      <c r="BR691">
        <f t="shared" si="46"/>
        <v>0</v>
      </c>
      <c r="BU691">
        <f t="shared" si="44"/>
        <v>0.5758883471257642</v>
      </c>
      <c r="BW691">
        <f>IF($BW$6="","",IF(ISERROR(INDEX([1]Base!$A$2:$C$207,MATCH($BW$6,[1]Base!$A$2:$A$207,0),2))=TRUE,"CABLE INCONNU",(INDEX([1]Base!$A$2:$C$207,MATCH($BW$6,[1]Base!$A$2:$A$207,0),3))))</f>
        <v>15.75</v>
      </c>
      <c r="BY691">
        <f>IF($BW$6="","",IF(ISERROR(INDEX([1]Base!$A$2:$C$207,MATCH($BW$6,[1]Base!$A$2:$A$207,0),2))=TRUE,"CABLE INCONNU",(INDEX([1]Base!$A$2:$C$207,MATCH($BW$6,[1]Base!$A$2:$A$207,0),2))))</f>
        <v>0.54700000000000004</v>
      </c>
      <c r="CA691">
        <f t="shared" si="45"/>
        <v>0</v>
      </c>
      <c r="CC691">
        <f>$BB$28+$D$10*((EXP(($BB$26-Q691)/$D$10)+EXP(-($BB$26-Q691)/$D$10))/2-1)</f>
        <v>237.96</v>
      </c>
      <c r="CD6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BORD'!$B$13:$B$2000,0),9)))*Q691/$M$18)</f>
        <v>237.96</v>
      </c>
      <c r="CF691" t="str">
        <f>'[1]TABLEAU DE BORD'!B689</f>
        <v/>
      </c>
      <c r="CG691" t="e">
        <f>'[1]TABLEAU DE BORD'!E689-'[1]TABLEAU DE BORD'!C689</f>
        <v>#VALUE!</v>
      </c>
      <c r="CI691" t="str">
        <f>'[1]TABLEAU DE BORD'!H689</f>
        <v/>
      </c>
      <c r="CJ691" t="e">
        <f>'[1]TABLEAU DE BORD'!K689-'[1]TABLEAU DE BORD'!I689</f>
        <v>#VALUE!</v>
      </c>
    </row>
    <row r="692" spans="69:88" x14ac:dyDescent="0.25">
      <c r="BQ6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BORD'!$B$13:$B$2000,0),11))*Q692/INDEX('[1]TABLEAU DE BORD'!$B$13:$R$2000,MATCH('Formalisme RTE'!$H$2,'[1]TABLEAU DE BORD'!$B$13:$B$2000,0),12)</f>
        <v>2.7040062867933941</v>
      </c>
      <c r="BR692">
        <f t="shared" si="46"/>
        <v>0</v>
      </c>
      <c r="BU692">
        <f t="shared" si="44"/>
        <v>0.5758883471257642</v>
      </c>
      <c r="BW692">
        <f>IF($BW$6="","",IF(ISERROR(INDEX([1]Base!$A$2:$C$207,MATCH($BW$6,[1]Base!$A$2:$A$207,0),2))=TRUE,"CABLE INCONNU",(INDEX([1]Base!$A$2:$C$207,MATCH($BW$6,[1]Base!$A$2:$A$207,0),3))))</f>
        <v>15.75</v>
      </c>
      <c r="BY692">
        <f>IF($BW$6="","",IF(ISERROR(INDEX([1]Base!$A$2:$C$207,MATCH($BW$6,[1]Base!$A$2:$A$207,0),2))=TRUE,"CABLE INCONNU",(INDEX([1]Base!$A$2:$C$207,MATCH($BW$6,[1]Base!$A$2:$A$207,0),2))))</f>
        <v>0.54700000000000004</v>
      </c>
      <c r="CA692">
        <f t="shared" si="45"/>
        <v>0</v>
      </c>
      <c r="CC692">
        <f>$BB$28+$D$10*((EXP(($BB$26-Q692)/$D$10)+EXP(-($BB$26-Q692)/$D$10))/2-1)</f>
        <v>237.96</v>
      </c>
      <c r="CD6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BORD'!$B$13:$B$2000,0),9)))*Q692/$M$18)</f>
        <v>237.96</v>
      </c>
      <c r="CF692" t="str">
        <f>'[1]TABLEAU DE BORD'!B690</f>
        <v/>
      </c>
      <c r="CG692" t="e">
        <f>'[1]TABLEAU DE BORD'!E690-'[1]TABLEAU DE BORD'!C690</f>
        <v>#VALUE!</v>
      </c>
      <c r="CI692" t="str">
        <f>'[1]TABLEAU DE BORD'!H690</f>
        <v/>
      </c>
      <c r="CJ692" t="e">
        <f>'[1]TABLEAU DE BORD'!K690-'[1]TABLEAU DE BORD'!I690</f>
        <v>#VALUE!</v>
      </c>
    </row>
    <row r="693" spans="69:88" x14ac:dyDescent="0.25">
      <c r="BQ6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BORD'!$B$13:$B$2000,0),11))*Q693/INDEX('[1]TABLEAU DE BORD'!$B$13:$R$2000,MATCH('Formalisme RTE'!$H$2,'[1]TABLEAU DE BORD'!$B$13:$B$2000,0),12)</f>
        <v>2.7040062867933941</v>
      </c>
      <c r="BR693">
        <f t="shared" si="46"/>
        <v>0</v>
      </c>
      <c r="BU693">
        <f t="shared" si="44"/>
        <v>0.5758883471257642</v>
      </c>
      <c r="BW693">
        <f>IF($BW$6="","",IF(ISERROR(INDEX([1]Base!$A$2:$C$207,MATCH($BW$6,[1]Base!$A$2:$A$207,0),2))=TRUE,"CABLE INCONNU",(INDEX([1]Base!$A$2:$C$207,MATCH($BW$6,[1]Base!$A$2:$A$207,0),3))))</f>
        <v>15.75</v>
      </c>
      <c r="BY693">
        <f>IF($BW$6="","",IF(ISERROR(INDEX([1]Base!$A$2:$C$207,MATCH($BW$6,[1]Base!$A$2:$A$207,0),2))=TRUE,"CABLE INCONNU",(INDEX([1]Base!$A$2:$C$207,MATCH($BW$6,[1]Base!$A$2:$A$207,0),2))))</f>
        <v>0.54700000000000004</v>
      </c>
      <c r="CA693">
        <f t="shared" si="45"/>
        <v>0</v>
      </c>
      <c r="CC693">
        <f>$BB$28+$D$10*((EXP(($BB$26-Q693)/$D$10)+EXP(-($BB$26-Q693)/$D$10))/2-1)</f>
        <v>237.96</v>
      </c>
      <c r="CD6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BORD'!$B$13:$B$2000,0),9)))*Q693/$M$18)</f>
        <v>237.96</v>
      </c>
      <c r="CF693" t="str">
        <f>'[1]TABLEAU DE BORD'!B691</f>
        <v/>
      </c>
      <c r="CG693" t="e">
        <f>'[1]TABLEAU DE BORD'!E691-'[1]TABLEAU DE BORD'!C691</f>
        <v>#VALUE!</v>
      </c>
      <c r="CI693" t="str">
        <f>'[1]TABLEAU DE BORD'!H691</f>
        <v/>
      </c>
      <c r="CJ693" t="e">
        <f>'[1]TABLEAU DE BORD'!K691-'[1]TABLEAU DE BORD'!I691</f>
        <v>#VALUE!</v>
      </c>
    </row>
    <row r="694" spans="69:88" x14ac:dyDescent="0.25">
      <c r="BQ6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BORD'!$B$13:$B$2000,0),11))*Q694/INDEX('[1]TABLEAU DE BORD'!$B$13:$R$2000,MATCH('Formalisme RTE'!$H$2,'[1]TABLEAU DE BORD'!$B$13:$B$2000,0),12)</f>
        <v>2.7040062867933941</v>
      </c>
      <c r="BR694">
        <f t="shared" si="46"/>
        <v>0</v>
      </c>
      <c r="BU694">
        <f t="shared" si="44"/>
        <v>0.5758883471257642</v>
      </c>
      <c r="BW694">
        <f>IF($BW$6="","",IF(ISERROR(INDEX([1]Base!$A$2:$C$207,MATCH($BW$6,[1]Base!$A$2:$A$207,0),2))=TRUE,"CABLE INCONNU",(INDEX([1]Base!$A$2:$C$207,MATCH($BW$6,[1]Base!$A$2:$A$207,0),3))))</f>
        <v>15.75</v>
      </c>
      <c r="BY694">
        <f>IF($BW$6="","",IF(ISERROR(INDEX([1]Base!$A$2:$C$207,MATCH($BW$6,[1]Base!$A$2:$A$207,0),2))=TRUE,"CABLE INCONNU",(INDEX([1]Base!$A$2:$C$207,MATCH($BW$6,[1]Base!$A$2:$A$207,0),2))))</f>
        <v>0.54700000000000004</v>
      </c>
      <c r="CA694">
        <f t="shared" si="45"/>
        <v>0</v>
      </c>
      <c r="CC694">
        <f>$BB$28+$D$10*((EXP(($BB$26-Q694)/$D$10)+EXP(-($BB$26-Q694)/$D$10))/2-1)</f>
        <v>237.96</v>
      </c>
      <c r="CD6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BORD'!$B$13:$B$2000,0),9)))*Q694/$M$18)</f>
        <v>237.96</v>
      </c>
      <c r="CF694" t="str">
        <f>'[1]TABLEAU DE BORD'!B692</f>
        <v/>
      </c>
      <c r="CG694" t="e">
        <f>'[1]TABLEAU DE BORD'!E692-'[1]TABLEAU DE BORD'!C692</f>
        <v>#VALUE!</v>
      </c>
      <c r="CI694" t="str">
        <f>'[1]TABLEAU DE BORD'!H692</f>
        <v/>
      </c>
      <c r="CJ694" t="e">
        <f>'[1]TABLEAU DE BORD'!K692-'[1]TABLEAU DE BORD'!I692</f>
        <v>#VALUE!</v>
      </c>
    </row>
    <row r="695" spans="69:88" x14ac:dyDescent="0.25">
      <c r="BQ6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BORD'!$B$13:$B$2000,0),11))*Q695/INDEX('[1]TABLEAU DE BORD'!$B$13:$R$2000,MATCH('Formalisme RTE'!$H$2,'[1]TABLEAU DE BORD'!$B$13:$B$2000,0),12)</f>
        <v>2.7040062867933941</v>
      </c>
      <c r="BR695">
        <f t="shared" si="46"/>
        <v>0</v>
      </c>
      <c r="BU695">
        <f t="shared" si="44"/>
        <v>0.5758883471257642</v>
      </c>
      <c r="BW695">
        <f>IF($BW$6="","",IF(ISERROR(INDEX([1]Base!$A$2:$C$207,MATCH($BW$6,[1]Base!$A$2:$A$207,0),2))=TRUE,"CABLE INCONNU",(INDEX([1]Base!$A$2:$C$207,MATCH($BW$6,[1]Base!$A$2:$A$207,0),3))))</f>
        <v>15.75</v>
      </c>
      <c r="BY695">
        <f>IF($BW$6="","",IF(ISERROR(INDEX([1]Base!$A$2:$C$207,MATCH($BW$6,[1]Base!$A$2:$A$207,0),2))=TRUE,"CABLE INCONNU",(INDEX([1]Base!$A$2:$C$207,MATCH($BW$6,[1]Base!$A$2:$A$207,0),2))))</f>
        <v>0.54700000000000004</v>
      </c>
      <c r="CA695">
        <f t="shared" si="45"/>
        <v>0</v>
      </c>
      <c r="CC695">
        <f>$BB$28+$D$10*((EXP(($BB$26-Q695)/$D$10)+EXP(-($BB$26-Q695)/$D$10))/2-1)</f>
        <v>237.96</v>
      </c>
      <c r="CD6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BORD'!$B$13:$B$2000,0),9)))*Q695/$M$18)</f>
        <v>237.96</v>
      </c>
      <c r="CF695" t="str">
        <f>'[1]TABLEAU DE BORD'!B693</f>
        <v/>
      </c>
      <c r="CG695" t="e">
        <f>'[1]TABLEAU DE BORD'!E693-'[1]TABLEAU DE BORD'!C693</f>
        <v>#VALUE!</v>
      </c>
      <c r="CI695" t="str">
        <f>'[1]TABLEAU DE BORD'!H693</f>
        <v/>
      </c>
      <c r="CJ695" t="e">
        <f>'[1]TABLEAU DE BORD'!K693-'[1]TABLEAU DE BORD'!I693</f>
        <v>#VALUE!</v>
      </c>
    </row>
    <row r="696" spans="69:88" x14ac:dyDescent="0.25">
      <c r="BQ6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BORD'!$B$13:$B$2000,0),11))*Q696/INDEX('[1]TABLEAU DE BORD'!$B$13:$R$2000,MATCH('Formalisme RTE'!$H$2,'[1]TABLEAU DE BORD'!$B$13:$B$2000,0),12)</f>
        <v>2.7040062867933941</v>
      </c>
      <c r="BR696">
        <f t="shared" si="46"/>
        <v>0</v>
      </c>
      <c r="BU696">
        <f t="shared" si="44"/>
        <v>0.5758883471257642</v>
      </c>
      <c r="BW696">
        <f>IF($BW$6="","",IF(ISERROR(INDEX([1]Base!$A$2:$C$207,MATCH($BW$6,[1]Base!$A$2:$A$207,0),2))=TRUE,"CABLE INCONNU",(INDEX([1]Base!$A$2:$C$207,MATCH($BW$6,[1]Base!$A$2:$A$207,0),3))))</f>
        <v>15.75</v>
      </c>
      <c r="BY696">
        <f>IF($BW$6="","",IF(ISERROR(INDEX([1]Base!$A$2:$C$207,MATCH($BW$6,[1]Base!$A$2:$A$207,0),2))=TRUE,"CABLE INCONNU",(INDEX([1]Base!$A$2:$C$207,MATCH($BW$6,[1]Base!$A$2:$A$207,0),2))))</f>
        <v>0.54700000000000004</v>
      </c>
      <c r="CA696">
        <f t="shared" si="45"/>
        <v>0</v>
      </c>
      <c r="CC696">
        <f>$BB$28+$D$10*((EXP(($BB$26-Q696)/$D$10)+EXP(-($BB$26-Q696)/$D$10))/2-1)</f>
        <v>237.96</v>
      </c>
      <c r="CD6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BORD'!$B$13:$B$2000,0),9)))*Q696/$M$18)</f>
        <v>237.96</v>
      </c>
      <c r="CF696" t="str">
        <f>'[1]TABLEAU DE BORD'!B694</f>
        <v/>
      </c>
      <c r="CG696" t="e">
        <f>'[1]TABLEAU DE BORD'!E694-'[1]TABLEAU DE BORD'!C694</f>
        <v>#VALUE!</v>
      </c>
      <c r="CI696" t="str">
        <f>'[1]TABLEAU DE BORD'!H694</f>
        <v/>
      </c>
      <c r="CJ696" t="e">
        <f>'[1]TABLEAU DE BORD'!K694-'[1]TABLEAU DE BORD'!I694</f>
        <v>#VALUE!</v>
      </c>
    </row>
    <row r="697" spans="69:88" x14ac:dyDescent="0.25">
      <c r="BQ6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BORD'!$B$13:$B$2000,0),11))*Q697/INDEX('[1]TABLEAU DE BORD'!$B$13:$R$2000,MATCH('Formalisme RTE'!$H$2,'[1]TABLEAU DE BORD'!$B$13:$B$2000,0),12)</f>
        <v>2.7040062867933941</v>
      </c>
      <c r="BR697">
        <f t="shared" si="46"/>
        <v>0</v>
      </c>
      <c r="BU697">
        <f t="shared" si="44"/>
        <v>0.5758883471257642</v>
      </c>
      <c r="BW697">
        <f>IF($BW$6="","",IF(ISERROR(INDEX([1]Base!$A$2:$C$207,MATCH($BW$6,[1]Base!$A$2:$A$207,0),2))=TRUE,"CABLE INCONNU",(INDEX([1]Base!$A$2:$C$207,MATCH($BW$6,[1]Base!$A$2:$A$207,0),3))))</f>
        <v>15.75</v>
      </c>
      <c r="BY697">
        <f>IF($BW$6="","",IF(ISERROR(INDEX([1]Base!$A$2:$C$207,MATCH($BW$6,[1]Base!$A$2:$A$207,0),2))=TRUE,"CABLE INCONNU",(INDEX([1]Base!$A$2:$C$207,MATCH($BW$6,[1]Base!$A$2:$A$207,0),2))))</f>
        <v>0.54700000000000004</v>
      </c>
      <c r="CA697">
        <f t="shared" si="45"/>
        <v>0</v>
      </c>
      <c r="CC697">
        <f>$BB$28+$D$10*((EXP(($BB$26-Q697)/$D$10)+EXP(-($BB$26-Q697)/$D$10))/2-1)</f>
        <v>237.96</v>
      </c>
      <c r="CD6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BORD'!$B$13:$B$2000,0),9)))*Q697/$M$18)</f>
        <v>237.96</v>
      </c>
      <c r="CF697" t="str">
        <f>'[1]TABLEAU DE BORD'!B695</f>
        <v/>
      </c>
      <c r="CG697" t="e">
        <f>'[1]TABLEAU DE BORD'!E695-'[1]TABLEAU DE BORD'!C695</f>
        <v>#VALUE!</v>
      </c>
      <c r="CI697" t="str">
        <f>'[1]TABLEAU DE BORD'!H695</f>
        <v/>
      </c>
      <c r="CJ697" t="e">
        <f>'[1]TABLEAU DE BORD'!K695-'[1]TABLEAU DE BORD'!I695</f>
        <v>#VALUE!</v>
      </c>
    </row>
    <row r="698" spans="69:88" x14ac:dyDescent="0.25">
      <c r="BQ6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BORD'!$B$13:$B$2000,0),11))*Q698/INDEX('[1]TABLEAU DE BORD'!$B$13:$R$2000,MATCH('Formalisme RTE'!$H$2,'[1]TABLEAU DE BORD'!$B$13:$B$2000,0),12)</f>
        <v>2.7040062867933941</v>
      </c>
      <c r="BR698">
        <f t="shared" si="46"/>
        <v>0</v>
      </c>
      <c r="BU698">
        <f t="shared" si="44"/>
        <v>0.5758883471257642</v>
      </c>
      <c r="BW698">
        <f>IF($BW$6="","",IF(ISERROR(INDEX([1]Base!$A$2:$C$207,MATCH($BW$6,[1]Base!$A$2:$A$207,0),2))=TRUE,"CABLE INCONNU",(INDEX([1]Base!$A$2:$C$207,MATCH($BW$6,[1]Base!$A$2:$A$207,0),3))))</f>
        <v>15.75</v>
      </c>
      <c r="BY698">
        <f>IF($BW$6="","",IF(ISERROR(INDEX([1]Base!$A$2:$C$207,MATCH($BW$6,[1]Base!$A$2:$A$207,0),2))=TRUE,"CABLE INCONNU",(INDEX([1]Base!$A$2:$C$207,MATCH($BW$6,[1]Base!$A$2:$A$207,0),2))))</f>
        <v>0.54700000000000004</v>
      </c>
      <c r="CA698">
        <f t="shared" si="45"/>
        <v>0</v>
      </c>
      <c r="CC698">
        <f>$BB$28+$D$10*((EXP(($BB$26-Q698)/$D$10)+EXP(-($BB$26-Q698)/$D$10))/2-1)</f>
        <v>237.96</v>
      </c>
      <c r="CD6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BORD'!$B$13:$B$2000,0),9)))*Q698/$M$18)</f>
        <v>237.96</v>
      </c>
      <c r="CF698" t="str">
        <f>'[1]TABLEAU DE BORD'!B696</f>
        <v/>
      </c>
      <c r="CG698" t="e">
        <f>'[1]TABLEAU DE BORD'!E696-'[1]TABLEAU DE BORD'!C696</f>
        <v>#VALUE!</v>
      </c>
      <c r="CI698" t="str">
        <f>'[1]TABLEAU DE BORD'!H696</f>
        <v/>
      </c>
      <c r="CJ698" t="e">
        <f>'[1]TABLEAU DE BORD'!K696-'[1]TABLEAU DE BORD'!I696</f>
        <v>#VALUE!</v>
      </c>
    </row>
    <row r="699" spans="69:88" x14ac:dyDescent="0.25">
      <c r="BQ6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BORD'!$B$13:$B$2000,0),11))*Q699/INDEX('[1]TABLEAU DE BORD'!$B$13:$R$2000,MATCH('Formalisme RTE'!$H$2,'[1]TABLEAU DE BORD'!$B$13:$B$2000,0),12)</f>
        <v>2.7040062867933941</v>
      </c>
      <c r="BR699">
        <f t="shared" si="46"/>
        <v>0</v>
      </c>
      <c r="BU699">
        <f t="shared" si="44"/>
        <v>0.5758883471257642</v>
      </c>
      <c r="BW699">
        <f>IF($BW$6="","",IF(ISERROR(INDEX([1]Base!$A$2:$C$207,MATCH($BW$6,[1]Base!$A$2:$A$207,0),2))=TRUE,"CABLE INCONNU",(INDEX([1]Base!$A$2:$C$207,MATCH($BW$6,[1]Base!$A$2:$A$207,0),3))))</f>
        <v>15.75</v>
      </c>
      <c r="BY699">
        <f>IF($BW$6="","",IF(ISERROR(INDEX([1]Base!$A$2:$C$207,MATCH($BW$6,[1]Base!$A$2:$A$207,0),2))=TRUE,"CABLE INCONNU",(INDEX([1]Base!$A$2:$C$207,MATCH($BW$6,[1]Base!$A$2:$A$207,0),2))))</f>
        <v>0.54700000000000004</v>
      </c>
      <c r="CA699">
        <f t="shared" si="45"/>
        <v>0</v>
      </c>
      <c r="CC699">
        <f>$BB$28+$D$10*((EXP(($BB$26-Q699)/$D$10)+EXP(-($BB$26-Q699)/$D$10))/2-1)</f>
        <v>237.96</v>
      </c>
      <c r="CD6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BORD'!$B$13:$B$2000,0),9)))*Q699/$M$18)</f>
        <v>237.96</v>
      </c>
      <c r="CF699" t="str">
        <f>'[1]TABLEAU DE BORD'!B697</f>
        <v/>
      </c>
      <c r="CG699" t="e">
        <f>'[1]TABLEAU DE BORD'!E697-'[1]TABLEAU DE BORD'!C697</f>
        <v>#VALUE!</v>
      </c>
      <c r="CI699" t="str">
        <f>'[1]TABLEAU DE BORD'!H697</f>
        <v/>
      </c>
      <c r="CJ699" t="e">
        <f>'[1]TABLEAU DE BORD'!K697-'[1]TABLEAU DE BORD'!I697</f>
        <v>#VALUE!</v>
      </c>
    </row>
    <row r="700" spans="69:88" x14ac:dyDescent="0.25">
      <c r="BQ7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BORD'!$B$13:$B$2000,0),11))*Q700/INDEX('[1]TABLEAU DE BORD'!$B$13:$R$2000,MATCH('Formalisme RTE'!$H$2,'[1]TABLEAU DE BORD'!$B$13:$B$2000,0),12)</f>
        <v>2.7040062867933941</v>
      </c>
      <c r="BR700">
        <f t="shared" si="46"/>
        <v>0</v>
      </c>
      <c r="BU700">
        <f t="shared" si="44"/>
        <v>0.5758883471257642</v>
      </c>
      <c r="BW700">
        <f>IF($BW$6="","",IF(ISERROR(INDEX([1]Base!$A$2:$C$207,MATCH($BW$6,[1]Base!$A$2:$A$207,0),2))=TRUE,"CABLE INCONNU",(INDEX([1]Base!$A$2:$C$207,MATCH($BW$6,[1]Base!$A$2:$A$207,0),3))))</f>
        <v>15.75</v>
      </c>
      <c r="BY700">
        <f>IF($BW$6="","",IF(ISERROR(INDEX([1]Base!$A$2:$C$207,MATCH($BW$6,[1]Base!$A$2:$A$207,0),2))=TRUE,"CABLE INCONNU",(INDEX([1]Base!$A$2:$C$207,MATCH($BW$6,[1]Base!$A$2:$A$207,0),2))))</f>
        <v>0.54700000000000004</v>
      </c>
      <c r="CA700">
        <f t="shared" si="45"/>
        <v>0</v>
      </c>
      <c r="CC700">
        <f>$BB$28+$D$10*((EXP(($BB$26-Q700)/$D$10)+EXP(-($BB$26-Q700)/$D$10))/2-1)</f>
        <v>237.96</v>
      </c>
      <c r="CD7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BORD'!$B$13:$B$2000,0),9)))*Q700/$M$18)</f>
        <v>237.96</v>
      </c>
      <c r="CF700" t="str">
        <f>'[1]TABLEAU DE BORD'!B698</f>
        <v/>
      </c>
      <c r="CG700" t="e">
        <f>'[1]TABLEAU DE BORD'!E698-'[1]TABLEAU DE BORD'!C698</f>
        <v>#VALUE!</v>
      </c>
      <c r="CI700" t="str">
        <f>'[1]TABLEAU DE BORD'!H698</f>
        <v/>
      </c>
      <c r="CJ700" t="e">
        <f>'[1]TABLEAU DE BORD'!K698-'[1]TABLEAU DE BORD'!I698</f>
        <v>#VALUE!</v>
      </c>
    </row>
    <row r="701" spans="69:88" x14ac:dyDescent="0.25">
      <c r="BQ7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BORD'!$B$13:$B$2000,0),11))*Q701/INDEX('[1]TABLEAU DE BORD'!$B$13:$R$2000,MATCH('Formalisme RTE'!$H$2,'[1]TABLEAU DE BORD'!$B$13:$B$2000,0),12)</f>
        <v>2.7040062867933941</v>
      </c>
      <c r="BR701">
        <f t="shared" si="46"/>
        <v>0</v>
      </c>
      <c r="BU701">
        <f t="shared" si="44"/>
        <v>0.5758883471257642</v>
      </c>
      <c r="BW701">
        <f>IF($BW$6="","",IF(ISERROR(INDEX([1]Base!$A$2:$C$207,MATCH($BW$6,[1]Base!$A$2:$A$207,0),2))=TRUE,"CABLE INCONNU",(INDEX([1]Base!$A$2:$C$207,MATCH($BW$6,[1]Base!$A$2:$A$207,0),3))))</f>
        <v>15.75</v>
      </c>
      <c r="BY701">
        <f>IF($BW$6="","",IF(ISERROR(INDEX([1]Base!$A$2:$C$207,MATCH($BW$6,[1]Base!$A$2:$A$207,0),2))=TRUE,"CABLE INCONNU",(INDEX([1]Base!$A$2:$C$207,MATCH($BW$6,[1]Base!$A$2:$A$207,0),2))))</f>
        <v>0.54700000000000004</v>
      </c>
      <c r="CA701">
        <f t="shared" si="45"/>
        <v>0</v>
      </c>
      <c r="CC701">
        <f>$BB$28+$D$10*((EXP(($BB$26-Q701)/$D$10)+EXP(-($BB$26-Q701)/$D$10))/2-1)</f>
        <v>237.96</v>
      </c>
      <c r="CD7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BORD'!$B$13:$B$2000,0),9)))*Q701/$M$18)</f>
        <v>237.96</v>
      </c>
      <c r="CF701" t="str">
        <f>'[1]TABLEAU DE BORD'!B699</f>
        <v/>
      </c>
      <c r="CG701" t="e">
        <f>'[1]TABLEAU DE BORD'!E699-'[1]TABLEAU DE BORD'!C699</f>
        <v>#VALUE!</v>
      </c>
      <c r="CI701" t="str">
        <f>'[1]TABLEAU DE BORD'!H699</f>
        <v/>
      </c>
      <c r="CJ701" t="e">
        <f>'[1]TABLEAU DE BORD'!K699-'[1]TABLEAU DE BORD'!I699</f>
        <v>#VALUE!</v>
      </c>
    </row>
    <row r="702" spans="69:88" x14ac:dyDescent="0.25">
      <c r="BQ7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BORD'!$B$13:$B$2000,0),11))*Q702/INDEX('[1]TABLEAU DE BORD'!$B$13:$R$2000,MATCH('Formalisme RTE'!$H$2,'[1]TABLEAU DE BORD'!$B$13:$B$2000,0),12)</f>
        <v>2.7040062867933941</v>
      </c>
      <c r="BR702">
        <f t="shared" si="46"/>
        <v>0</v>
      </c>
      <c r="BU702">
        <f t="shared" si="44"/>
        <v>0.5758883471257642</v>
      </c>
      <c r="BW702">
        <f>IF($BW$6="","",IF(ISERROR(INDEX([1]Base!$A$2:$C$207,MATCH($BW$6,[1]Base!$A$2:$A$207,0),2))=TRUE,"CABLE INCONNU",(INDEX([1]Base!$A$2:$C$207,MATCH($BW$6,[1]Base!$A$2:$A$207,0),3))))</f>
        <v>15.75</v>
      </c>
      <c r="BY702">
        <f>IF($BW$6="","",IF(ISERROR(INDEX([1]Base!$A$2:$C$207,MATCH($BW$6,[1]Base!$A$2:$A$207,0),2))=TRUE,"CABLE INCONNU",(INDEX([1]Base!$A$2:$C$207,MATCH($BW$6,[1]Base!$A$2:$A$207,0),2))))</f>
        <v>0.54700000000000004</v>
      </c>
      <c r="CA702">
        <f t="shared" si="45"/>
        <v>0</v>
      </c>
      <c r="CC702">
        <f>$BB$28+$D$10*((EXP(($BB$26-Q702)/$D$10)+EXP(-($BB$26-Q702)/$D$10))/2-1)</f>
        <v>237.96</v>
      </c>
      <c r="CD7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BORD'!$B$13:$B$2000,0),9)))*Q702/$M$18)</f>
        <v>237.96</v>
      </c>
      <c r="CF702" t="str">
        <f>'[1]TABLEAU DE BORD'!B700</f>
        <v/>
      </c>
      <c r="CG702" t="e">
        <f>'[1]TABLEAU DE BORD'!E700-'[1]TABLEAU DE BORD'!C700</f>
        <v>#VALUE!</v>
      </c>
      <c r="CI702" t="str">
        <f>'[1]TABLEAU DE BORD'!H700</f>
        <v/>
      </c>
      <c r="CJ702" t="e">
        <f>'[1]TABLEAU DE BORD'!K700-'[1]TABLEAU DE BORD'!I700</f>
        <v>#VALUE!</v>
      </c>
    </row>
    <row r="703" spans="69:88" x14ac:dyDescent="0.25">
      <c r="BQ7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BORD'!$B$13:$B$2000,0),11))*Q703/INDEX('[1]TABLEAU DE BORD'!$B$13:$R$2000,MATCH('Formalisme RTE'!$H$2,'[1]TABLEAU DE BORD'!$B$13:$B$2000,0),12)</f>
        <v>2.7040062867933941</v>
      </c>
      <c r="BR703">
        <f t="shared" si="46"/>
        <v>0</v>
      </c>
      <c r="BU703">
        <f t="shared" si="44"/>
        <v>0.5758883471257642</v>
      </c>
      <c r="BW703">
        <f>IF($BW$6="","",IF(ISERROR(INDEX([1]Base!$A$2:$C$207,MATCH($BW$6,[1]Base!$A$2:$A$207,0),2))=TRUE,"CABLE INCONNU",(INDEX([1]Base!$A$2:$C$207,MATCH($BW$6,[1]Base!$A$2:$A$207,0),3))))</f>
        <v>15.75</v>
      </c>
      <c r="BY703">
        <f>IF($BW$6="","",IF(ISERROR(INDEX([1]Base!$A$2:$C$207,MATCH($BW$6,[1]Base!$A$2:$A$207,0),2))=TRUE,"CABLE INCONNU",(INDEX([1]Base!$A$2:$C$207,MATCH($BW$6,[1]Base!$A$2:$A$207,0),2))))</f>
        <v>0.54700000000000004</v>
      </c>
      <c r="CA703">
        <f t="shared" si="45"/>
        <v>0</v>
      </c>
      <c r="CC703">
        <f>$BB$28+$D$10*((EXP(($BB$26-Q703)/$D$10)+EXP(-($BB$26-Q703)/$D$10))/2-1)</f>
        <v>237.96</v>
      </c>
      <c r="CD7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BORD'!$B$13:$B$2000,0),9)))*Q703/$M$18)</f>
        <v>237.96</v>
      </c>
      <c r="CF703" t="str">
        <f>'[1]TABLEAU DE BORD'!B701</f>
        <v/>
      </c>
      <c r="CG703" t="e">
        <f>'[1]TABLEAU DE BORD'!E701-'[1]TABLEAU DE BORD'!C701</f>
        <v>#VALUE!</v>
      </c>
      <c r="CI703" t="str">
        <f>'[1]TABLEAU DE BORD'!H701</f>
        <v/>
      </c>
      <c r="CJ703" t="e">
        <f>'[1]TABLEAU DE BORD'!K701-'[1]TABLEAU DE BORD'!I701</f>
        <v>#VALUE!</v>
      </c>
    </row>
    <row r="704" spans="69:88" x14ac:dyDescent="0.25">
      <c r="BQ7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BORD'!$B$13:$B$2000,0),11))*Q704/INDEX('[1]TABLEAU DE BORD'!$B$13:$R$2000,MATCH('Formalisme RTE'!$H$2,'[1]TABLEAU DE BORD'!$B$13:$B$2000,0),12)</f>
        <v>2.7040062867933941</v>
      </c>
      <c r="BR704">
        <f t="shared" si="46"/>
        <v>0</v>
      </c>
      <c r="BU704">
        <f t="shared" si="44"/>
        <v>0.5758883471257642</v>
      </c>
      <c r="BW704">
        <f>IF($BW$6="","",IF(ISERROR(INDEX([1]Base!$A$2:$C$207,MATCH($BW$6,[1]Base!$A$2:$A$207,0),2))=TRUE,"CABLE INCONNU",(INDEX([1]Base!$A$2:$C$207,MATCH($BW$6,[1]Base!$A$2:$A$207,0),3))))</f>
        <v>15.75</v>
      </c>
      <c r="BY704">
        <f>IF($BW$6="","",IF(ISERROR(INDEX([1]Base!$A$2:$C$207,MATCH($BW$6,[1]Base!$A$2:$A$207,0),2))=TRUE,"CABLE INCONNU",(INDEX([1]Base!$A$2:$C$207,MATCH($BW$6,[1]Base!$A$2:$A$207,0),2))))</f>
        <v>0.54700000000000004</v>
      </c>
      <c r="CA704">
        <f t="shared" si="45"/>
        <v>0</v>
      </c>
      <c r="CC704">
        <f>$BB$28+$D$10*((EXP(($BB$26-Q704)/$D$10)+EXP(-($BB$26-Q704)/$D$10))/2-1)</f>
        <v>237.96</v>
      </c>
      <c r="CD7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BORD'!$B$13:$B$2000,0),9)))*Q704/$M$18)</f>
        <v>237.96</v>
      </c>
      <c r="CF704" t="str">
        <f>'[1]TABLEAU DE BORD'!B702</f>
        <v/>
      </c>
      <c r="CG704" t="e">
        <f>'[1]TABLEAU DE BORD'!E702-'[1]TABLEAU DE BORD'!C702</f>
        <v>#VALUE!</v>
      </c>
      <c r="CI704" t="str">
        <f>'[1]TABLEAU DE BORD'!H702</f>
        <v/>
      </c>
      <c r="CJ704" t="e">
        <f>'[1]TABLEAU DE BORD'!K702-'[1]TABLEAU DE BORD'!I702</f>
        <v>#VALUE!</v>
      </c>
    </row>
    <row r="705" spans="69:88" x14ac:dyDescent="0.25">
      <c r="BQ7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BORD'!$B$13:$B$2000,0),11))*Q705/INDEX('[1]TABLEAU DE BORD'!$B$13:$R$2000,MATCH('Formalisme RTE'!$H$2,'[1]TABLEAU DE BORD'!$B$13:$B$2000,0),12)</f>
        <v>2.7040062867933941</v>
      </c>
      <c r="BR705">
        <f t="shared" si="46"/>
        <v>0</v>
      </c>
      <c r="BU705">
        <f t="shared" si="44"/>
        <v>0.5758883471257642</v>
      </c>
      <c r="BW705">
        <f>IF($BW$6="","",IF(ISERROR(INDEX([1]Base!$A$2:$C$207,MATCH($BW$6,[1]Base!$A$2:$A$207,0),2))=TRUE,"CABLE INCONNU",(INDEX([1]Base!$A$2:$C$207,MATCH($BW$6,[1]Base!$A$2:$A$207,0),3))))</f>
        <v>15.75</v>
      </c>
      <c r="BY705">
        <f>IF($BW$6="","",IF(ISERROR(INDEX([1]Base!$A$2:$C$207,MATCH($BW$6,[1]Base!$A$2:$A$207,0),2))=TRUE,"CABLE INCONNU",(INDEX([1]Base!$A$2:$C$207,MATCH($BW$6,[1]Base!$A$2:$A$207,0),2))))</f>
        <v>0.54700000000000004</v>
      </c>
      <c r="CA705">
        <f t="shared" si="45"/>
        <v>0</v>
      </c>
      <c r="CC705">
        <f>$BB$28+$D$10*((EXP(($BB$26-Q705)/$D$10)+EXP(-($BB$26-Q705)/$D$10))/2-1)</f>
        <v>237.96</v>
      </c>
      <c r="CD7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BORD'!$B$13:$B$2000,0),9)))*Q705/$M$18)</f>
        <v>237.96</v>
      </c>
      <c r="CF705" t="str">
        <f>'[1]TABLEAU DE BORD'!B703</f>
        <v/>
      </c>
      <c r="CG705" t="e">
        <f>'[1]TABLEAU DE BORD'!E703-'[1]TABLEAU DE BORD'!C703</f>
        <v>#VALUE!</v>
      </c>
      <c r="CI705" t="str">
        <f>'[1]TABLEAU DE BORD'!H703</f>
        <v/>
      </c>
      <c r="CJ705" t="e">
        <f>'[1]TABLEAU DE BORD'!K703-'[1]TABLEAU DE BORD'!I703</f>
        <v>#VALUE!</v>
      </c>
    </row>
    <row r="706" spans="69:88" x14ac:dyDescent="0.25">
      <c r="BQ7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BORD'!$B$13:$B$2000,0),11))*Q706/INDEX('[1]TABLEAU DE BORD'!$B$13:$R$2000,MATCH('Formalisme RTE'!$H$2,'[1]TABLEAU DE BORD'!$B$13:$B$2000,0),12)</f>
        <v>2.7040062867933941</v>
      </c>
      <c r="BR706">
        <f t="shared" si="46"/>
        <v>0</v>
      </c>
      <c r="BU706">
        <f t="shared" si="44"/>
        <v>0.5758883471257642</v>
      </c>
      <c r="BW706">
        <f>IF($BW$6="","",IF(ISERROR(INDEX([1]Base!$A$2:$C$207,MATCH($BW$6,[1]Base!$A$2:$A$207,0),2))=TRUE,"CABLE INCONNU",(INDEX([1]Base!$A$2:$C$207,MATCH($BW$6,[1]Base!$A$2:$A$207,0),3))))</f>
        <v>15.75</v>
      </c>
      <c r="BY706">
        <f>IF($BW$6="","",IF(ISERROR(INDEX([1]Base!$A$2:$C$207,MATCH($BW$6,[1]Base!$A$2:$A$207,0),2))=TRUE,"CABLE INCONNU",(INDEX([1]Base!$A$2:$C$207,MATCH($BW$6,[1]Base!$A$2:$A$207,0),2))))</f>
        <v>0.54700000000000004</v>
      </c>
      <c r="CA706">
        <f t="shared" si="45"/>
        <v>0</v>
      </c>
      <c r="CC706">
        <f>$BB$28+$D$10*((EXP(($BB$26-Q706)/$D$10)+EXP(-($BB$26-Q706)/$D$10))/2-1)</f>
        <v>237.96</v>
      </c>
      <c r="CD7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BORD'!$B$13:$B$2000,0),9)))*Q706/$M$18)</f>
        <v>237.96</v>
      </c>
      <c r="CF706" t="str">
        <f>'[1]TABLEAU DE BORD'!B704</f>
        <v/>
      </c>
      <c r="CG706" t="e">
        <f>'[1]TABLEAU DE BORD'!E704-'[1]TABLEAU DE BORD'!C704</f>
        <v>#VALUE!</v>
      </c>
      <c r="CI706" t="str">
        <f>'[1]TABLEAU DE BORD'!H704</f>
        <v/>
      </c>
      <c r="CJ706" t="e">
        <f>'[1]TABLEAU DE BORD'!K704-'[1]TABLEAU DE BORD'!I704</f>
        <v>#VALUE!</v>
      </c>
    </row>
    <row r="707" spans="69:88" x14ac:dyDescent="0.25">
      <c r="BQ7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BORD'!$B$13:$B$2000,0),11))*Q707/INDEX('[1]TABLEAU DE BORD'!$B$13:$R$2000,MATCH('Formalisme RTE'!$H$2,'[1]TABLEAU DE BORD'!$B$13:$B$2000,0),12)</f>
        <v>2.7040062867933941</v>
      </c>
      <c r="BR707">
        <f t="shared" si="46"/>
        <v>0</v>
      </c>
      <c r="BU707">
        <f t="shared" si="44"/>
        <v>0.5758883471257642</v>
      </c>
      <c r="BW707">
        <f>IF($BW$6="","",IF(ISERROR(INDEX([1]Base!$A$2:$C$207,MATCH($BW$6,[1]Base!$A$2:$A$207,0),2))=TRUE,"CABLE INCONNU",(INDEX([1]Base!$A$2:$C$207,MATCH($BW$6,[1]Base!$A$2:$A$207,0),3))))</f>
        <v>15.75</v>
      </c>
      <c r="BY707">
        <f>IF($BW$6="","",IF(ISERROR(INDEX([1]Base!$A$2:$C$207,MATCH($BW$6,[1]Base!$A$2:$A$207,0),2))=TRUE,"CABLE INCONNU",(INDEX([1]Base!$A$2:$C$207,MATCH($BW$6,[1]Base!$A$2:$A$207,0),2))))</f>
        <v>0.54700000000000004</v>
      </c>
      <c r="CA707">
        <f t="shared" si="45"/>
        <v>0</v>
      </c>
      <c r="CC707">
        <f>$BB$28+$D$10*((EXP(($BB$26-Q707)/$D$10)+EXP(-($BB$26-Q707)/$D$10))/2-1)</f>
        <v>237.96</v>
      </c>
      <c r="CD7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BORD'!$B$13:$B$2000,0),9)))*Q707/$M$18)</f>
        <v>237.96</v>
      </c>
      <c r="CF707" t="str">
        <f>'[1]TABLEAU DE BORD'!B705</f>
        <v/>
      </c>
      <c r="CG707" t="e">
        <f>'[1]TABLEAU DE BORD'!E705-'[1]TABLEAU DE BORD'!C705</f>
        <v>#VALUE!</v>
      </c>
      <c r="CI707" t="str">
        <f>'[1]TABLEAU DE BORD'!H705</f>
        <v/>
      </c>
      <c r="CJ707" t="e">
        <f>'[1]TABLEAU DE BORD'!K705-'[1]TABLEAU DE BORD'!I705</f>
        <v>#VALUE!</v>
      </c>
    </row>
    <row r="708" spans="69:88" x14ac:dyDescent="0.25">
      <c r="BQ7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BORD'!$B$13:$B$2000,0),11))*Q708/INDEX('[1]TABLEAU DE BORD'!$B$13:$R$2000,MATCH('Formalisme RTE'!$H$2,'[1]TABLEAU DE BORD'!$B$13:$B$2000,0),12)</f>
        <v>2.7040062867933941</v>
      </c>
      <c r="BR708">
        <f t="shared" si="46"/>
        <v>0</v>
      </c>
      <c r="BU708">
        <f t="shared" si="44"/>
        <v>0.5758883471257642</v>
      </c>
      <c r="BW708">
        <f>IF($BW$6="","",IF(ISERROR(INDEX([1]Base!$A$2:$C$207,MATCH($BW$6,[1]Base!$A$2:$A$207,0),2))=TRUE,"CABLE INCONNU",(INDEX([1]Base!$A$2:$C$207,MATCH($BW$6,[1]Base!$A$2:$A$207,0),3))))</f>
        <v>15.75</v>
      </c>
      <c r="BY708">
        <f>IF($BW$6="","",IF(ISERROR(INDEX([1]Base!$A$2:$C$207,MATCH($BW$6,[1]Base!$A$2:$A$207,0),2))=TRUE,"CABLE INCONNU",(INDEX([1]Base!$A$2:$C$207,MATCH($BW$6,[1]Base!$A$2:$A$207,0),2))))</f>
        <v>0.54700000000000004</v>
      </c>
      <c r="CA708">
        <f t="shared" si="45"/>
        <v>0</v>
      </c>
      <c r="CC708">
        <f>$BB$28+$D$10*((EXP(($BB$26-Q708)/$D$10)+EXP(-($BB$26-Q708)/$D$10))/2-1)</f>
        <v>237.96</v>
      </c>
      <c r="CD7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BORD'!$B$13:$B$2000,0),9)))*Q708/$M$18)</f>
        <v>237.96</v>
      </c>
      <c r="CF708" t="str">
        <f>'[1]TABLEAU DE BORD'!B706</f>
        <v/>
      </c>
      <c r="CG708" t="e">
        <f>'[1]TABLEAU DE BORD'!E706-'[1]TABLEAU DE BORD'!C706</f>
        <v>#VALUE!</v>
      </c>
      <c r="CI708" t="str">
        <f>'[1]TABLEAU DE BORD'!H706</f>
        <v/>
      </c>
      <c r="CJ708" t="e">
        <f>'[1]TABLEAU DE BORD'!K706-'[1]TABLEAU DE BORD'!I706</f>
        <v>#VALUE!</v>
      </c>
    </row>
    <row r="709" spans="69:88" x14ac:dyDescent="0.25">
      <c r="BQ7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BORD'!$B$13:$B$2000,0),11))*Q709/INDEX('[1]TABLEAU DE BORD'!$B$13:$R$2000,MATCH('Formalisme RTE'!$H$2,'[1]TABLEAU DE BORD'!$B$13:$B$2000,0),12)</f>
        <v>2.7040062867933941</v>
      </c>
      <c r="BR709">
        <f t="shared" si="46"/>
        <v>0</v>
      </c>
      <c r="BU709">
        <f t="shared" si="44"/>
        <v>0.5758883471257642</v>
      </c>
      <c r="BW709">
        <f>IF($BW$6="","",IF(ISERROR(INDEX([1]Base!$A$2:$C$207,MATCH($BW$6,[1]Base!$A$2:$A$207,0),2))=TRUE,"CABLE INCONNU",(INDEX([1]Base!$A$2:$C$207,MATCH($BW$6,[1]Base!$A$2:$A$207,0),3))))</f>
        <v>15.75</v>
      </c>
      <c r="BY709">
        <f>IF($BW$6="","",IF(ISERROR(INDEX([1]Base!$A$2:$C$207,MATCH($BW$6,[1]Base!$A$2:$A$207,0),2))=TRUE,"CABLE INCONNU",(INDEX([1]Base!$A$2:$C$207,MATCH($BW$6,[1]Base!$A$2:$A$207,0),2))))</f>
        <v>0.54700000000000004</v>
      </c>
      <c r="CA709">
        <f t="shared" si="45"/>
        <v>0</v>
      </c>
      <c r="CC709">
        <f>$BB$28+$D$10*((EXP(($BB$26-Q709)/$D$10)+EXP(-($BB$26-Q709)/$D$10))/2-1)</f>
        <v>237.96</v>
      </c>
      <c r="CD7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BORD'!$B$13:$B$2000,0),9)))*Q709/$M$18)</f>
        <v>237.96</v>
      </c>
      <c r="CF709" t="str">
        <f>'[1]TABLEAU DE BORD'!B707</f>
        <v/>
      </c>
      <c r="CG709" t="e">
        <f>'[1]TABLEAU DE BORD'!E707-'[1]TABLEAU DE BORD'!C707</f>
        <v>#VALUE!</v>
      </c>
      <c r="CI709" t="str">
        <f>'[1]TABLEAU DE BORD'!H707</f>
        <v/>
      </c>
      <c r="CJ709" t="e">
        <f>'[1]TABLEAU DE BORD'!K707-'[1]TABLEAU DE BORD'!I707</f>
        <v>#VALUE!</v>
      </c>
    </row>
    <row r="710" spans="69:88" x14ac:dyDescent="0.25">
      <c r="BQ7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BORD'!$B$13:$B$2000,0),11))*Q710/INDEX('[1]TABLEAU DE BORD'!$B$13:$R$2000,MATCH('Formalisme RTE'!$H$2,'[1]TABLEAU DE BORD'!$B$13:$B$2000,0),12)</f>
        <v>2.7040062867933941</v>
      </c>
      <c r="BR710">
        <f t="shared" si="46"/>
        <v>0</v>
      </c>
      <c r="BU710">
        <f t="shared" si="44"/>
        <v>0.5758883471257642</v>
      </c>
      <c r="BW710">
        <f>IF($BW$6="","",IF(ISERROR(INDEX([1]Base!$A$2:$C$207,MATCH($BW$6,[1]Base!$A$2:$A$207,0),2))=TRUE,"CABLE INCONNU",(INDEX([1]Base!$A$2:$C$207,MATCH($BW$6,[1]Base!$A$2:$A$207,0),3))))</f>
        <v>15.75</v>
      </c>
      <c r="BY710">
        <f>IF($BW$6="","",IF(ISERROR(INDEX([1]Base!$A$2:$C$207,MATCH($BW$6,[1]Base!$A$2:$A$207,0),2))=TRUE,"CABLE INCONNU",(INDEX([1]Base!$A$2:$C$207,MATCH($BW$6,[1]Base!$A$2:$A$207,0),2))))</f>
        <v>0.54700000000000004</v>
      </c>
      <c r="CA710">
        <f t="shared" si="45"/>
        <v>0</v>
      </c>
      <c r="CC710">
        <f>$BB$28+$D$10*((EXP(($BB$26-Q710)/$D$10)+EXP(-($BB$26-Q710)/$D$10))/2-1)</f>
        <v>237.96</v>
      </c>
      <c r="CD7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BORD'!$B$13:$B$2000,0),9)))*Q710/$M$18)</f>
        <v>237.96</v>
      </c>
      <c r="CF710" t="str">
        <f>'[1]TABLEAU DE BORD'!B708</f>
        <v/>
      </c>
      <c r="CG710" t="e">
        <f>'[1]TABLEAU DE BORD'!E708-'[1]TABLEAU DE BORD'!C708</f>
        <v>#VALUE!</v>
      </c>
      <c r="CI710" t="str">
        <f>'[1]TABLEAU DE BORD'!H708</f>
        <v/>
      </c>
      <c r="CJ710" t="e">
        <f>'[1]TABLEAU DE BORD'!K708-'[1]TABLEAU DE BORD'!I708</f>
        <v>#VALUE!</v>
      </c>
    </row>
    <row r="711" spans="69:88" x14ac:dyDescent="0.25">
      <c r="BQ7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BORD'!$B$13:$B$2000,0),11))*Q711/INDEX('[1]TABLEAU DE BORD'!$B$13:$R$2000,MATCH('Formalisme RTE'!$H$2,'[1]TABLEAU DE BORD'!$B$13:$B$2000,0),12)</f>
        <v>2.7040062867933941</v>
      </c>
      <c r="BR711">
        <f t="shared" si="46"/>
        <v>0</v>
      </c>
      <c r="BU711">
        <f t="shared" si="44"/>
        <v>0.5758883471257642</v>
      </c>
      <c r="BW711">
        <f>IF($BW$6="","",IF(ISERROR(INDEX([1]Base!$A$2:$C$207,MATCH($BW$6,[1]Base!$A$2:$A$207,0),2))=TRUE,"CABLE INCONNU",(INDEX([1]Base!$A$2:$C$207,MATCH($BW$6,[1]Base!$A$2:$A$207,0),3))))</f>
        <v>15.75</v>
      </c>
      <c r="BY711">
        <f>IF($BW$6="","",IF(ISERROR(INDEX([1]Base!$A$2:$C$207,MATCH($BW$6,[1]Base!$A$2:$A$207,0),2))=TRUE,"CABLE INCONNU",(INDEX([1]Base!$A$2:$C$207,MATCH($BW$6,[1]Base!$A$2:$A$207,0),2))))</f>
        <v>0.54700000000000004</v>
      </c>
      <c r="CA711">
        <f t="shared" si="45"/>
        <v>0</v>
      </c>
      <c r="CC711">
        <f>$BB$28+$D$10*((EXP(($BB$26-Q711)/$D$10)+EXP(-($BB$26-Q711)/$D$10))/2-1)</f>
        <v>237.96</v>
      </c>
      <c r="CD7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BORD'!$B$13:$B$2000,0),9)))*Q711/$M$18)</f>
        <v>237.96</v>
      </c>
      <c r="CF711" t="str">
        <f>'[1]TABLEAU DE BORD'!B709</f>
        <v/>
      </c>
      <c r="CG711" t="e">
        <f>'[1]TABLEAU DE BORD'!E709-'[1]TABLEAU DE BORD'!C709</f>
        <v>#VALUE!</v>
      </c>
      <c r="CI711" t="str">
        <f>'[1]TABLEAU DE BORD'!H709</f>
        <v/>
      </c>
      <c r="CJ711" t="e">
        <f>'[1]TABLEAU DE BORD'!K709-'[1]TABLEAU DE BORD'!I709</f>
        <v>#VALUE!</v>
      </c>
    </row>
    <row r="712" spans="69:88" x14ac:dyDescent="0.25">
      <c r="BQ7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BORD'!$B$13:$B$2000,0),11))*Q712/INDEX('[1]TABLEAU DE BORD'!$B$13:$R$2000,MATCH('Formalisme RTE'!$H$2,'[1]TABLEAU DE BORD'!$B$13:$B$2000,0),12)</f>
        <v>2.7040062867933941</v>
      </c>
      <c r="BR712">
        <f t="shared" si="46"/>
        <v>0</v>
      </c>
      <c r="BU712">
        <f t="shared" si="44"/>
        <v>0.5758883471257642</v>
      </c>
      <c r="BW712">
        <f>IF($BW$6="","",IF(ISERROR(INDEX([1]Base!$A$2:$C$207,MATCH($BW$6,[1]Base!$A$2:$A$207,0),2))=TRUE,"CABLE INCONNU",(INDEX([1]Base!$A$2:$C$207,MATCH($BW$6,[1]Base!$A$2:$A$207,0),3))))</f>
        <v>15.75</v>
      </c>
      <c r="BY712">
        <f>IF($BW$6="","",IF(ISERROR(INDEX([1]Base!$A$2:$C$207,MATCH($BW$6,[1]Base!$A$2:$A$207,0),2))=TRUE,"CABLE INCONNU",(INDEX([1]Base!$A$2:$C$207,MATCH($BW$6,[1]Base!$A$2:$A$207,0),2))))</f>
        <v>0.54700000000000004</v>
      </c>
      <c r="CA712">
        <f t="shared" si="45"/>
        <v>0</v>
      </c>
      <c r="CC712">
        <f>$BB$28+$D$10*((EXP(($BB$26-Q712)/$D$10)+EXP(-($BB$26-Q712)/$D$10))/2-1)</f>
        <v>237.96</v>
      </c>
      <c r="CD7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BORD'!$B$13:$B$2000,0),9)))*Q712/$M$18)</f>
        <v>237.96</v>
      </c>
      <c r="CF712" t="str">
        <f>'[1]TABLEAU DE BORD'!B710</f>
        <v/>
      </c>
      <c r="CG712" t="e">
        <f>'[1]TABLEAU DE BORD'!E710-'[1]TABLEAU DE BORD'!C710</f>
        <v>#VALUE!</v>
      </c>
      <c r="CI712" t="str">
        <f>'[1]TABLEAU DE BORD'!H710</f>
        <v/>
      </c>
      <c r="CJ712" t="e">
        <f>'[1]TABLEAU DE BORD'!K710-'[1]TABLEAU DE BORD'!I710</f>
        <v>#VALUE!</v>
      </c>
    </row>
    <row r="713" spans="69:88" x14ac:dyDescent="0.25">
      <c r="BQ7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BORD'!$B$13:$B$2000,0),11))*Q713/INDEX('[1]TABLEAU DE BORD'!$B$13:$R$2000,MATCH('Formalisme RTE'!$H$2,'[1]TABLEAU DE BORD'!$B$13:$B$2000,0),12)</f>
        <v>2.7040062867933941</v>
      </c>
      <c r="BR713">
        <f t="shared" si="46"/>
        <v>0</v>
      </c>
      <c r="BU713">
        <f t="shared" si="44"/>
        <v>0.5758883471257642</v>
      </c>
      <c r="BW713">
        <f>IF($BW$6="","",IF(ISERROR(INDEX([1]Base!$A$2:$C$207,MATCH($BW$6,[1]Base!$A$2:$A$207,0),2))=TRUE,"CABLE INCONNU",(INDEX([1]Base!$A$2:$C$207,MATCH($BW$6,[1]Base!$A$2:$A$207,0),3))))</f>
        <v>15.75</v>
      </c>
      <c r="BY713">
        <f>IF($BW$6="","",IF(ISERROR(INDEX([1]Base!$A$2:$C$207,MATCH($BW$6,[1]Base!$A$2:$A$207,0),2))=TRUE,"CABLE INCONNU",(INDEX([1]Base!$A$2:$C$207,MATCH($BW$6,[1]Base!$A$2:$A$207,0),2))))</f>
        <v>0.54700000000000004</v>
      </c>
      <c r="CA713">
        <f t="shared" si="45"/>
        <v>0</v>
      </c>
      <c r="CC713">
        <f>$BB$28+$D$10*((EXP(($BB$26-Q713)/$D$10)+EXP(-($BB$26-Q713)/$D$10))/2-1)</f>
        <v>237.96</v>
      </c>
      <c r="CD7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BORD'!$B$13:$B$2000,0),9)))*Q713/$M$18)</f>
        <v>237.96</v>
      </c>
      <c r="CF713" t="str">
        <f>'[1]TABLEAU DE BORD'!B711</f>
        <v/>
      </c>
      <c r="CG713" t="e">
        <f>'[1]TABLEAU DE BORD'!E711-'[1]TABLEAU DE BORD'!C711</f>
        <v>#VALUE!</v>
      </c>
      <c r="CI713" t="str">
        <f>'[1]TABLEAU DE BORD'!H711</f>
        <v/>
      </c>
      <c r="CJ713" t="e">
        <f>'[1]TABLEAU DE BORD'!K711-'[1]TABLEAU DE BORD'!I711</f>
        <v>#VALUE!</v>
      </c>
    </row>
    <row r="714" spans="69:88" x14ac:dyDescent="0.25">
      <c r="BQ7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BORD'!$B$13:$B$2000,0),11))*Q714/INDEX('[1]TABLEAU DE BORD'!$B$13:$R$2000,MATCH('Formalisme RTE'!$H$2,'[1]TABLEAU DE BORD'!$B$13:$B$2000,0),12)</f>
        <v>2.7040062867933941</v>
      </c>
      <c r="BR714">
        <f t="shared" si="46"/>
        <v>0</v>
      </c>
      <c r="BU714">
        <f t="shared" si="44"/>
        <v>0.5758883471257642</v>
      </c>
      <c r="BW714">
        <f>IF($BW$6="","",IF(ISERROR(INDEX([1]Base!$A$2:$C$207,MATCH($BW$6,[1]Base!$A$2:$A$207,0),2))=TRUE,"CABLE INCONNU",(INDEX([1]Base!$A$2:$C$207,MATCH($BW$6,[1]Base!$A$2:$A$207,0),3))))</f>
        <v>15.75</v>
      </c>
      <c r="BY714">
        <f>IF($BW$6="","",IF(ISERROR(INDEX([1]Base!$A$2:$C$207,MATCH($BW$6,[1]Base!$A$2:$A$207,0),2))=TRUE,"CABLE INCONNU",(INDEX([1]Base!$A$2:$C$207,MATCH($BW$6,[1]Base!$A$2:$A$207,0),2))))</f>
        <v>0.54700000000000004</v>
      </c>
      <c r="CA714">
        <f t="shared" si="45"/>
        <v>0</v>
      </c>
      <c r="CC714">
        <f>$BB$28+$D$10*((EXP(($BB$26-Q714)/$D$10)+EXP(-($BB$26-Q714)/$D$10))/2-1)</f>
        <v>237.96</v>
      </c>
      <c r="CD7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BORD'!$B$13:$B$2000,0),9)))*Q714/$M$18)</f>
        <v>237.96</v>
      </c>
      <c r="CF714" t="str">
        <f>'[1]TABLEAU DE BORD'!B712</f>
        <v/>
      </c>
      <c r="CG714" t="e">
        <f>'[1]TABLEAU DE BORD'!E712-'[1]TABLEAU DE BORD'!C712</f>
        <v>#VALUE!</v>
      </c>
      <c r="CI714" t="str">
        <f>'[1]TABLEAU DE BORD'!H712</f>
        <v/>
      </c>
      <c r="CJ714" t="e">
        <f>'[1]TABLEAU DE BORD'!K712-'[1]TABLEAU DE BORD'!I712</f>
        <v>#VALUE!</v>
      </c>
    </row>
    <row r="715" spans="69:88" x14ac:dyDescent="0.25">
      <c r="BQ7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BORD'!$B$13:$B$2000,0),11))*Q715/INDEX('[1]TABLEAU DE BORD'!$B$13:$R$2000,MATCH('Formalisme RTE'!$H$2,'[1]TABLEAU DE BORD'!$B$13:$B$2000,0),12)</f>
        <v>2.7040062867933941</v>
      </c>
      <c r="BR715">
        <f t="shared" si="46"/>
        <v>0</v>
      </c>
      <c r="BU715">
        <f t="shared" si="44"/>
        <v>0.5758883471257642</v>
      </c>
      <c r="BW715">
        <f>IF($BW$6="","",IF(ISERROR(INDEX([1]Base!$A$2:$C$207,MATCH($BW$6,[1]Base!$A$2:$A$207,0),2))=TRUE,"CABLE INCONNU",(INDEX([1]Base!$A$2:$C$207,MATCH($BW$6,[1]Base!$A$2:$A$207,0),3))))</f>
        <v>15.75</v>
      </c>
      <c r="BY715">
        <f>IF($BW$6="","",IF(ISERROR(INDEX([1]Base!$A$2:$C$207,MATCH($BW$6,[1]Base!$A$2:$A$207,0),2))=TRUE,"CABLE INCONNU",(INDEX([1]Base!$A$2:$C$207,MATCH($BW$6,[1]Base!$A$2:$A$207,0),2))))</f>
        <v>0.54700000000000004</v>
      </c>
      <c r="CA715">
        <f t="shared" si="45"/>
        <v>0</v>
      </c>
      <c r="CC715">
        <f>$BB$28+$D$10*((EXP(($BB$26-Q715)/$D$10)+EXP(-($BB$26-Q715)/$D$10))/2-1)</f>
        <v>237.96</v>
      </c>
      <c r="CD7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BORD'!$B$13:$B$2000,0),9)))*Q715/$M$18)</f>
        <v>237.96</v>
      </c>
      <c r="CF715" t="str">
        <f>'[1]TABLEAU DE BORD'!B713</f>
        <v/>
      </c>
      <c r="CG715" t="e">
        <f>'[1]TABLEAU DE BORD'!E713-'[1]TABLEAU DE BORD'!C713</f>
        <v>#VALUE!</v>
      </c>
      <c r="CI715" t="str">
        <f>'[1]TABLEAU DE BORD'!H713</f>
        <v/>
      </c>
      <c r="CJ715" t="e">
        <f>'[1]TABLEAU DE BORD'!K713-'[1]TABLEAU DE BORD'!I713</f>
        <v>#VALUE!</v>
      </c>
    </row>
    <row r="716" spans="69:88" x14ac:dyDescent="0.25">
      <c r="BQ7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BORD'!$B$13:$B$2000,0),11))*Q716/INDEX('[1]TABLEAU DE BORD'!$B$13:$R$2000,MATCH('Formalisme RTE'!$H$2,'[1]TABLEAU DE BORD'!$B$13:$B$2000,0),12)</f>
        <v>2.7040062867933941</v>
      </c>
      <c r="BR716">
        <f t="shared" si="46"/>
        <v>0</v>
      </c>
      <c r="BU716">
        <f t="shared" si="44"/>
        <v>0.5758883471257642</v>
      </c>
      <c r="BW716">
        <f>IF($BW$6="","",IF(ISERROR(INDEX([1]Base!$A$2:$C$207,MATCH($BW$6,[1]Base!$A$2:$A$207,0),2))=TRUE,"CABLE INCONNU",(INDEX([1]Base!$A$2:$C$207,MATCH($BW$6,[1]Base!$A$2:$A$207,0),3))))</f>
        <v>15.75</v>
      </c>
      <c r="BY716">
        <f>IF($BW$6="","",IF(ISERROR(INDEX([1]Base!$A$2:$C$207,MATCH($BW$6,[1]Base!$A$2:$A$207,0),2))=TRUE,"CABLE INCONNU",(INDEX([1]Base!$A$2:$C$207,MATCH($BW$6,[1]Base!$A$2:$A$207,0),2))))</f>
        <v>0.54700000000000004</v>
      </c>
      <c r="CA716">
        <f t="shared" si="45"/>
        <v>0</v>
      </c>
      <c r="CC716">
        <f>$BB$28+$D$10*((EXP(($BB$26-Q716)/$D$10)+EXP(-($BB$26-Q716)/$D$10))/2-1)</f>
        <v>237.96</v>
      </c>
      <c r="CD7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BORD'!$B$13:$B$2000,0),9)))*Q716/$M$18)</f>
        <v>237.96</v>
      </c>
      <c r="CF716" t="str">
        <f>'[1]TABLEAU DE BORD'!B714</f>
        <v/>
      </c>
      <c r="CG716" t="e">
        <f>'[1]TABLEAU DE BORD'!E714-'[1]TABLEAU DE BORD'!C714</f>
        <v>#VALUE!</v>
      </c>
      <c r="CI716" t="str">
        <f>'[1]TABLEAU DE BORD'!H714</f>
        <v/>
      </c>
      <c r="CJ716" t="e">
        <f>'[1]TABLEAU DE BORD'!K714-'[1]TABLEAU DE BORD'!I714</f>
        <v>#VALUE!</v>
      </c>
    </row>
    <row r="717" spans="69:88" x14ac:dyDescent="0.25">
      <c r="BQ7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BORD'!$B$13:$B$2000,0),11))*Q717/INDEX('[1]TABLEAU DE BORD'!$B$13:$R$2000,MATCH('Formalisme RTE'!$H$2,'[1]TABLEAU DE BORD'!$B$13:$B$2000,0),12)</f>
        <v>2.7040062867933941</v>
      </c>
      <c r="BR717">
        <f t="shared" si="46"/>
        <v>0</v>
      </c>
      <c r="BU717">
        <f t="shared" si="44"/>
        <v>0.5758883471257642</v>
      </c>
      <c r="BW717">
        <f>IF($BW$6="","",IF(ISERROR(INDEX([1]Base!$A$2:$C$207,MATCH($BW$6,[1]Base!$A$2:$A$207,0),2))=TRUE,"CABLE INCONNU",(INDEX([1]Base!$A$2:$C$207,MATCH($BW$6,[1]Base!$A$2:$A$207,0),3))))</f>
        <v>15.75</v>
      </c>
      <c r="BY717">
        <f>IF($BW$6="","",IF(ISERROR(INDEX([1]Base!$A$2:$C$207,MATCH($BW$6,[1]Base!$A$2:$A$207,0),2))=TRUE,"CABLE INCONNU",(INDEX([1]Base!$A$2:$C$207,MATCH($BW$6,[1]Base!$A$2:$A$207,0),2))))</f>
        <v>0.54700000000000004</v>
      </c>
      <c r="CA717">
        <f t="shared" si="45"/>
        <v>0</v>
      </c>
      <c r="CC717">
        <f>$BB$28+$D$10*((EXP(($BB$26-Q717)/$D$10)+EXP(-($BB$26-Q717)/$D$10))/2-1)</f>
        <v>237.96</v>
      </c>
      <c r="CD7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BORD'!$B$13:$B$2000,0),9)))*Q717/$M$18)</f>
        <v>237.96</v>
      </c>
      <c r="CF717" t="str">
        <f>'[1]TABLEAU DE BORD'!B715</f>
        <v/>
      </c>
      <c r="CG717" t="e">
        <f>'[1]TABLEAU DE BORD'!E715-'[1]TABLEAU DE BORD'!C715</f>
        <v>#VALUE!</v>
      </c>
      <c r="CI717" t="str">
        <f>'[1]TABLEAU DE BORD'!H715</f>
        <v/>
      </c>
      <c r="CJ717" t="e">
        <f>'[1]TABLEAU DE BORD'!K715-'[1]TABLEAU DE BORD'!I715</f>
        <v>#VALUE!</v>
      </c>
    </row>
    <row r="718" spans="69:88" x14ac:dyDescent="0.25">
      <c r="BQ7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BORD'!$B$13:$B$2000,0),11))*Q718/INDEX('[1]TABLEAU DE BORD'!$B$13:$R$2000,MATCH('Formalisme RTE'!$H$2,'[1]TABLEAU DE BORD'!$B$13:$B$2000,0),12)</f>
        <v>2.7040062867933941</v>
      </c>
      <c r="BR718">
        <f t="shared" si="46"/>
        <v>0</v>
      </c>
      <c r="BU718">
        <f t="shared" si="44"/>
        <v>0.5758883471257642</v>
      </c>
      <c r="BW718">
        <f>IF($BW$6="","",IF(ISERROR(INDEX([1]Base!$A$2:$C$207,MATCH($BW$6,[1]Base!$A$2:$A$207,0),2))=TRUE,"CABLE INCONNU",(INDEX([1]Base!$A$2:$C$207,MATCH($BW$6,[1]Base!$A$2:$A$207,0),3))))</f>
        <v>15.75</v>
      </c>
      <c r="BY718">
        <f>IF($BW$6="","",IF(ISERROR(INDEX([1]Base!$A$2:$C$207,MATCH($BW$6,[1]Base!$A$2:$A$207,0),2))=TRUE,"CABLE INCONNU",(INDEX([1]Base!$A$2:$C$207,MATCH($BW$6,[1]Base!$A$2:$A$207,0),2))))</f>
        <v>0.54700000000000004</v>
      </c>
      <c r="CA718">
        <f t="shared" si="45"/>
        <v>0</v>
      </c>
      <c r="CC718">
        <f>$BB$28+$D$10*((EXP(($BB$26-Q718)/$D$10)+EXP(-($BB$26-Q718)/$D$10))/2-1)</f>
        <v>237.96</v>
      </c>
      <c r="CD7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BORD'!$B$13:$B$2000,0),9)))*Q718/$M$18)</f>
        <v>237.96</v>
      </c>
      <c r="CF718" t="str">
        <f>'[1]TABLEAU DE BORD'!B716</f>
        <v/>
      </c>
      <c r="CG718" t="e">
        <f>'[1]TABLEAU DE BORD'!E716-'[1]TABLEAU DE BORD'!C716</f>
        <v>#VALUE!</v>
      </c>
      <c r="CI718" t="str">
        <f>'[1]TABLEAU DE BORD'!H716</f>
        <v/>
      </c>
      <c r="CJ718" t="e">
        <f>'[1]TABLEAU DE BORD'!K716-'[1]TABLEAU DE BORD'!I716</f>
        <v>#VALUE!</v>
      </c>
    </row>
    <row r="719" spans="69:88" x14ac:dyDescent="0.25">
      <c r="BQ7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BORD'!$B$13:$B$2000,0),11))*Q719/INDEX('[1]TABLEAU DE BORD'!$B$13:$R$2000,MATCH('Formalisme RTE'!$H$2,'[1]TABLEAU DE BORD'!$B$13:$B$2000,0),12)</f>
        <v>2.7040062867933941</v>
      </c>
      <c r="BR719">
        <f t="shared" si="46"/>
        <v>0</v>
      </c>
      <c r="BU719">
        <f t="shared" si="44"/>
        <v>0.5758883471257642</v>
      </c>
      <c r="BW719">
        <f>IF($BW$6="","",IF(ISERROR(INDEX([1]Base!$A$2:$C$207,MATCH($BW$6,[1]Base!$A$2:$A$207,0),2))=TRUE,"CABLE INCONNU",(INDEX([1]Base!$A$2:$C$207,MATCH($BW$6,[1]Base!$A$2:$A$207,0),3))))</f>
        <v>15.75</v>
      </c>
      <c r="BY719">
        <f>IF($BW$6="","",IF(ISERROR(INDEX([1]Base!$A$2:$C$207,MATCH($BW$6,[1]Base!$A$2:$A$207,0),2))=TRUE,"CABLE INCONNU",(INDEX([1]Base!$A$2:$C$207,MATCH($BW$6,[1]Base!$A$2:$A$207,0),2))))</f>
        <v>0.54700000000000004</v>
      </c>
      <c r="CA719">
        <f t="shared" si="45"/>
        <v>0</v>
      </c>
      <c r="CC719">
        <f>$BB$28+$D$10*((EXP(($BB$26-Q719)/$D$10)+EXP(-($BB$26-Q719)/$D$10))/2-1)</f>
        <v>237.96</v>
      </c>
      <c r="CD7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BORD'!$B$13:$B$2000,0),9)))*Q719/$M$18)</f>
        <v>237.96</v>
      </c>
      <c r="CF719" t="str">
        <f>'[1]TABLEAU DE BORD'!B717</f>
        <v/>
      </c>
      <c r="CG719" t="e">
        <f>'[1]TABLEAU DE BORD'!E717-'[1]TABLEAU DE BORD'!C717</f>
        <v>#VALUE!</v>
      </c>
      <c r="CI719" t="str">
        <f>'[1]TABLEAU DE BORD'!H717</f>
        <v/>
      </c>
      <c r="CJ719" t="e">
        <f>'[1]TABLEAU DE BORD'!K717-'[1]TABLEAU DE BORD'!I717</f>
        <v>#VALUE!</v>
      </c>
    </row>
    <row r="720" spans="69:88" x14ac:dyDescent="0.25">
      <c r="BQ7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BORD'!$B$13:$B$2000,0),11))*Q720/INDEX('[1]TABLEAU DE BORD'!$B$13:$R$2000,MATCH('Formalisme RTE'!$H$2,'[1]TABLEAU DE BORD'!$B$13:$B$2000,0),12)</f>
        <v>2.7040062867933941</v>
      </c>
      <c r="BR720">
        <f t="shared" si="46"/>
        <v>0</v>
      </c>
      <c r="BU720">
        <f t="shared" ref="BU720:BU783" si="47">SQRT(1-(1/(SQRT((BY720*0.981)^2+(($B$30/10)*BW720*0.001)^2)/(BY720*0.981))^2))</f>
        <v>0.5758883471257642</v>
      </c>
      <c r="BW720">
        <f>IF($BW$6="","",IF(ISERROR(INDEX([1]Base!$A$2:$C$207,MATCH($BW$6,[1]Base!$A$2:$A$207,0),2))=TRUE,"CABLE INCONNU",(INDEX([1]Base!$A$2:$C$207,MATCH($BW$6,[1]Base!$A$2:$A$207,0),3))))</f>
        <v>15.75</v>
      </c>
      <c r="BY720">
        <f>IF($BW$6="","",IF(ISERROR(INDEX([1]Base!$A$2:$C$207,MATCH($BW$6,[1]Base!$A$2:$A$207,0),2))=TRUE,"CABLE INCONNU",(INDEX([1]Base!$A$2:$C$207,MATCH($BW$6,[1]Base!$A$2:$A$207,0),2))))</f>
        <v>0.54700000000000004</v>
      </c>
      <c r="CA720">
        <f t="shared" si="45"/>
        <v>0</v>
      </c>
      <c r="CC720">
        <f>$BB$28+$D$10*((EXP(($BB$26-Q720)/$D$10)+EXP(-($BB$26-Q720)/$D$10))/2-1)</f>
        <v>237.96</v>
      </c>
      <c r="CD7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BORD'!$B$13:$B$2000,0),9)))*Q720/$M$18)</f>
        <v>237.96</v>
      </c>
      <c r="CF720" t="str">
        <f>'[1]TABLEAU DE BORD'!B718</f>
        <v/>
      </c>
      <c r="CG720" t="e">
        <f>'[1]TABLEAU DE BORD'!E718-'[1]TABLEAU DE BORD'!C718</f>
        <v>#VALUE!</v>
      </c>
      <c r="CI720" t="str">
        <f>'[1]TABLEAU DE BORD'!H718</f>
        <v/>
      </c>
      <c r="CJ720" t="e">
        <f>'[1]TABLEAU DE BORD'!K718-'[1]TABLEAU DE BORD'!I718</f>
        <v>#VALUE!</v>
      </c>
    </row>
    <row r="721" spans="69:88" x14ac:dyDescent="0.25">
      <c r="BQ7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BORD'!$B$13:$B$2000,0),11))*Q721/INDEX('[1]TABLEAU DE BORD'!$B$13:$R$2000,MATCH('Formalisme RTE'!$H$2,'[1]TABLEAU DE BORD'!$B$13:$B$2000,0),12)</f>
        <v>2.7040062867933941</v>
      </c>
      <c r="BR721">
        <f t="shared" si="46"/>
        <v>0</v>
      </c>
      <c r="BU721">
        <f t="shared" si="47"/>
        <v>0.5758883471257642</v>
      </c>
      <c r="BW721">
        <f>IF($BW$6="","",IF(ISERROR(INDEX([1]Base!$A$2:$C$207,MATCH($BW$6,[1]Base!$A$2:$A$207,0),2))=TRUE,"CABLE INCONNU",(INDEX([1]Base!$A$2:$C$207,MATCH($BW$6,[1]Base!$A$2:$A$207,0),3))))</f>
        <v>15.75</v>
      </c>
      <c r="BY721">
        <f>IF($BW$6="","",IF(ISERROR(INDEX([1]Base!$A$2:$C$207,MATCH($BW$6,[1]Base!$A$2:$A$207,0),2))=TRUE,"CABLE INCONNU",(INDEX([1]Base!$A$2:$C$207,MATCH($BW$6,[1]Base!$A$2:$A$207,0),2))))</f>
        <v>0.54700000000000004</v>
      </c>
      <c r="CA721">
        <f t="shared" ref="CA721:CA784" si="48">CD721-CC721</f>
        <v>0</v>
      </c>
      <c r="CC721">
        <f>$BB$28+$D$10*((EXP(($BB$26-Q721)/$D$10)+EXP(-($BB$26-Q721)/$D$10))/2-1)</f>
        <v>237.96</v>
      </c>
      <c r="CD7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BORD'!$B$13:$B$2000,0),9)))*Q721/$M$18)</f>
        <v>237.96</v>
      </c>
      <c r="CF721" t="str">
        <f>'[1]TABLEAU DE BORD'!B719</f>
        <v/>
      </c>
      <c r="CG721" t="e">
        <f>'[1]TABLEAU DE BORD'!E719-'[1]TABLEAU DE BORD'!C719</f>
        <v>#VALUE!</v>
      </c>
      <c r="CI721" t="str">
        <f>'[1]TABLEAU DE BORD'!H719</f>
        <v/>
      </c>
      <c r="CJ721" t="e">
        <f>'[1]TABLEAU DE BORD'!K719-'[1]TABLEAU DE BORD'!I719</f>
        <v>#VALUE!</v>
      </c>
    </row>
    <row r="722" spans="69:88" x14ac:dyDescent="0.25">
      <c r="BQ7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BORD'!$B$13:$B$2000,0),11))*Q722/INDEX('[1]TABLEAU DE BORD'!$B$13:$R$2000,MATCH('Formalisme RTE'!$H$2,'[1]TABLEAU DE BORD'!$B$13:$B$2000,0),12)</f>
        <v>2.7040062867933941</v>
      </c>
      <c r="BR722">
        <f t="shared" ref="BR722:BR785" si="49">BU722*CA722</f>
        <v>0</v>
      </c>
      <c r="BU722">
        <f t="shared" si="47"/>
        <v>0.5758883471257642</v>
      </c>
      <c r="BW722">
        <f>IF($BW$6="","",IF(ISERROR(INDEX([1]Base!$A$2:$C$207,MATCH($BW$6,[1]Base!$A$2:$A$207,0),2))=TRUE,"CABLE INCONNU",(INDEX([1]Base!$A$2:$C$207,MATCH($BW$6,[1]Base!$A$2:$A$207,0),3))))</f>
        <v>15.75</v>
      </c>
      <c r="BY722">
        <f>IF($BW$6="","",IF(ISERROR(INDEX([1]Base!$A$2:$C$207,MATCH($BW$6,[1]Base!$A$2:$A$207,0),2))=TRUE,"CABLE INCONNU",(INDEX([1]Base!$A$2:$C$207,MATCH($BW$6,[1]Base!$A$2:$A$207,0),2))))</f>
        <v>0.54700000000000004</v>
      </c>
      <c r="CA722">
        <f t="shared" si="48"/>
        <v>0</v>
      </c>
      <c r="CC722">
        <f>$BB$28+$D$10*((EXP(($BB$26-Q722)/$D$10)+EXP(-($BB$26-Q722)/$D$10))/2-1)</f>
        <v>237.96</v>
      </c>
      <c r="CD7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BORD'!$B$13:$B$2000,0),9)))*Q722/$M$18)</f>
        <v>237.96</v>
      </c>
      <c r="CF722" t="str">
        <f>'[1]TABLEAU DE BORD'!B720</f>
        <v/>
      </c>
      <c r="CG722" t="e">
        <f>'[1]TABLEAU DE BORD'!E720-'[1]TABLEAU DE BORD'!C720</f>
        <v>#VALUE!</v>
      </c>
      <c r="CI722" t="str">
        <f>'[1]TABLEAU DE BORD'!H720</f>
        <v/>
      </c>
      <c r="CJ722" t="e">
        <f>'[1]TABLEAU DE BORD'!K720-'[1]TABLEAU DE BORD'!I720</f>
        <v>#VALUE!</v>
      </c>
    </row>
    <row r="723" spans="69:88" x14ac:dyDescent="0.25">
      <c r="BQ7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BORD'!$B$13:$B$2000,0),11))*Q723/INDEX('[1]TABLEAU DE BORD'!$B$13:$R$2000,MATCH('Formalisme RTE'!$H$2,'[1]TABLEAU DE BORD'!$B$13:$B$2000,0),12)</f>
        <v>2.7040062867933941</v>
      </c>
      <c r="BR723">
        <f t="shared" si="49"/>
        <v>0</v>
      </c>
      <c r="BU723">
        <f t="shared" si="47"/>
        <v>0.5758883471257642</v>
      </c>
      <c r="BW723">
        <f>IF($BW$6="","",IF(ISERROR(INDEX([1]Base!$A$2:$C$207,MATCH($BW$6,[1]Base!$A$2:$A$207,0),2))=TRUE,"CABLE INCONNU",(INDEX([1]Base!$A$2:$C$207,MATCH($BW$6,[1]Base!$A$2:$A$207,0),3))))</f>
        <v>15.75</v>
      </c>
      <c r="BY723">
        <f>IF($BW$6="","",IF(ISERROR(INDEX([1]Base!$A$2:$C$207,MATCH($BW$6,[1]Base!$A$2:$A$207,0),2))=TRUE,"CABLE INCONNU",(INDEX([1]Base!$A$2:$C$207,MATCH($BW$6,[1]Base!$A$2:$A$207,0),2))))</f>
        <v>0.54700000000000004</v>
      </c>
      <c r="CA723">
        <f t="shared" si="48"/>
        <v>0</v>
      </c>
      <c r="CC723">
        <f>$BB$28+$D$10*((EXP(($BB$26-Q723)/$D$10)+EXP(-($BB$26-Q723)/$D$10))/2-1)</f>
        <v>237.96</v>
      </c>
      <c r="CD7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BORD'!$B$13:$B$2000,0),9)))*Q723/$M$18)</f>
        <v>237.96</v>
      </c>
      <c r="CF723" t="str">
        <f>'[1]TABLEAU DE BORD'!B721</f>
        <v/>
      </c>
      <c r="CG723" t="e">
        <f>'[1]TABLEAU DE BORD'!E721-'[1]TABLEAU DE BORD'!C721</f>
        <v>#VALUE!</v>
      </c>
      <c r="CI723" t="str">
        <f>'[1]TABLEAU DE BORD'!H721</f>
        <v/>
      </c>
      <c r="CJ723" t="e">
        <f>'[1]TABLEAU DE BORD'!K721-'[1]TABLEAU DE BORD'!I721</f>
        <v>#VALUE!</v>
      </c>
    </row>
    <row r="724" spans="69:88" x14ac:dyDescent="0.25">
      <c r="BQ7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BORD'!$B$13:$B$2000,0),11))*Q724/INDEX('[1]TABLEAU DE BORD'!$B$13:$R$2000,MATCH('Formalisme RTE'!$H$2,'[1]TABLEAU DE BORD'!$B$13:$B$2000,0),12)</f>
        <v>2.7040062867933941</v>
      </c>
      <c r="BR724">
        <f t="shared" si="49"/>
        <v>0</v>
      </c>
      <c r="BU724">
        <f t="shared" si="47"/>
        <v>0.5758883471257642</v>
      </c>
      <c r="BW724">
        <f>IF($BW$6="","",IF(ISERROR(INDEX([1]Base!$A$2:$C$207,MATCH($BW$6,[1]Base!$A$2:$A$207,0),2))=TRUE,"CABLE INCONNU",(INDEX([1]Base!$A$2:$C$207,MATCH($BW$6,[1]Base!$A$2:$A$207,0),3))))</f>
        <v>15.75</v>
      </c>
      <c r="BY724">
        <f>IF($BW$6="","",IF(ISERROR(INDEX([1]Base!$A$2:$C$207,MATCH($BW$6,[1]Base!$A$2:$A$207,0),2))=TRUE,"CABLE INCONNU",(INDEX([1]Base!$A$2:$C$207,MATCH($BW$6,[1]Base!$A$2:$A$207,0),2))))</f>
        <v>0.54700000000000004</v>
      </c>
      <c r="CA724">
        <f t="shared" si="48"/>
        <v>0</v>
      </c>
      <c r="CC724">
        <f>$BB$28+$D$10*((EXP(($BB$26-Q724)/$D$10)+EXP(-($BB$26-Q724)/$D$10))/2-1)</f>
        <v>237.96</v>
      </c>
      <c r="CD7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BORD'!$B$13:$B$2000,0),9)))*Q724/$M$18)</f>
        <v>237.96</v>
      </c>
      <c r="CF724" t="str">
        <f>'[1]TABLEAU DE BORD'!B722</f>
        <v/>
      </c>
      <c r="CG724" t="e">
        <f>'[1]TABLEAU DE BORD'!E722-'[1]TABLEAU DE BORD'!C722</f>
        <v>#VALUE!</v>
      </c>
      <c r="CI724" t="str">
        <f>'[1]TABLEAU DE BORD'!H722</f>
        <v/>
      </c>
      <c r="CJ724" t="e">
        <f>'[1]TABLEAU DE BORD'!K722-'[1]TABLEAU DE BORD'!I722</f>
        <v>#VALUE!</v>
      </c>
    </row>
    <row r="725" spans="69:88" x14ac:dyDescent="0.25">
      <c r="BQ7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BORD'!$B$13:$B$2000,0),11))*Q725/INDEX('[1]TABLEAU DE BORD'!$B$13:$R$2000,MATCH('Formalisme RTE'!$H$2,'[1]TABLEAU DE BORD'!$B$13:$B$2000,0),12)</f>
        <v>2.7040062867933941</v>
      </c>
      <c r="BR725">
        <f t="shared" si="49"/>
        <v>0</v>
      </c>
      <c r="BU725">
        <f t="shared" si="47"/>
        <v>0.5758883471257642</v>
      </c>
      <c r="BW725">
        <f>IF($BW$6="","",IF(ISERROR(INDEX([1]Base!$A$2:$C$207,MATCH($BW$6,[1]Base!$A$2:$A$207,0),2))=TRUE,"CABLE INCONNU",(INDEX([1]Base!$A$2:$C$207,MATCH($BW$6,[1]Base!$A$2:$A$207,0),3))))</f>
        <v>15.75</v>
      </c>
      <c r="BY725">
        <f>IF($BW$6="","",IF(ISERROR(INDEX([1]Base!$A$2:$C$207,MATCH($BW$6,[1]Base!$A$2:$A$207,0),2))=TRUE,"CABLE INCONNU",(INDEX([1]Base!$A$2:$C$207,MATCH($BW$6,[1]Base!$A$2:$A$207,0),2))))</f>
        <v>0.54700000000000004</v>
      </c>
      <c r="CA725">
        <f t="shared" si="48"/>
        <v>0</v>
      </c>
      <c r="CC725">
        <f>$BB$28+$D$10*((EXP(($BB$26-Q725)/$D$10)+EXP(-($BB$26-Q725)/$D$10))/2-1)</f>
        <v>237.96</v>
      </c>
      <c r="CD7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BORD'!$B$13:$B$2000,0),9)))*Q725/$M$18)</f>
        <v>237.96</v>
      </c>
      <c r="CF725" t="str">
        <f>'[1]TABLEAU DE BORD'!B723</f>
        <v/>
      </c>
      <c r="CG725" t="e">
        <f>'[1]TABLEAU DE BORD'!E723-'[1]TABLEAU DE BORD'!C723</f>
        <v>#VALUE!</v>
      </c>
      <c r="CI725" t="str">
        <f>'[1]TABLEAU DE BORD'!H723</f>
        <v/>
      </c>
      <c r="CJ725" t="e">
        <f>'[1]TABLEAU DE BORD'!K723-'[1]TABLEAU DE BORD'!I723</f>
        <v>#VALUE!</v>
      </c>
    </row>
    <row r="726" spans="69:88" x14ac:dyDescent="0.25">
      <c r="BQ7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BORD'!$B$13:$B$2000,0),11))*Q726/INDEX('[1]TABLEAU DE BORD'!$B$13:$R$2000,MATCH('Formalisme RTE'!$H$2,'[1]TABLEAU DE BORD'!$B$13:$B$2000,0),12)</f>
        <v>2.7040062867933941</v>
      </c>
      <c r="BR726">
        <f t="shared" si="49"/>
        <v>0</v>
      </c>
      <c r="BU726">
        <f t="shared" si="47"/>
        <v>0.5758883471257642</v>
      </c>
      <c r="BW726">
        <f>IF($BW$6="","",IF(ISERROR(INDEX([1]Base!$A$2:$C$207,MATCH($BW$6,[1]Base!$A$2:$A$207,0),2))=TRUE,"CABLE INCONNU",(INDEX([1]Base!$A$2:$C$207,MATCH($BW$6,[1]Base!$A$2:$A$207,0),3))))</f>
        <v>15.75</v>
      </c>
      <c r="BY726">
        <f>IF($BW$6="","",IF(ISERROR(INDEX([1]Base!$A$2:$C$207,MATCH($BW$6,[1]Base!$A$2:$A$207,0),2))=TRUE,"CABLE INCONNU",(INDEX([1]Base!$A$2:$C$207,MATCH($BW$6,[1]Base!$A$2:$A$207,0),2))))</f>
        <v>0.54700000000000004</v>
      </c>
      <c r="CA726">
        <f t="shared" si="48"/>
        <v>0</v>
      </c>
      <c r="CC726">
        <f>$BB$28+$D$10*((EXP(($BB$26-Q726)/$D$10)+EXP(-($BB$26-Q726)/$D$10))/2-1)</f>
        <v>237.96</v>
      </c>
      <c r="CD7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BORD'!$B$13:$B$2000,0),9)))*Q726/$M$18)</f>
        <v>237.96</v>
      </c>
      <c r="CF726" t="str">
        <f>'[1]TABLEAU DE BORD'!B724</f>
        <v/>
      </c>
      <c r="CG726" t="e">
        <f>'[1]TABLEAU DE BORD'!E724-'[1]TABLEAU DE BORD'!C724</f>
        <v>#VALUE!</v>
      </c>
      <c r="CI726" t="str">
        <f>'[1]TABLEAU DE BORD'!H724</f>
        <v/>
      </c>
      <c r="CJ726" t="e">
        <f>'[1]TABLEAU DE BORD'!K724-'[1]TABLEAU DE BORD'!I724</f>
        <v>#VALUE!</v>
      </c>
    </row>
    <row r="727" spans="69:88" x14ac:dyDescent="0.25">
      <c r="BQ7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BORD'!$B$13:$B$2000,0),11))*Q727/INDEX('[1]TABLEAU DE BORD'!$B$13:$R$2000,MATCH('Formalisme RTE'!$H$2,'[1]TABLEAU DE BORD'!$B$13:$B$2000,0),12)</f>
        <v>2.7040062867933941</v>
      </c>
      <c r="BR727">
        <f t="shared" si="49"/>
        <v>0</v>
      </c>
      <c r="BU727">
        <f t="shared" si="47"/>
        <v>0.5758883471257642</v>
      </c>
      <c r="BW727">
        <f>IF($BW$6="","",IF(ISERROR(INDEX([1]Base!$A$2:$C$207,MATCH($BW$6,[1]Base!$A$2:$A$207,0),2))=TRUE,"CABLE INCONNU",(INDEX([1]Base!$A$2:$C$207,MATCH($BW$6,[1]Base!$A$2:$A$207,0),3))))</f>
        <v>15.75</v>
      </c>
      <c r="BY727">
        <f>IF($BW$6="","",IF(ISERROR(INDEX([1]Base!$A$2:$C$207,MATCH($BW$6,[1]Base!$A$2:$A$207,0),2))=TRUE,"CABLE INCONNU",(INDEX([1]Base!$A$2:$C$207,MATCH($BW$6,[1]Base!$A$2:$A$207,0),2))))</f>
        <v>0.54700000000000004</v>
      </c>
      <c r="CA727">
        <f t="shared" si="48"/>
        <v>0</v>
      </c>
      <c r="CC727">
        <f>$BB$28+$D$10*((EXP(($BB$26-Q727)/$D$10)+EXP(-($BB$26-Q727)/$D$10))/2-1)</f>
        <v>237.96</v>
      </c>
      <c r="CD7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BORD'!$B$13:$B$2000,0),9)))*Q727/$M$18)</f>
        <v>237.96</v>
      </c>
      <c r="CF727" t="str">
        <f>'[1]TABLEAU DE BORD'!B725</f>
        <v/>
      </c>
      <c r="CG727" t="e">
        <f>'[1]TABLEAU DE BORD'!E725-'[1]TABLEAU DE BORD'!C725</f>
        <v>#VALUE!</v>
      </c>
      <c r="CI727" t="str">
        <f>'[1]TABLEAU DE BORD'!H725</f>
        <v/>
      </c>
      <c r="CJ727" t="e">
        <f>'[1]TABLEAU DE BORD'!K725-'[1]TABLEAU DE BORD'!I725</f>
        <v>#VALUE!</v>
      </c>
    </row>
    <row r="728" spans="69:88" x14ac:dyDescent="0.25">
      <c r="BQ7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BORD'!$B$13:$B$2000,0),11))*Q728/INDEX('[1]TABLEAU DE BORD'!$B$13:$R$2000,MATCH('Formalisme RTE'!$H$2,'[1]TABLEAU DE BORD'!$B$13:$B$2000,0),12)</f>
        <v>2.7040062867933941</v>
      </c>
      <c r="BR728">
        <f t="shared" si="49"/>
        <v>0</v>
      </c>
      <c r="BU728">
        <f t="shared" si="47"/>
        <v>0.5758883471257642</v>
      </c>
      <c r="BW728">
        <f>IF($BW$6="","",IF(ISERROR(INDEX([1]Base!$A$2:$C$207,MATCH($BW$6,[1]Base!$A$2:$A$207,0),2))=TRUE,"CABLE INCONNU",(INDEX([1]Base!$A$2:$C$207,MATCH($BW$6,[1]Base!$A$2:$A$207,0),3))))</f>
        <v>15.75</v>
      </c>
      <c r="BY728">
        <f>IF($BW$6="","",IF(ISERROR(INDEX([1]Base!$A$2:$C$207,MATCH($BW$6,[1]Base!$A$2:$A$207,0),2))=TRUE,"CABLE INCONNU",(INDEX([1]Base!$A$2:$C$207,MATCH($BW$6,[1]Base!$A$2:$A$207,0),2))))</f>
        <v>0.54700000000000004</v>
      </c>
      <c r="CA728">
        <f t="shared" si="48"/>
        <v>0</v>
      </c>
      <c r="CC728">
        <f>$BB$28+$D$10*((EXP(($BB$26-Q728)/$D$10)+EXP(-($BB$26-Q728)/$D$10))/2-1)</f>
        <v>237.96</v>
      </c>
      <c r="CD7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BORD'!$B$13:$B$2000,0),9)))*Q728/$M$18)</f>
        <v>237.96</v>
      </c>
      <c r="CF728" t="str">
        <f>'[1]TABLEAU DE BORD'!B726</f>
        <v/>
      </c>
      <c r="CG728" t="e">
        <f>'[1]TABLEAU DE BORD'!E726-'[1]TABLEAU DE BORD'!C726</f>
        <v>#VALUE!</v>
      </c>
      <c r="CI728" t="str">
        <f>'[1]TABLEAU DE BORD'!H726</f>
        <v/>
      </c>
      <c r="CJ728" t="e">
        <f>'[1]TABLEAU DE BORD'!K726-'[1]TABLEAU DE BORD'!I726</f>
        <v>#VALUE!</v>
      </c>
    </row>
    <row r="729" spans="69:88" x14ac:dyDescent="0.25">
      <c r="BQ7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BORD'!$B$13:$B$2000,0),11))*Q729/INDEX('[1]TABLEAU DE BORD'!$B$13:$R$2000,MATCH('Formalisme RTE'!$H$2,'[1]TABLEAU DE BORD'!$B$13:$B$2000,0),12)</f>
        <v>2.7040062867933941</v>
      </c>
      <c r="BR729">
        <f t="shared" si="49"/>
        <v>0</v>
      </c>
      <c r="BU729">
        <f t="shared" si="47"/>
        <v>0.5758883471257642</v>
      </c>
      <c r="BW729">
        <f>IF($BW$6="","",IF(ISERROR(INDEX([1]Base!$A$2:$C$207,MATCH($BW$6,[1]Base!$A$2:$A$207,0),2))=TRUE,"CABLE INCONNU",(INDEX([1]Base!$A$2:$C$207,MATCH($BW$6,[1]Base!$A$2:$A$207,0),3))))</f>
        <v>15.75</v>
      </c>
      <c r="BY729">
        <f>IF($BW$6="","",IF(ISERROR(INDEX([1]Base!$A$2:$C$207,MATCH($BW$6,[1]Base!$A$2:$A$207,0),2))=TRUE,"CABLE INCONNU",(INDEX([1]Base!$A$2:$C$207,MATCH($BW$6,[1]Base!$A$2:$A$207,0),2))))</f>
        <v>0.54700000000000004</v>
      </c>
      <c r="CA729">
        <f t="shared" si="48"/>
        <v>0</v>
      </c>
      <c r="CC729">
        <f>$BB$28+$D$10*((EXP(($BB$26-Q729)/$D$10)+EXP(-($BB$26-Q729)/$D$10))/2-1)</f>
        <v>237.96</v>
      </c>
      <c r="CD7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BORD'!$B$13:$B$2000,0),9)))*Q729/$M$18)</f>
        <v>237.96</v>
      </c>
      <c r="CF729" t="str">
        <f>'[1]TABLEAU DE BORD'!B727</f>
        <v/>
      </c>
      <c r="CG729" t="e">
        <f>'[1]TABLEAU DE BORD'!E727-'[1]TABLEAU DE BORD'!C727</f>
        <v>#VALUE!</v>
      </c>
      <c r="CI729" t="str">
        <f>'[1]TABLEAU DE BORD'!H727</f>
        <v/>
      </c>
      <c r="CJ729" t="e">
        <f>'[1]TABLEAU DE BORD'!K727-'[1]TABLEAU DE BORD'!I727</f>
        <v>#VALUE!</v>
      </c>
    </row>
    <row r="730" spans="69:88" x14ac:dyDescent="0.25">
      <c r="BQ7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BORD'!$B$13:$B$2000,0),11))*Q730/INDEX('[1]TABLEAU DE BORD'!$B$13:$R$2000,MATCH('Formalisme RTE'!$H$2,'[1]TABLEAU DE BORD'!$B$13:$B$2000,0),12)</f>
        <v>2.7040062867933941</v>
      </c>
      <c r="BR730">
        <f t="shared" si="49"/>
        <v>0</v>
      </c>
      <c r="BU730">
        <f t="shared" si="47"/>
        <v>0.5758883471257642</v>
      </c>
      <c r="BW730">
        <f>IF($BW$6="","",IF(ISERROR(INDEX([1]Base!$A$2:$C$207,MATCH($BW$6,[1]Base!$A$2:$A$207,0),2))=TRUE,"CABLE INCONNU",(INDEX([1]Base!$A$2:$C$207,MATCH($BW$6,[1]Base!$A$2:$A$207,0),3))))</f>
        <v>15.75</v>
      </c>
      <c r="BY730">
        <f>IF($BW$6="","",IF(ISERROR(INDEX([1]Base!$A$2:$C$207,MATCH($BW$6,[1]Base!$A$2:$A$207,0),2))=TRUE,"CABLE INCONNU",(INDEX([1]Base!$A$2:$C$207,MATCH($BW$6,[1]Base!$A$2:$A$207,0),2))))</f>
        <v>0.54700000000000004</v>
      </c>
      <c r="CA730">
        <f t="shared" si="48"/>
        <v>0</v>
      </c>
      <c r="CC730">
        <f>$BB$28+$D$10*((EXP(($BB$26-Q730)/$D$10)+EXP(-($BB$26-Q730)/$D$10))/2-1)</f>
        <v>237.96</v>
      </c>
      <c r="CD7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BORD'!$B$13:$B$2000,0),9)))*Q730/$M$18)</f>
        <v>237.96</v>
      </c>
      <c r="CF730" t="str">
        <f>'[1]TABLEAU DE BORD'!B728</f>
        <v/>
      </c>
      <c r="CG730" t="e">
        <f>'[1]TABLEAU DE BORD'!E728-'[1]TABLEAU DE BORD'!C728</f>
        <v>#VALUE!</v>
      </c>
      <c r="CI730" t="str">
        <f>'[1]TABLEAU DE BORD'!H728</f>
        <v/>
      </c>
      <c r="CJ730" t="e">
        <f>'[1]TABLEAU DE BORD'!K728-'[1]TABLEAU DE BORD'!I728</f>
        <v>#VALUE!</v>
      </c>
    </row>
    <row r="731" spans="69:88" x14ac:dyDescent="0.25">
      <c r="BQ7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BORD'!$B$13:$B$2000,0),11))*Q731/INDEX('[1]TABLEAU DE BORD'!$B$13:$R$2000,MATCH('Formalisme RTE'!$H$2,'[1]TABLEAU DE BORD'!$B$13:$B$2000,0),12)</f>
        <v>2.7040062867933941</v>
      </c>
      <c r="BR731">
        <f t="shared" si="49"/>
        <v>0</v>
      </c>
      <c r="BU731">
        <f t="shared" si="47"/>
        <v>0.5758883471257642</v>
      </c>
      <c r="BW731">
        <f>IF($BW$6="","",IF(ISERROR(INDEX([1]Base!$A$2:$C$207,MATCH($BW$6,[1]Base!$A$2:$A$207,0),2))=TRUE,"CABLE INCONNU",(INDEX([1]Base!$A$2:$C$207,MATCH($BW$6,[1]Base!$A$2:$A$207,0),3))))</f>
        <v>15.75</v>
      </c>
      <c r="BY731">
        <f>IF($BW$6="","",IF(ISERROR(INDEX([1]Base!$A$2:$C$207,MATCH($BW$6,[1]Base!$A$2:$A$207,0),2))=TRUE,"CABLE INCONNU",(INDEX([1]Base!$A$2:$C$207,MATCH($BW$6,[1]Base!$A$2:$A$207,0),2))))</f>
        <v>0.54700000000000004</v>
      </c>
      <c r="CA731">
        <f t="shared" si="48"/>
        <v>0</v>
      </c>
      <c r="CC731">
        <f>$BB$28+$D$10*((EXP(($BB$26-Q731)/$D$10)+EXP(-($BB$26-Q731)/$D$10))/2-1)</f>
        <v>237.96</v>
      </c>
      <c r="CD7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BORD'!$B$13:$B$2000,0),9)))*Q731/$M$18)</f>
        <v>237.96</v>
      </c>
      <c r="CF731" t="str">
        <f>'[1]TABLEAU DE BORD'!B729</f>
        <v/>
      </c>
      <c r="CG731" t="e">
        <f>'[1]TABLEAU DE BORD'!E729-'[1]TABLEAU DE BORD'!C729</f>
        <v>#VALUE!</v>
      </c>
      <c r="CI731" t="str">
        <f>'[1]TABLEAU DE BORD'!H729</f>
        <v/>
      </c>
      <c r="CJ731" t="e">
        <f>'[1]TABLEAU DE BORD'!K729-'[1]TABLEAU DE BORD'!I729</f>
        <v>#VALUE!</v>
      </c>
    </row>
    <row r="732" spans="69:88" x14ac:dyDescent="0.25">
      <c r="BQ7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BORD'!$B$13:$B$2000,0),11))*Q732/INDEX('[1]TABLEAU DE BORD'!$B$13:$R$2000,MATCH('Formalisme RTE'!$H$2,'[1]TABLEAU DE BORD'!$B$13:$B$2000,0),12)</f>
        <v>2.7040062867933941</v>
      </c>
      <c r="BR732">
        <f t="shared" si="49"/>
        <v>0</v>
      </c>
      <c r="BU732">
        <f t="shared" si="47"/>
        <v>0.5758883471257642</v>
      </c>
      <c r="BW732">
        <f>IF($BW$6="","",IF(ISERROR(INDEX([1]Base!$A$2:$C$207,MATCH($BW$6,[1]Base!$A$2:$A$207,0),2))=TRUE,"CABLE INCONNU",(INDEX([1]Base!$A$2:$C$207,MATCH($BW$6,[1]Base!$A$2:$A$207,0),3))))</f>
        <v>15.75</v>
      </c>
      <c r="BY732">
        <f>IF($BW$6="","",IF(ISERROR(INDEX([1]Base!$A$2:$C$207,MATCH($BW$6,[1]Base!$A$2:$A$207,0),2))=TRUE,"CABLE INCONNU",(INDEX([1]Base!$A$2:$C$207,MATCH($BW$6,[1]Base!$A$2:$A$207,0),2))))</f>
        <v>0.54700000000000004</v>
      </c>
      <c r="CA732">
        <f t="shared" si="48"/>
        <v>0</v>
      </c>
      <c r="CC732">
        <f>$BB$28+$D$10*((EXP(($BB$26-Q732)/$D$10)+EXP(-($BB$26-Q732)/$D$10))/2-1)</f>
        <v>237.96</v>
      </c>
      <c r="CD7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BORD'!$B$13:$B$2000,0),9)))*Q732/$M$18)</f>
        <v>237.96</v>
      </c>
      <c r="CF732" t="str">
        <f>'[1]TABLEAU DE BORD'!B730</f>
        <v/>
      </c>
      <c r="CG732" t="e">
        <f>'[1]TABLEAU DE BORD'!E730-'[1]TABLEAU DE BORD'!C730</f>
        <v>#VALUE!</v>
      </c>
      <c r="CI732" t="str">
        <f>'[1]TABLEAU DE BORD'!H730</f>
        <v/>
      </c>
      <c r="CJ732" t="e">
        <f>'[1]TABLEAU DE BORD'!K730-'[1]TABLEAU DE BORD'!I730</f>
        <v>#VALUE!</v>
      </c>
    </row>
    <row r="733" spans="69:88" x14ac:dyDescent="0.25">
      <c r="BQ7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BORD'!$B$13:$B$2000,0),11))*Q733/INDEX('[1]TABLEAU DE BORD'!$B$13:$R$2000,MATCH('Formalisme RTE'!$H$2,'[1]TABLEAU DE BORD'!$B$13:$B$2000,0),12)</f>
        <v>2.7040062867933941</v>
      </c>
      <c r="BR733">
        <f t="shared" si="49"/>
        <v>0</v>
      </c>
      <c r="BU733">
        <f t="shared" si="47"/>
        <v>0.5758883471257642</v>
      </c>
      <c r="BW733">
        <f>IF($BW$6="","",IF(ISERROR(INDEX([1]Base!$A$2:$C$207,MATCH($BW$6,[1]Base!$A$2:$A$207,0),2))=TRUE,"CABLE INCONNU",(INDEX([1]Base!$A$2:$C$207,MATCH($BW$6,[1]Base!$A$2:$A$207,0),3))))</f>
        <v>15.75</v>
      </c>
      <c r="BY733">
        <f>IF($BW$6="","",IF(ISERROR(INDEX([1]Base!$A$2:$C$207,MATCH($BW$6,[1]Base!$A$2:$A$207,0),2))=TRUE,"CABLE INCONNU",(INDEX([1]Base!$A$2:$C$207,MATCH($BW$6,[1]Base!$A$2:$A$207,0),2))))</f>
        <v>0.54700000000000004</v>
      </c>
      <c r="CA733">
        <f t="shared" si="48"/>
        <v>0</v>
      </c>
      <c r="CC733">
        <f>$BB$28+$D$10*((EXP(($BB$26-Q733)/$D$10)+EXP(-($BB$26-Q733)/$D$10))/2-1)</f>
        <v>237.96</v>
      </c>
      <c r="CD7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BORD'!$B$13:$B$2000,0),9)))*Q733/$M$18)</f>
        <v>237.96</v>
      </c>
      <c r="CF733" t="str">
        <f>'[1]TABLEAU DE BORD'!B731</f>
        <v/>
      </c>
      <c r="CG733" t="e">
        <f>'[1]TABLEAU DE BORD'!E731-'[1]TABLEAU DE BORD'!C731</f>
        <v>#VALUE!</v>
      </c>
      <c r="CI733" t="str">
        <f>'[1]TABLEAU DE BORD'!H731</f>
        <v/>
      </c>
      <c r="CJ733" t="e">
        <f>'[1]TABLEAU DE BORD'!K731-'[1]TABLEAU DE BORD'!I731</f>
        <v>#VALUE!</v>
      </c>
    </row>
    <row r="734" spans="69:88" x14ac:dyDescent="0.25">
      <c r="BQ7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BORD'!$B$13:$B$2000,0),11))*Q734/INDEX('[1]TABLEAU DE BORD'!$B$13:$R$2000,MATCH('Formalisme RTE'!$H$2,'[1]TABLEAU DE BORD'!$B$13:$B$2000,0),12)</f>
        <v>2.7040062867933941</v>
      </c>
      <c r="BR734">
        <f t="shared" si="49"/>
        <v>0</v>
      </c>
      <c r="BU734">
        <f t="shared" si="47"/>
        <v>0.5758883471257642</v>
      </c>
      <c r="BW734">
        <f>IF($BW$6="","",IF(ISERROR(INDEX([1]Base!$A$2:$C$207,MATCH($BW$6,[1]Base!$A$2:$A$207,0),2))=TRUE,"CABLE INCONNU",(INDEX([1]Base!$A$2:$C$207,MATCH($BW$6,[1]Base!$A$2:$A$207,0),3))))</f>
        <v>15.75</v>
      </c>
      <c r="BY734">
        <f>IF($BW$6="","",IF(ISERROR(INDEX([1]Base!$A$2:$C$207,MATCH($BW$6,[1]Base!$A$2:$A$207,0),2))=TRUE,"CABLE INCONNU",(INDEX([1]Base!$A$2:$C$207,MATCH($BW$6,[1]Base!$A$2:$A$207,0),2))))</f>
        <v>0.54700000000000004</v>
      </c>
      <c r="CA734">
        <f t="shared" si="48"/>
        <v>0</v>
      </c>
      <c r="CC734">
        <f>$BB$28+$D$10*((EXP(($BB$26-Q734)/$D$10)+EXP(-($BB$26-Q734)/$D$10))/2-1)</f>
        <v>237.96</v>
      </c>
      <c r="CD7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BORD'!$B$13:$B$2000,0),9)))*Q734/$M$18)</f>
        <v>237.96</v>
      </c>
      <c r="CF734" t="str">
        <f>'[1]TABLEAU DE BORD'!B732</f>
        <v/>
      </c>
      <c r="CG734" t="e">
        <f>'[1]TABLEAU DE BORD'!E732-'[1]TABLEAU DE BORD'!C732</f>
        <v>#VALUE!</v>
      </c>
      <c r="CI734" t="str">
        <f>'[1]TABLEAU DE BORD'!H732</f>
        <v/>
      </c>
      <c r="CJ734" t="e">
        <f>'[1]TABLEAU DE BORD'!K732-'[1]TABLEAU DE BORD'!I732</f>
        <v>#VALUE!</v>
      </c>
    </row>
    <row r="735" spans="69:88" x14ac:dyDescent="0.25">
      <c r="BQ7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BORD'!$B$13:$B$2000,0),11))*Q735/INDEX('[1]TABLEAU DE BORD'!$B$13:$R$2000,MATCH('Formalisme RTE'!$H$2,'[1]TABLEAU DE BORD'!$B$13:$B$2000,0),12)</f>
        <v>2.7040062867933941</v>
      </c>
      <c r="BR735">
        <f t="shared" si="49"/>
        <v>0</v>
      </c>
      <c r="BU735">
        <f t="shared" si="47"/>
        <v>0.5758883471257642</v>
      </c>
      <c r="BW735">
        <f>IF($BW$6="","",IF(ISERROR(INDEX([1]Base!$A$2:$C$207,MATCH($BW$6,[1]Base!$A$2:$A$207,0),2))=TRUE,"CABLE INCONNU",(INDEX([1]Base!$A$2:$C$207,MATCH($BW$6,[1]Base!$A$2:$A$207,0),3))))</f>
        <v>15.75</v>
      </c>
      <c r="BY735">
        <f>IF($BW$6="","",IF(ISERROR(INDEX([1]Base!$A$2:$C$207,MATCH($BW$6,[1]Base!$A$2:$A$207,0),2))=TRUE,"CABLE INCONNU",(INDEX([1]Base!$A$2:$C$207,MATCH($BW$6,[1]Base!$A$2:$A$207,0),2))))</f>
        <v>0.54700000000000004</v>
      </c>
      <c r="CA735">
        <f t="shared" si="48"/>
        <v>0</v>
      </c>
      <c r="CC735">
        <f>$BB$28+$D$10*((EXP(($BB$26-Q735)/$D$10)+EXP(-($BB$26-Q735)/$D$10))/2-1)</f>
        <v>237.96</v>
      </c>
      <c r="CD7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BORD'!$B$13:$B$2000,0),9)))*Q735/$M$18)</f>
        <v>237.96</v>
      </c>
      <c r="CF735" t="str">
        <f>'[1]TABLEAU DE BORD'!B733</f>
        <v/>
      </c>
      <c r="CG735" t="e">
        <f>'[1]TABLEAU DE BORD'!E733-'[1]TABLEAU DE BORD'!C733</f>
        <v>#VALUE!</v>
      </c>
      <c r="CI735" t="str">
        <f>'[1]TABLEAU DE BORD'!H733</f>
        <v/>
      </c>
      <c r="CJ735" t="e">
        <f>'[1]TABLEAU DE BORD'!K733-'[1]TABLEAU DE BORD'!I733</f>
        <v>#VALUE!</v>
      </c>
    </row>
    <row r="736" spans="69:88" x14ac:dyDescent="0.25">
      <c r="BQ7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BORD'!$B$13:$B$2000,0),11))*Q736/INDEX('[1]TABLEAU DE BORD'!$B$13:$R$2000,MATCH('Formalisme RTE'!$H$2,'[1]TABLEAU DE BORD'!$B$13:$B$2000,0),12)</f>
        <v>2.7040062867933941</v>
      </c>
      <c r="BR736">
        <f t="shared" si="49"/>
        <v>0</v>
      </c>
      <c r="BU736">
        <f t="shared" si="47"/>
        <v>0.5758883471257642</v>
      </c>
      <c r="BW736">
        <f>IF($BW$6="","",IF(ISERROR(INDEX([1]Base!$A$2:$C$207,MATCH($BW$6,[1]Base!$A$2:$A$207,0),2))=TRUE,"CABLE INCONNU",(INDEX([1]Base!$A$2:$C$207,MATCH($BW$6,[1]Base!$A$2:$A$207,0),3))))</f>
        <v>15.75</v>
      </c>
      <c r="BY736">
        <f>IF($BW$6="","",IF(ISERROR(INDEX([1]Base!$A$2:$C$207,MATCH($BW$6,[1]Base!$A$2:$A$207,0),2))=TRUE,"CABLE INCONNU",(INDEX([1]Base!$A$2:$C$207,MATCH($BW$6,[1]Base!$A$2:$A$207,0),2))))</f>
        <v>0.54700000000000004</v>
      </c>
      <c r="CA736">
        <f t="shared" si="48"/>
        <v>0</v>
      </c>
      <c r="CC736">
        <f>$BB$28+$D$10*((EXP(($BB$26-Q736)/$D$10)+EXP(-($BB$26-Q736)/$D$10))/2-1)</f>
        <v>237.96</v>
      </c>
      <c r="CD7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BORD'!$B$13:$B$2000,0),9)))*Q736/$M$18)</f>
        <v>237.96</v>
      </c>
      <c r="CF736" t="str">
        <f>'[1]TABLEAU DE BORD'!B734</f>
        <v/>
      </c>
      <c r="CG736" t="e">
        <f>'[1]TABLEAU DE BORD'!E734-'[1]TABLEAU DE BORD'!C734</f>
        <v>#VALUE!</v>
      </c>
      <c r="CI736" t="str">
        <f>'[1]TABLEAU DE BORD'!H734</f>
        <v/>
      </c>
      <c r="CJ736" t="e">
        <f>'[1]TABLEAU DE BORD'!K734-'[1]TABLEAU DE BORD'!I734</f>
        <v>#VALUE!</v>
      </c>
    </row>
    <row r="737" spans="69:88" x14ac:dyDescent="0.25">
      <c r="BQ7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BORD'!$B$13:$B$2000,0),11))*Q737/INDEX('[1]TABLEAU DE BORD'!$B$13:$R$2000,MATCH('Formalisme RTE'!$H$2,'[1]TABLEAU DE BORD'!$B$13:$B$2000,0),12)</f>
        <v>2.7040062867933941</v>
      </c>
      <c r="BR737">
        <f t="shared" si="49"/>
        <v>0</v>
      </c>
      <c r="BU737">
        <f t="shared" si="47"/>
        <v>0.5758883471257642</v>
      </c>
      <c r="BW737">
        <f>IF($BW$6="","",IF(ISERROR(INDEX([1]Base!$A$2:$C$207,MATCH($BW$6,[1]Base!$A$2:$A$207,0),2))=TRUE,"CABLE INCONNU",(INDEX([1]Base!$A$2:$C$207,MATCH($BW$6,[1]Base!$A$2:$A$207,0),3))))</f>
        <v>15.75</v>
      </c>
      <c r="BY737">
        <f>IF($BW$6="","",IF(ISERROR(INDEX([1]Base!$A$2:$C$207,MATCH($BW$6,[1]Base!$A$2:$A$207,0),2))=TRUE,"CABLE INCONNU",(INDEX([1]Base!$A$2:$C$207,MATCH($BW$6,[1]Base!$A$2:$A$207,0),2))))</f>
        <v>0.54700000000000004</v>
      </c>
      <c r="CA737">
        <f t="shared" si="48"/>
        <v>0</v>
      </c>
      <c r="CC737">
        <f>$BB$28+$D$10*((EXP(($BB$26-Q737)/$D$10)+EXP(-($BB$26-Q737)/$D$10))/2-1)</f>
        <v>237.96</v>
      </c>
      <c r="CD7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BORD'!$B$13:$B$2000,0),9)))*Q737/$M$18)</f>
        <v>237.96</v>
      </c>
      <c r="CF737" t="str">
        <f>'[1]TABLEAU DE BORD'!B735</f>
        <v/>
      </c>
      <c r="CG737" t="e">
        <f>'[1]TABLEAU DE BORD'!E735-'[1]TABLEAU DE BORD'!C735</f>
        <v>#VALUE!</v>
      </c>
      <c r="CI737" t="str">
        <f>'[1]TABLEAU DE BORD'!H735</f>
        <v/>
      </c>
      <c r="CJ737" t="e">
        <f>'[1]TABLEAU DE BORD'!K735-'[1]TABLEAU DE BORD'!I735</f>
        <v>#VALUE!</v>
      </c>
    </row>
    <row r="738" spans="69:88" x14ac:dyDescent="0.25">
      <c r="BQ7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BORD'!$B$13:$B$2000,0),11))*Q738/INDEX('[1]TABLEAU DE BORD'!$B$13:$R$2000,MATCH('Formalisme RTE'!$H$2,'[1]TABLEAU DE BORD'!$B$13:$B$2000,0),12)</f>
        <v>2.7040062867933941</v>
      </c>
      <c r="BR738">
        <f t="shared" si="49"/>
        <v>0</v>
      </c>
      <c r="BU738">
        <f t="shared" si="47"/>
        <v>0.5758883471257642</v>
      </c>
      <c r="BW738">
        <f>IF($BW$6="","",IF(ISERROR(INDEX([1]Base!$A$2:$C$207,MATCH($BW$6,[1]Base!$A$2:$A$207,0),2))=TRUE,"CABLE INCONNU",(INDEX([1]Base!$A$2:$C$207,MATCH($BW$6,[1]Base!$A$2:$A$207,0),3))))</f>
        <v>15.75</v>
      </c>
      <c r="BY738">
        <f>IF($BW$6="","",IF(ISERROR(INDEX([1]Base!$A$2:$C$207,MATCH($BW$6,[1]Base!$A$2:$A$207,0),2))=TRUE,"CABLE INCONNU",(INDEX([1]Base!$A$2:$C$207,MATCH($BW$6,[1]Base!$A$2:$A$207,0),2))))</f>
        <v>0.54700000000000004</v>
      </c>
      <c r="CA738">
        <f t="shared" si="48"/>
        <v>0</v>
      </c>
      <c r="CC738">
        <f>$BB$28+$D$10*((EXP(($BB$26-Q738)/$D$10)+EXP(-($BB$26-Q738)/$D$10))/2-1)</f>
        <v>237.96</v>
      </c>
      <c r="CD7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BORD'!$B$13:$B$2000,0),9)))*Q738/$M$18)</f>
        <v>237.96</v>
      </c>
      <c r="CF738" t="str">
        <f>'[1]TABLEAU DE BORD'!B736</f>
        <v/>
      </c>
      <c r="CG738" t="e">
        <f>'[1]TABLEAU DE BORD'!E736-'[1]TABLEAU DE BORD'!C736</f>
        <v>#VALUE!</v>
      </c>
      <c r="CI738" t="str">
        <f>'[1]TABLEAU DE BORD'!H736</f>
        <v/>
      </c>
      <c r="CJ738" t="e">
        <f>'[1]TABLEAU DE BORD'!K736-'[1]TABLEAU DE BORD'!I736</f>
        <v>#VALUE!</v>
      </c>
    </row>
    <row r="739" spans="69:88" x14ac:dyDescent="0.25">
      <c r="BQ7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BORD'!$B$13:$B$2000,0),11))*Q739/INDEX('[1]TABLEAU DE BORD'!$B$13:$R$2000,MATCH('Formalisme RTE'!$H$2,'[1]TABLEAU DE BORD'!$B$13:$B$2000,0),12)</f>
        <v>2.7040062867933941</v>
      </c>
      <c r="BR739">
        <f t="shared" si="49"/>
        <v>0</v>
      </c>
      <c r="BU739">
        <f t="shared" si="47"/>
        <v>0.5758883471257642</v>
      </c>
      <c r="BW739">
        <f>IF($BW$6="","",IF(ISERROR(INDEX([1]Base!$A$2:$C$207,MATCH($BW$6,[1]Base!$A$2:$A$207,0),2))=TRUE,"CABLE INCONNU",(INDEX([1]Base!$A$2:$C$207,MATCH($BW$6,[1]Base!$A$2:$A$207,0),3))))</f>
        <v>15.75</v>
      </c>
      <c r="BY739">
        <f>IF($BW$6="","",IF(ISERROR(INDEX([1]Base!$A$2:$C$207,MATCH($BW$6,[1]Base!$A$2:$A$207,0),2))=TRUE,"CABLE INCONNU",(INDEX([1]Base!$A$2:$C$207,MATCH($BW$6,[1]Base!$A$2:$A$207,0),2))))</f>
        <v>0.54700000000000004</v>
      </c>
      <c r="CA739">
        <f t="shared" si="48"/>
        <v>0</v>
      </c>
      <c r="CC739">
        <f>$BB$28+$D$10*((EXP(($BB$26-Q739)/$D$10)+EXP(-($BB$26-Q739)/$D$10))/2-1)</f>
        <v>237.96</v>
      </c>
      <c r="CD7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BORD'!$B$13:$B$2000,0),9)))*Q739/$M$18)</f>
        <v>237.96</v>
      </c>
      <c r="CF739" t="str">
        <f>'[1]TABLEAU DE BORD'!B737</f>
        <v/>
      </c>
      <c r="CG739" t="e">
        <f>'[1]TABLEAU DE BORD'!E737-'[1]TABLEAU DE BORD'!C737</f>
        <v>#VALUE!</v>
      </c>
      <c r="CI739" t="str">
        <f>'[1]TABLEAU DE BORD'!H737</f>
        <v/>
      </c>
      <c r="CJ739" t="e">
        <f>'[1]TABLEAU DE BORD'!K737-'[1]TABLEAU DE BORD'!I737</f>
        <v>#VALUE!</v>
      </c>
    </row>
    <row r="740" spans="69:88" x14ac:dyDescent="0.25">
      <c r="BQ7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BORD'!$B$13:$B$2000,0),11))*Q740/INDEX('[1]TABLEAU DE BORD'!$B$13:$R$2000,MATCH('Formalisme RTE'!$H$2,'[1]TABLEAU DE BORD'!$B$13:$B$2000,0),12)</f>
        <v>2.7040062867933941</v>
      </c>
      <c r="BR740">
        <f t="shared" si="49"/>
        <v>0</v>
      </c>
      <c r="BU740">
        <f t="shared" si="47"/>
        <v>0.5758883471257642</v>
      </c>
      <c r="BW740">
        <f>IF($BW$6="","",IF(ISERROR(INDEX([1]Base!$A$2:$C$207,MATCH($BW$6,[1]Base!$A$2:$A$207,0),2))=TRUE,"CABLE INCONNU",(INDEX([1]Base!$A$2:$C$207,MATCH($BW$6,[1]Base!$A$2:$A$207,0),3))))</f>
        <v>15.75</v>
      </c>
      <c r="BY740">
        <f>IF($BW$6="","",IF(ISERROR(INDEX([1]Base!$A$2:$C$207,MATCH($BW$6,[1]Base!$A$2:$A$207,0),2))=TRUE,"CABLE INCONNU",(INDEX([1]Base!$A$2:$C$207,MATCH($BW$6,[1]Base!$A$2:$A$207,0),2))))</f>
        <v>0.54700000000000004</v>
      </c>
      <c r="CA740">
        <f t="shared" si="48"/>
        <v>0</v>
      </c>
      <c r="CC740">
        <f>$BB$28+$D$10*((EXP(($BB$26-Q740)/$D$10)+EXP(-($BB$26-Q740)/$D$10))/2-1)</f>
        <v>237.96</v>
      </c>
      <c r="CD7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BORD'!$B$13:$B$2000,0),9)))*Q740/$M$18)</f>
        <v>237.96</v>
      </c>
      <c r="CF740" t="str">
        <f>'[1]TABLEAU DE BORD'!B738</f>
        <v/>
      </c>
      <c r="CG740" t="e">
        <f>'[1]TABLEAU DE BORD'!E738-'[1]TABLEAU DE BORD'!C738</f>
        <v>#VALUE!</v>
      </c>
      <c r="CI740" t="str">
        <f>'[1]TABLEAU DE BORD'!H738</f>
        <v/>
      </c>
      <c r="CJ740" t="e">
        <f>'[1]TABLEAU DE BORD'!K738-'[1]TABLEAU DE BORD'!I738</f>
        <v>#VALUE!</v>
      </c>
    </row>
    <row r="741" spans="69:88" x14ac:dyDescent="0.25">
      <c r="BQ7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BORD'!$B$13:$B$2000,0),11))*Q741/INDEX('[1]TABLEAU DE BORD'!$B$13:$R$2000,MATCH('Formalisme RTE'!$H$2,'[1]TABLEAU DE BORD'!$B$13:$B$2000,0),12)</f>
        <v>2.7040062867933941</v>
      </c>
      <c r="BR741">
        <f t="shared" si="49"/>
        <v>0</v>
      </c>
      <c r="BU741">
        <f t="shared" si="47"/>
        <v>0.5758883471257642</v>
      </c>
      <c r="BW741">
        <f>IF($BW$6="","",IF(ISERROR(INDEX([1]Base!$A$2:$C$207,MATCH($BW$6,[1]Base!$A$2:$A$207,0),2))=TRUE,"CABLE INCONNU",(INDEX([1]Base!$A$2:$C$207,MATCH($BW$6,[1]Base!$A$2:$A$207,0),3))))</f>
        <v>15.75</v>
      </c>
      <c r="BY741">
        <f>IF($BW$6="","",IF(ISERROR(INDEX([1]Base!$A$2:$C$207,MATCH($BW$6,[1]Base!$A$2:$A$207,0),2))=TRUE,"CABLE INCONNU",(INDEX([1]Base!$A$2:$C$207,MATCH($BW$6,[1]Base!$A$2:$A$207,0),2))))</f>
        <v>0.54700000000000004</v>
      </c>
      <c r="CA741">
        <f t="shared" si="48"/>
        <v>0</v>
      </c>
      <c r="CC741">
        <f>$BB$28+$D$10*((EXP(($BB$26-Q741)/$D$10)+EXP(-($BB$26-Q741)/$D$10))/2-1)</f>
        <v>237.96</v>
      </c>
      <c r="CD7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BORD'!$B$13:$B$2000,0),9)))*Q741/$M$18)</f>
        <v>237.96</v>
      </c>
      <c r="CF741" t="str">
        <f>'[1]TABLEAU DE BORD'!B739</f>
        <v/>
      </c>
      <c r="CG741" t="e">
        <f>'[1]TABLEAU DE BORD'!E739-'[1]TABLEAU DE BORD'!C739</f>
        <v>#VALUE!</v>
      </c>
      <c r="CI741" t="str">
        <f>'[1]TABLEAU DE BORD'!H739</f>
        <v/>
      </c>
      <c r="CJ741" t="e">
        <f>'[1]TABLEAU DE BORD'!K739-'[1]TABLEAU DE BORD'!I739</f>
        <v>#VALUE!</v>
      </c>
    </row>
    <row r="742" spans="69:88" x14ac:dyDescent="0.25">
      <c r="BQ7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BORD'!$B$13:$B$2000,0),11))*Q742/INDEX('[1]TABLEAU DE BORD'!$B$13:$R$2000,MATCH('Formalisme RTE'!$H$2,'[1]TABLEAU DE BORD'!$B$13:$B$2000,0),12)</f>
        <v>2.7040062867933941</v>
      </c>
      <c r="BR742">
        <f t="shared" si="49"/>
        <v>0</v>
      </c>
      <c r="BU742">
        <f t="shared" si="47"/>
        <v>0.5758883471257642</v>
      </c>
      <c r="BW742">
        <f>IF($BW$6="","",IF(ISERROR(INDEX([1]Base!$A$2:$C$207,MATCH($BW$6,[1]Base!$A$2:$A$207,0),2))=TRUE,"CABLE INCONNU",(INDEX([1]Base!$A$2:$C$207,MATCH($BW$6,[1]Base!$A$2:$A$207,0),3))))</f>
        <v>15.75</v>
      </c>
      <c r="BY742">
        <f>IF($BW$6="","",IF(ISERROR(INDEX([1]Base!$A$2:$C$207,MATCH($BW$6,[1]Base!$A$2:$A$207,0),2))=TRUE,"CABLE INCONNU",(INDEX([1]Base!$A$2:$C$207,MATCH($BW$6,[1]Base!$A$2:$A$207,0),2))))</f>
        <v>0.54700000000000004</v>
      </c>
      <c r="CA742">
        <f t="shared" si="48"/>
        <v>0</v>
      </c>
      <c r="CC742">
        <f>$BB$28+$D$10*((EXP(($BB$26-Q742)/$D$10)+EXP(-($BB$26-Q742)/$D$10))/2-1)</f>
        <v>237.96</v>
      </c>
      <c r="CD7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BORD'!$B$13:$B$2000,0),9)))*Q742/$M$18)</f>
        <v>237.96</v>
      </c>
      <c r="CF742" t="str">
        <f>'[1]TABLEAU DE BORD'!B740</f>
        <v/>
      </c>
      <c r="CG742" t="e">
        <f>'[1]TABLEAU DE BORD'!E740-'[1]TABLEAU DE BORD'!C740</f>
        <v>#VALUE!</v>
      </c>
      <c r="CI742" t="str">
        <f>'[1]TABLEAU DE BORD'!H740</f>
        <v/>
      </c>
      <c r="CJ742" t="e">
        <f>'[1]TABLEAU DE BORD'!K740-'[1]TABLEAU DE BORD'!I740</f>
        <v>#VALUE!</v>
      </c>
    </row>
    <row r="743" spans="69:88" x14ac:dyDescent="0.25">
      <c r="BQ7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BORD'!$B$13:$B$2000,0),11))*Q743/INDEX('[1]TABLEAU DE BORD'!$B$13:$R$2000,MATCH('Formalisme RTE'!$H$2,'[1]TABLEAU DE BORD'!$B$13:$B$2000,0),12)</f>
        <v>2.7040062867933941</v>
      </c>
      <c r="BR743">
        <f t="shared" si="49"/>
        <v>0</v>
      </c>
      <c r="BU743">
        <f t="shared" si="47"/>
        <v>0.5758883471257642</v>
      </c>
      <c r="BW743">
        <f>IF($BW$6="","",IF(ISERROR(INDEX([1]Base!$A$2:$C$207,MATCH($BW$6,[1]Base!$A$2:$A$207,0),2))=TRUE,"CABLE INCONNU",(INDEX([1]Base!$A$2:$C$207,MATCH($BW$6,[1]Base!$A$2:$A$207,0),3))))</f>
        <v>15.75</v>
      </c>
      <c r="BY743">
        <f>IF($BW$6="","",IF(ISERROR(INDEX([1]Base!$A$2:$C$207,MATCH($BW$6,[1]Base!$A$2:$A$207,0),2))=TRUE,"CABLE INCONNU",(INDEX([1]Base!$A$2:$C$207,MATCH($BW$6,[1]Base!$A$2:$A$207,0),2))))</f>
        <v>0.54700000000000004</v>
      </c>
      <c r="CA743">
        <f t="shared" si="48"/>
        <v>0</v>
      </c>
      <c r="CC743">
        <f>$BB$28+$D$10*((EXP(($BB$26-Q743)/$D$10)+EXP(-($BB$26-Q743)/$D$10))/2-1)</f>
        <v>237.96</v>
      </c>
      <c r="CD7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BORD'!$B$13:$B$2000,0),9)))*Q743/$M$18)</f>
        <v>237.96</v>
      </c>
      <c r="CF743" t="str">
        <f>'[1]TABLEAU DE BORD'!B741</f>
        <v/>
      </c>
      <c r="CG743" t="e">
        <f>'[1]TABLEAU DE BORD'!E741-'[1]TABLEAU DE BORD'!C741</f>
        <v>#VALUE!</v>
      </c>
      <c r="CI743" t="str">
        <f>'[1]TABLEAU DE BORD'!H741</f>
        <v/>
      </c>
      <c r="CJ743" t="e">
        <f>'[1]TABLEAU DE BORD'!K741-'[1]TABLEAU DE BORD'!I741</f>
        <v>#VALUE!</v>
      </c>
    </row>
    <row r="744" spans="69:88" x14ac:dyDescent="0.25">
      <c r="BQ7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BORD'!$B$13:$B$2000,0),11))*Q744/INDEX('[1]TABLEAU DE BORD'!$B$13:$R$2000,MATCH('Formalisme RTE'!$H$2,'[1]TABLEAU DE BORD'!$B$13:$B$2000,0),12)</f>
        <v>2.7040062867933941</v>
      </c>
      <c r="BR744">
        <f t="shared" si="49"/>
        <v>0</v>
      </c>
      <c r="BU744">
        <f t="shared" si="47"/>
        <v>0.5758883471257642</v>
      </c>
      <c r="BW744">
        <f>IF($BW$6="","",IF(ISERROR(INDEX([1]Base!$A$2:$C$207,MATCH($BW$6,[1]Base!$A$2:$A$207,0),2))=TRUE,"CABLE INCONNU",(INDEX([1]Base!$A$2:$C$207,MATCH($BW$6,[1]Base!$A$2:$A$207,0),3))))</f>
        <v>15.75</v>
      </c>
      <c r="BY744">
        <f>IF($BW$6="","",IF(ISERROR(INDEX([1]Base!$A$2:$C$207,MATCH($BW$6,[1]Base!$A$2:$A$207,0),2))=TRUE,"CABLE INCONNU",(INDEX([1]Base!$A$2:$C$207,MATCH($BW$6,[1]Base!$A$2:$A$207,0),2))))</f>
        <v>0.54700000000000004</v>
      </c>
      <c r="CA744">
        <f t="shared" si="48"/>
        <v>0</v>
      </c>
      <c r="CC744">
        <f>$BB$28+$D$10*((EXP(($BB$26-Q744)/$D$10)+EXP(-($BB$26-Q744)/$D$10))/2-1)</f>
        <v>237.96</v>
      </c>
      <c r="CD7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BORD'!$B$13:$B$2000,0),9)))*Q744/$M$18)</f>
        <v>237.96</v>
      </c>
      <c r="CF744" t="str">
        <f>'[1]TABLEAU DE BORD'!B742</f>
        <v/>
      </c>
      <c r="CG744" t="e">
        <f>'[1]TABLEAU DE BORD'!E742-'[1]TABLEAU DE BORD'!C742</f>
        <v>#VALUE!</v>
      </c>
      <c r="CI744" t="str">
        <f>'[1]TABLEAU DE BORD'!H742</f>
        <v/>
      </c>
      <c r="CJ744" t="e">
        <f>'[1]TABLEAU DE BORD'!K742-'[1]TABLEAU DE BORD'!I742</f>
        <v>#VALUE!</v>
      </c>
    </row>
    <row r="745" spans="69:88" x14ac:dyDescent="0.25">
      <c r="BQ7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BORD'!$B$13:$B$2000,0),11))*Q745/INDEX('[1]TABLEAU DE BORD'!$B$13:$R$2000,MATCH('Formalisme RTE'!$H$2,'[1]TABLEAU DE BORD'!$B$13:$B$2000,0),12)</f>
        <v>2.7040062867933941</v>
      </c>
      <c r="BR745">
        <f t="shared" si="49"/>
        <v>0</v>
      </c>
      <c r="BU745">
        <f t="shared" si="47"/>
        <v>0.5758883471257642</v>
      </c>
      <c r="BW745">
        <f>IF($BW$6="","",IF(ISERROR(INDEX([1]Base!$A$2:$C$207,MATCH($BW$6,[1]Base!$A$2:$A$207,0),2))=TRUE,"CABLE INCONNU",(INDEX([1]Base!$A$2:$C$207,MATCH($BW$6,[1]Base!$A$2:$A$207,0),3))))</f>
        <v>15.75</v>
      </c>
      <c r="BY745">
        <f>IF($BW$6="","",IF(ISERROR(INDEX([1]Base!$A$2:$C$207,MATCH($BW$6,[1]Base!$A$2:$A$207,0),2))=TRUE,"CABLE INCONNU",(INDEX([1]Base!$A$2:$C$207,MATCH($BW$6,[1]Base!$A$2:$A$207,0),2))))</f>
        <v>0.54700000000000004</v>
      </c>
      <c r="CA745">
        <f t="shared" si="48"/>
        <v>0</v>
      </c>
      <c r="CC745">
        <f>$BB$28+$D$10*((EXP(($BB$26-Q745)/$D$10)+EXP(-($BB$26-Q745)/$D$10))/2-1)</f>
        <v>237.96</v>
      </c>
      <c r="CD7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BORD'!$B$13:$B$2000,0),9)))*Q745/$M$18)</f>
        <v>237.96</v>
      </c>
      <c r="CF745" t="str">
        <f>'[1]TABLEAU DE BORD'!B743</f>
        <v/>
      </c>
      <c r="CG745" t="e">
        <f>'[1]TABLEAU DE BORD'!E743-'[1]TABLEAU DE BORD'!C743</f>
        <v>#VALUE!</v>
      </c>
      <c r="CI745" t="str">
        <f>'[1]TABLEAU DE BORD'!H743</f>
        <v/>
      </c>
      <c r="CJ745" t="e">
        <f>'[1]TABLEAU DE BORD'!K743-'[1]TABLEAU DE BORD'!I743</f>
        <v>#VALUE!</v>
      </c>
    </row>
    <row r="746" spans="69:88" x14ac:dyDescent="0.25">
      <c r="BQ7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BORD'!$B$13:$B$2000,0),11))*Q746/INDEX('[1]TABLEAU DE BORD'!$B$13:$R$2000,MATCH('Formalisme RTE'!$H$2,'[1]TABLEAU DE BORD'!$B$13:$B$2000,0),12)</f>
        <v>2.7040062867933941</v>
      </c>
      <c r="BR746">
        <f t="shared" si="49"/>
        <v>0</v>
      </c>
      <c r="BU746">
        <f t="shared" si="47"/>
        <v>0.5758883471257642</v>
      </c>
      <c r="BW746">
        <f>IF($BW$6="","",IF(ISERROR(INDEX([1]Base!$A$2:$C$207,MATCH($BW$6,[1]Base!$A$2:$A$207,0),2))=TRUE,"CABLE INCONNU",(INDEX([1]Base!$A$2:$C$207,MATCH($BW$6,[1]Base!$A$2:$A$207,0),3))))</f>
        <v>15.75</v>
      </c>
      <c r="BY746">
        <f>IF($BW$6="","",IF(ISERROR(INDEX([1]Base!$A$2:$C$207,MATCH($BW$6,[1]Base!$A$2:$A$207,0),2))=TRUE,"CABLE INCONNU",(INDEX([1]Base!$A$2:$C$207,MATCH($BW$6,[1]Base!$A$2:$A$207,0),2))))</f>
        <v>0.54700000000000004</v>
      </c>
      <c r="CA746">
        <f t="shared" si="48"/>
        <v>0</v>
      </c>
      <c r="CC746">
        <f>$BB$28+$D$10*((EXP(($BB$26-Q746)/$D$10)+EXP(-($BB$26-Q746)/$D$10))/2-1)</f>
        <v>237.96</v>
      </c>
      <c r="CD7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BORD'!$B$13:$B$2000,0),9)))*Q746/$M$18)</f>
        <v>237.96</v>
      </c>
      <c r="CF746" t="str">
        <f>'[1]TABLEAU DE BORD'!B744</f>
        <v/>
      </c>
      <c r="CG746" t="e">
        <f>'[1]TABLEAU DE BORD'!E744-'[1]TABLEAU DE BORD'!C744</f>
        <v>#VALUE!</v>
      </c>
      <c r="CI746" t="str">
        <f>'[1]TABLEAU DE BORD'!H744</f>
        <v/>
      </c>
      <c r="CJ746" t="e">
        <f>'[1]TABLEAU DE BORD'!K744-'[1]TABLEAU DE BORD'!I744</f>
        <v>#VALUE!</v>
      </c>
    </row>
    <row r="747" spans="69:88" x14ac:dyDescent="0.25">
      <c r="BQ7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BORD'!$B$13:$B$2000,0),11))*Q747/INDEX('[1]TABLEAU DE BORD'!$B$13:$R$2000,MATCH('Formalisme RTE'!$H$2,'[1]TABLEAU DE BORD'!$B$13:$B$2000,0),12)</f>
        <v>2.7040062867933941</v>
      </c>
      <c r="BR747">
        <f t="shared" si="49"/>
        <v>0</v>
      </c>
      <c r="BU747">
        <f t="shared" si="47"/>
        <v>0.5758883471257642</v>
      </c>
      <c r="BW747">
        <f>IF($BW$6="","",IF(ISERROR(INDEX([1]Base!$A$2:$C$207,MATCH($BW$6,[1]Base!$A$2:$A$207,0),2))=TRUE,"CABLE INCONNU",(INDEX([1]Base!$A$2:$C$207,MATCH($BW$6,[1]Base!$A$2:$A$207,0),3))))</f>
        <v>15.75</v>
      </c>
      <c r="BY747">
        <f>IF($BW$6="","",IF(ISERROR(INDEX([1]Base!$A$2:$C$207,MATCH($BW$6,[1]Base!$A$2:$A$207,0),2))=TRUE,"CABLE INCONNU",(INDEX([1]Base!$A$2:$C$207,MATCH($BW$6,[1]Base!$A$2:$A$207,0),2))))</f>
        <v>0.54700000000000004</v>
      </c>
      <c r="CA747">
        <f t="shared" si="48"/>
        <v>0</v>
      </c>
      <c r="CC747">
        <f>$BB$28+$D$10*((EXP(($BB$26-Q747)/$D$10)+EXP(-($BB$26-Q747)/$D$10))/2-1)</f>
        <v>237.96</v>
      </c>
      <c r="CD7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BORD'!$B$13:$B$2000,0),9)))*Q747/$M$18)</f>
        <v>237.96</v>
      </c>
      <c r="CF747" t="str">
        <f>'[1]TABLEAU DE BORD'!B745</f>
        <v/>
      </c>
      <c r="CG747" t="e">
        <f>'[1]TABLEAU DE BORD'!E745-'[1]TABLEAU DE BORD'!C745</f>
        <v>#VALUE!</v>
      </c>
      <c r="CI747" t="str">
        <f>'[1]TABLEAU DE BORD'!H745</f>
        <v/>
      </c>
      <c r="CJ747" t="e">
        <f>'[1]TABLEAU DE BORD'!K745-'[1]TABLEAU DE BORD'!I745</f>
        <v>#VALUE!</v>
      </c>
    </row>
    <row r="748" spans="69:88" x14ac:dyDescent="0.25">
      <c r="BQ7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BORD'!$B$13:$B$2000,0),11))*Q748/INDEX('[1]TABLEAU DE BORD'!$B$13:$R$2000,MATCH('Formalisme RTE'!$H$2,'[1]TABLEAU DE BORD'!$B$13:$B$2000,0),12)</f>
        <v>2.7040062867933941</v>
      </c>
      <c r="BR748">
        <f t="shared" si="49"/>
        <v>0</v>
      </c>
      <c r="BU748">
        <f t="shared" si="47"/>
        <v>0.5758883471257642</v>
      </c>
      <c r="BW748">
        <f>IF($BW$6="","",IF(ISERROR(INDEX([1]Base!$A$2:$C$207,MATCH($BW$6,[1]Base!$A$2:$A$207,0),2))=TRUE,"CABLE INCONNU",(INDEX([1]Base!$A$2:$C$207,MATCH($BW$6,[1]Base!$A$2:$A$207,0),3))))</f>
        <v>15.75</v>
      </c>
      <c r="BY748">
        <f>IF($BW$6="","",IF(ISERROR(INDEX([1]Base!$A$2:$C$207,MATCH($BW$6,[1]Base!$A$2:$A$207,0),2))=TRUE,"CABLE INCONNU",(INDEX([1]Base!$A$2:$C$207,MATCH($BW$6,[1]Base!$A$2:$A$207,0),2))))</f>
        <v>0.54700000000000004</v>
      </c>
      <c r="CA748">
        <f t="shared" si="48"/>
        <v>0</v>
      </c>
      <c r="CC748">
        <f>$BB$28+$D$10*((EXP(($BB$26-Q748)/$D$10)+EXP(-($BB$26-Q748)/$D$10))/2-1)</f>
        <v>237.96</v>
      </c>
      <c r="CD7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BORD'!$B$13:$B$2000,0),9)))*Q748/$M$18)</f>
        <v>237.96</v>
      </c>
      <c r="CF748" t="str">
        <f>'[1]TABLEAU DE BORD'!B746</f>
        <v/>
      </c>
      <c r="CG748" t="e">
        <f>'[1]TABLEAU DE BORD'!E746-'[1]TABLEAU DE BORD'!C746</f>
        <v>#VALUE!</v>
      </c>
      <c r="CI748" t="str">
        <f>'[1]TABLEAU DE BORD'!H746</f>
        <v/>
      </c>
      <c r="CJ748" t="e">
        <f>'[1]TABLEAU DE BORD'!K746-'[1]TABLEAU DE BORD'!I746</f>
        <v>#VALUE!</v>
      </c>
    </row>
    <row r="749" spans="69:88" x14ac:dyDescent="0.25">
      <c r="BQ7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BORD'!$B$13:$B$2000,0),11))*Q749/INDEX('[1]TABLEAU DE BORD'!$B$13:$R$2000,MATCH('Formalisme RTE'!$H$2,'[1]TABLEAU DE BORD'!$B$13:$B$2000,0),12)</f>
        <v>2.7040062867933941</v>
      </c>
      <c r="BR749">
        <f t="shared" si="49"/>
        <v>0</v>
      </c>
      <c r="BU749">
        <f t="shared" si="47"/>
        <v>0.5758883471257642</v>
      </c>
      <c r="BW749">
        <f>IF($BW$6="","",IF(ISERROR(INDEX([1]Base!$A$2:$C$207,MATCH($BW$6,[1]Base!$A$2:$A$207,0),2))=TRUE,"CABLE INCONNU",(INDEX([1]Base!$A$2:$C$207,MATCH($BW$6,[1]Base!$A$2:$A$207,0),3))))</f>
        <v>15.75</v>
      </c>
      <c r="BY749">
        <f>IF($BW$6="","",IF(ISERROR(INDEX([1]Base!$A$2:$C$207,MATCH($BW$6,[1]Base!$A$2:$A$207,0),2))=TRUE,"CABLE INCONNU",(INDEX([1]Base!$A$2:$C$207,MATCH($BW$6,[1]Base!$A$2:$A$207,0),2))))</f>
        <v>0.54700000000000004</v>
      </c>
      <c r="CA749">
        <f t="shared" si="48"/>
        <v>0</v>
      </c>
      <c r="CC749">
        <f>$BB$28+$D$10*((EXP(($BB$26-Q749)/$D$10)+EXP(-($BB$26-Q749)/$D$10))/2-1)</f>
        <v>237.96</v>
      </c>
      <c r="CD7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BORD'!$B$13:$B$2000,0),9)))*Q749/$M$18)</f>
        <v>237.96</v>
      </c>
      <c r="CF749" t="str">
        <f>'[1]TABLEAU DE BORD'!B747</f>
        <v/>
      </c>
      <c r="CG749" t="e">
        <f>'[1]TABLEAU DE BORD'!E747-'[1]TABLEAU DE BORD'!C747</f>
        <v>#VALUE!</v>
      </c>
      <c r="CI749" t="str">
        <f>'[1]TABLEAU DE BORD'!H747</f>
        <v/>
      </c>
      <c r="CJ749" t="e">
        <f>'[1]TABLEAU DE BORD'!K747-'[1]TABLEAU DE BORD'!I747</f>
        <v>#VALUE!</v>
      </c>
    </row>
    <row r="750" spans="69:88" x14ac:dyDescent="0.25">
      <c r="BQ7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BORD'!$B$13:$B$2000,0),11))*Q750/INDEX('[1]TABLEAU DE BORD'!$B$13:$R$2000,MATCH('Formalisme RTE'!$H$2,'[1]TABLEAU DE BORD'!$B$13:$B$2000,0),12)</f>
        <v>2.7040062867933941</v>
      </c>
      <c r="BR750">
        <f t="shared" si="49"/>
        <v>0</v>
      </c>
      <c r="BU750">
        <f t="shared" si="47"/>
        <v>0.5758883471257642</v>
      </c>
      <c r="BW750">
        <f>IF($BW$6="","",IF(ISERROR(INDEX([1]Base!$A$2:$C$207,MATCH($BW$6,[1]Base!$A$2:$A$207,0),2))=TRUE,"CABLE INCONNU",(INDEX([1]Base!$A$2:$C$207,MATCH($BW$6,[1]Base!$A$2:$A$207,0),3))))</f>
        <v>15.75</v>
      </c>
      <c r="BY750">
        <f>IF($BW$6="","",IF(ISERROR(INDEX([1]Base!$A$2:$C$207,MATCH($BW$6,[1]Base!$A$2:$A$207,0),2))=TRUE,"CABLE INCONNU",(INDEX([1]Base!$A$2:$C$207,MATCH($BW$6,[1]Base!$A$2:$A$207,0),2))))</f>
        <v>0.54700000000000004</v>
      </c>
      <c r="CA750">
        <f t="shared" si="48"/>
        <v>0</v>
      </c>
      <c r="CC750">
        <f>$BB$28+$D$10*((EXP(($BB$26-Q750)/$D$10)+EXP(-($BB$26-Q750)/$D$10))/2-1)</f>
        <v>237.96</v>
      </c>
      <c r="CD7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BORD'!$B$13:$B$2000,0),9)))*Q750/$M$18)</f>
        <v>237.96</v>
      </c>
      <c r="CF750" t="str">
        <f>'[1]TABLEAU DE BORD'!B748</f>
        <v/>
      </c>
      <c r="CG750" t="e">
        <f>'[1]TABLEAU DE BORD'!E748-'[1]TABLEAU DE BORD'!C748</f>
        <v>#VALUE!</v>
      </c>
      <c r="CI750" t="str">
        <f>'[1]TABLEAU DE BORD'!H748</f>
        <v/>
      </c>
      <c r="CJ750" t="e">
        <f>'[1]TABLEAU DE BORD'!K748-'[1]TABLEAU DE BORD'!I748</f>
        <v>#VALUE!</v>
      </c>
    </row>
    <row r="751" spans="69:88" x14ac:dyDescent="0.25">
      <c r="BQ7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BORD'!$B$13:$B$2000,0),11))*Q751/INDEX('[1]TABLEAU DE BORD'!$B$13:$R$2000,MATCH('Formalisme RTE'!$H$2,'[1]TABLEAU DE BORD'!$B$13:$B$2000,0),12)</f>
        <v>2.7040062867933941</v>
      </c>
      <c r="BR751">
        <f t="shared" si="49"/>
        <v>0</v>
      </c>
      <c r="BU751">
        <f t="shared" si="47"/>
        <v>0.5758883471257642</v>
      </c>
      <c r="BW751">
        <f>IF($BW$6="","",IF(ISERROR(INDEX([1]Base!$A$2:$C$207,MATCH($BW$6,[1]Base!$A$2:$A$207,0),2))=TRUE,"CABLE INCONNU",(INDEX([1]Base!$A$2:$C$207,MATCH($BW$6,[1]Base!$A$2:$A$207,0),3))))</f>
        <v>15.75</v>
      </c>
      <c r="BY751">
        <f>IF($BW$6="","",IF(ISERROR(INDEX([1]Base!$A$2:$C$207,MATCH($BW$6,[1]Base!$A$2:$A$207,0),2))=TRUE,"CABLE INCONNU",(INDEX([1]Base!$A$2:$C$207,MATCH($BW$6,[1]Base!$A$2:$A$207,0),2))))</f>
        <v>0.54700000000000004</v>
      </c>
      <c r="CA751">
        <f t="shared" si="48"/>
        <v>0</v>
      </c>
      <c r="CC751">
        <f>$BB$28+$D$10*((EXP(($BB$26-Q751)/$D$10)+EXP(-($BB$26-Q751)/$D$10))/2-1)</f>
        <v>237.96</v>
      </c>
      <c r="CD7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BORD'!$B$13:$B$2000,0),9)))*Q751/$M$18)</f>
        <v>237.96</v>
      </c>
      <c r="CF751" t="str">
        <f>'[1]TABLEAU DE BORD'!B749</f>
        <v/>
      </c>
      <c r="CG751" t="e">
        <f>'[1]TABLEAU DE BORD'!E749-'[1]TABLEAU DE BORD'!C749</f>
        <v>#VALUE!</v>
      </c>
      <c r="CI751" t="str">
        <f>'[1]TABLEAU DE BORD'!H749</f>
        <v/>
      </c>
      <c r="CJ751" t="e">
        <f>'[1]TABLEAU DE BORD'!K749-'[1]TABLEAU DE BORD'!I749</f>
        <v>#VALUE!</v>
      </c>
    </row>
    <row r="752" spans="69:88" x14ac:dyDescent="0.25">
      <c r="BQ7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BORD'!$B$13:$B$2000,0),11))*Q752/INDEX('[1]TABLEAU DE BORD'!$B$13:$R$2000,MATCH('Formalisme RTE'!$H$2,'[1]TABLEAU DE BORD'!$B$13:$B$2000,0),12)</f>
        <v>2.7040062867933941</v>
      </c>
      <c r="BR752">
        <f t="shared" si="49"/>
        <v>0</v>
      </c>
      <c r="BU752">
        <f t="shared" si="47"/>
        <v>0.5758883471257642</v>
      </c>
      <c r="BW752">
        <f>IF($BW$6="","",IF(ISERROR(INDEX([1]Base!$A$2:$C$207,MATCH($BW$6,[1]Base!$A$2:$A$207,0),2))=TRUE,"CABLE INCONNU",(INDEX([1]Base!$A$2:$C$207,MATCH($BW$6,[1]Base!$A$2:$A$207,0),3))))</f>
        <v>15.75</v>
      </c>
      <c r="BY752">
        <f>IF($BW$6="","",IF(ISERROR(INDEX([1]Base!$A$2:$C$207,MATCH($BW$6,[1]Base!$A$2:$A$207,0),2))=TRUE,"CABLE INCONNU",(INDEX([1]Base!$A$2:$C$207,MATCH($BW$6,[1]Base!$A$2:$A$207,0),2))))</f>
        <v>0.54700000000000004</v>
      </c>
      <c r="CA752">
        <f t="shared" si="48"/>
        <v>0</v>
      </c>
      <c r="CC752">
        <f>$BB$28+$D$10*((EXP(($BB$26-Q752)/$D$10)+EXP(-($BB$26-Q752)/$D$10))/2-1)</f>
        <v>237.96</v>
      </c>
      <c r="CD7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BORD'!$B$13:$B$2000,0),9)))*Q752/$M$18)</f>
        <v>237.96</v>
      </c>
      <c r="CF752" t="str">
        <f>'[1]TABLEAU DE BORD'!B750</f>
        <v/>
      </c>
      <c r="CG752" t="e">
        <f>'[1]TABLEAU DE BORD'!E750-'[1]TABLEAU DE BORD'!C750</f>
        <v>#VALUE!</v>
      </c>
      <c r="CI752" t="str">
        <f>'[1]TABLEAU DE BORD'!H750</f>
        <v/>
      </c>
      <c r="CJ752" t="e">
        <f>'[1]TABLEAU DE BORD'!K750-'[1]TABLEAU DE BORD'!I750</f>
        <v>#VALUE!</v>
      </c>
    </row>
    <row r="753" spans="69:88" x14ac:dyDescent="0.25">
      <c r="BQ7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BORD'!$B$13:$B$2000,0),11))*Q753/INDEX('[1]TABLEAU DE BORD'!$B$13:$R$2000,MATCH('Formalisme RTE'!$H$2,'[1]TABLEAU DE BORD'!$B$13:$B$2000,0),12)</f>
        <v>2.7040062867933941</v>
      </c>
      <c r="BR753">
        <f t="shared" si="49"/>
        <v>0</v>
      </c>
      <c r="BU753">
        <f t="shared" si="47"/>
        <v>0.5758883471257642</v>
      </c>
      <c r="BW753">
        <f>IF($BW$6="","",IF(ISERROR(INDEX([1]Base!$A$2:$C$207,MATCH($BW$6,[1]Base!$A$2:$A$207,0),2))=TRUE,"CABLE INCONNU",(INDEX([1]Base!$A$2:$C$207,MATCH($BW$6,[1]Base!$A$2:$A$207,0),3))))</f>
        <v>15.75</v>
      </c>
      <c r="BY753">
        <f>IF($BW$6="","",IF(ISERROR(INDEX([1]Base!$A$2:$C$207,MATCH($BW$6,[1]Base!$A$2:$A$207,0),2))=TRUE,"CABLE INCONNU",(INDEX([1]Base!$A$2:$C$207,MATCH($BW$6,[1]Base!$A$2:$A$207,0),2))))</f>
        <v>0.54700000000000004</v>
      </c>
      <c r="CA753">
        <f t="shared" si="48"/>
        <v>0</v>
      </c>
      <c r="CC753">
        <f>$BB$28+$D$10*((EXP(($BB$26-Q753)/$D$10)+EXP(-($BB$26-Q753)/$D$10))/2-1)</f>
        <v>237.96</v>
      </c>
      <c r="CD7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BORD'!$B$13:$B$2000,0),9)))*Q753/$M$18)</f>
        <v>237.96</v>
      </c>
      <c r="CF753" t="str">
        <f>'[1]TABLEAU DE BORD'!B751</f>
        <v/>
      </c>
      <c r="CG753" t="e">
        <f>'[1]TABLEAU DE BORD'!E751-'[1]TABLEAU DE BORD'!C751</f>
        <v>#VALUE!</v>
      </c>
      <c r="CI753" t="str">
        <f>'[1]TABLEAU DE BORD'!H751</f>
        <v/>
      </c>
      <c r="CJ753" t="e">
        <f>'[1]TABLEAU DE BORD'!K751-'[1]TABLEAU DE BORD'!I751</f>
        <v>#VALUE!</v>
      </c>
    </row>
    <row r="754" spans="69:88" x14ac:dyDescent="0.25">
      <c r="BQ7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BORD'!$B$13:$B$2000,0),11))*Q754/INDEX('[1]TABLEAU DE BORD'!$B$13:$R$2000,MATCH('Formalisme RTE'!$H$2,'[1]TABLEAU DE BORD'!$B$13:$B$2000,0),12)</f>
        <v>2.7040062867933941</v>
      </c>
      <c r="BR754">
        <f t="shared" si="49"/>
        <v>0</v>
      </c>
      <c r="BU754">
        <f t="shared" si="47"/>
        <v>0.5758883471257642</v>
      </c>
      <c r="BW754">
        <f>IF($BW$6="","",IF(ISERROR(INDEX([1]Base!$A$2:$C$207,MATCH($BW$6,[1]Base!$A$2:$A$207,0),2))=TRUE,"CABLE INCONNU",(INDEX([1]Base!$A$2:$C$207,MATCH($BW$6,[1]Base!$A$2:$A$207,0),3))))</f>
        <v>15.75</v>
      </c>
      <c r="BY754">
        <f>IF($BW$6="","",IF(ISERROR(INDEX([1]Base!$A$2:$C$207,MATCH($BW$6,[1]Base!$A$2:$A$207,0),2))=TRUE,"CABLE INCONNU",(INDEX([1]Base!$A$2:$C$207,MATCH($BW$6,[1]Base!$A$2:$A$207,0),2))))</f>
        <v>0.54700000000000004</v>
      </c>
      <c r="CA754">
        <f t="shared" si="48"/>
        <v>0</v>
      </c>
      <c r="CC754">
        <f>$BB$28+$D$10*((EXP(($BB$26-Q754)/$D$10)+EXP(-($BB$26-Q754)/$D$10))/2-1)</f>
        <v>237.96</v>
      </c>
      <c r="CD7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BORD'!$B$13:$B$2000,0),9)))*Q754/$M$18)</f>
        <v>237.96</v>
      </c>
      <c r="CF754" t="str">
        <f>'[1]TABLEAU DE BORD'!B752</f>
        <v/>
      </c>
      <c r="CG754" t="e">
        <f>'[1]TABLEAU DE BORD'!E752-'[1]TABLEAU DE BORD'!C752</f>
        <v>#VALUE!</v>
      </c>
      <c r="CI754" t="str">
        <f>'[1]TABLEAU DE BORD'!H752</f>
        <v/>
      </c>
      <c r="CJ754" t="e">
        <f>'[1]TABLEAU DE BORD'!K752-'[1]TABLEAU DE BORD'!I752</f>
        <v>#VALUE!</v>
      </c>
    </row>
    <row r="755" spans="69:88" x14ac:dyDescent="0.25">
      <c r="BQ7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BORD'!$B$13:$B$2000,0),11))*Q755/INDEX('[1]TABLEAU DE BORD'!$B$13:$R$2000,MATCH('Formalisme RTE'!$H$2,'[1]TABLEAU DE BORD'!$B$13:$B$2000,0),12)</f>
        <v>2.7040062867933941</v>
      </c>
      <c r="BR755">
        <f t="shared" si="49"/>
        <v>0</v>
      </c>
      <c r="BU755">
        <f t="shared" si="47"/>
        <v>0.5758883471257642</v>
      </c>
      <c r="BW755">
        <f>IF($BW$6="","",IF(ISERROR(INDEX([1]Base!$A$2:$C$207,MATCH($BW$6,[1]Base!$A$2:$A$207,0),2))=TRUE,"CABLE INCONNU",(INDEX([1]Base!$A$2:$C$207,MATCH($BW$6,[1]Base!$A$2:$A$207,0),3))))</f>
        <v>15.75</v>
      </c>
      <c r="BY755">
        <f>IF($BW$6="","",IF(ISERROR(INDEX([1]Base!$A$2:$C$207,MATCH($BW$6,[1]Base!$A$2:$A$207,0),2))=TRUE,"CABLE INCONNU",(INDEX([1]Base!$A$2:$C$207,MATCH($BW$6,[1]Base!$A$2:$A$207,0),2))))</f>
        <v>0.54700000000000004</v>
      </c>
      <c r="CA755">
        <f t="shared" si="48"/>
        <v>0</v>
      </c>
      <c r="CC755">
        <f>$BB$28+$D$10*((EXP(($BB$26-Q755)/$D$10)+EXP(-($BB$26-Q755)/$D$10))/2-1)</f>
        <v>237.96</v>
      </c>
      <c r="CD7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BORD'!$B$13:$B$2000,0),9)))*Q755/$M$18)</f>
        <v>237.96</v>
      </c>
      <c r="CF755" t="str">
        <f>'[1]TABLEAU DE BORD'!B753</f>
        <v/>
      </c>
      <c r="CG755" t="e">
        <f>'[1]TABLEAU DE BORD'!E753-'[1]TABLEAU DE BORD'!C753</f>
        <v>#VALUE!</v>
      </c>
      <c r="CI755" t="str">
        <f>'[1]TABLEAU DE BORD'!H753</f>
        <v/>
      </c>
      <c r="CJ755" t="e">
        <f>'[1]TABLEAU DE BORD'!K753-'[1]TABLEAU DE BORD'!I753</f>
        <v>#VALUE!</v>
      </c>
    </row>
    <row r="756" spans="69:88" x14ac:dyDescent="0.25">
      <c r="BQ7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BORD'!$B$13:$B$2000,0),11))*Q756/INDEX('[1]TABLEAU DE BORD'!$B$13:$R$2000,MATCH('Formalisme RTE'!$H$2,'[1]TABLEAU DE BORD'!$B$13:$B$2000,0),12)</f>
        <v>2.7040062867933941</v>
      </c>
      <c r="BR756">
        <f t="shared" si="49"/>
        <v>0</v>
      </c>
      <c r="BU756">
        <f t="shared" si="47"/>
        <v>0.5758883471257642</v>
      </c>
      <c r="BW756">
        <f>IF($BW$6="","",IF(ISERROR(INDEX([1]Base!$A$2:$C$207,MATCH($BW$6,[1]Base!$A$2:$A$207,0),2))=TRUE,"CABLE INCONNU",(INDEX([1]Base!$A$2:$C$207,MATCH($BW$6,[1]Base!$A$2:$A$207,0),3))))</f>
        <v>15.75</v>
      </c>
      <c r="BY756">
        <f>IF($BW$6="","",IF(ISERROR(INDEX([1]Base!$A$2:$C$207,MATCH($BW$6,[1]Base!$A$2:$A$207,0),2))=TRUE,"CABLE INCONNU",(INDEX([1]Base!$A$2:$C$207,MATCH($BW$6,[1]Base!$A$2:$A$207,0),2))))</f>
        <v>0.54700000000000004</v>
      </c>
      <c r="CA756">
        <f t="shared" si="48"/>
        <v>0</v>
      </c>
      <c r="CC756">
        <f>$BB$28+$D$10*((EXP(($BB$26-Q756)/$D$10)+EXP(-($BB$26-Q756)/$D$10))/2-1)</f>
        <v>237.96</v>
      </c>
      <c r="CD7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BORD'!$B$13:$B$2000,0),9)))*Q756/$M$18)</f>
        <v>237.96</v>
      </c>
      <c r="CF756" t="str">
        <f>'[1]TABLEAU DE BORD'!B754</f>
        <v/>
      </c>
      <c r="CG756" t="e">
        <f>'[1]TABLEAU DE BORD'!E754-'[1]TABLEAU DE BORD'!C754</f>
        <v>#VALUE!</v>
      </c>
      <c r="CI756" t="str">
        <f>'[1]TABLEAU DE BORD'!H754</f>
        <v/>
      </c>
      <c r="CJ756" t="e">
        <f>'[1]TABLEAU DE BORD'!K754-'[1]TABLEAU DE BORD'!I754</f>
        <v>#VALUE!</v>
      </c>
    </row>
    <row r="757" spans="69:88" x14ac:dyDescent="0.25">
      <c r="BQ7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BORD'!$B$13:$B$2000,0),11))*Q757/INDEX('[1]TABLEAU DE BORD'!$B$13:$R$2000,MATCH('Formalisme RTE'!$H$2,'[1]TABLEAU DE BORD'!$B$13:$B$2000,0),12)</f>
        <v>2.7040062867933941</v>
      </c>
      <c r="BR757">
        <f t="shared" si="49"/>
        <v>0</v>
      </c>
      <c r="BU757">
        <f t="shared" si="47"/>
        <v>0.5758883471257642</v>
      </c>
      <c r="BW757">
        <f>IF($BW$6="","",IF(ISERROR(INDEX([1]Base!$A$2:$C$207,MATCH($BW$6,[1]Base!$A$2:$A$207,0),2))=TRUE,"CABLE INCONNU",(INDEX([1]Base!$A$2:$C$207,MATCH($BW$6,[1]Base!$A$2:$A$207,0),3))))</f>
        <v>15.75</v>
      </c>
      <c r="BY757">
        <f>IF($BW$6="","",IF(ISERROR(INDEX([1]Base!$A$2:$C$207,MATCH($BW$6,[1]Base!$A$2:$A$207,0),2))=TRUE,"CABLE INCONNU",(INDEX([1]Base!$A$2:$C$207,MATCH($BW$6,[1]Base!$A$2:$A$207,0),2))))</f>
        <v>0.54700000000000004</v>
      </c>
      <c r="CA757">
        <f t="shared" si="48"/>
        <v>0</v>
      </c>
      <c r="CC757">
        <f>$BB$28+$D$10*((EXP(($BB$26-Q757)/$D$10)+EXP(-($BB$26-Q757)/$D$10))/2-1)</f>
        <v>237.96</v>
      </c>
      <c r="CD7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BORD'!$B$13:$B$2000,0),9)))*Q757/$M$18)</f>
        <v>237.96</v>
      </c>
      <c r="CF757" t="str">
        <f>'[1]TABLEAU DE BORD'!B755</f>
        <v/>
      </c>
      <c r="CG757" t="e">
        <f>'[1]TABLEAU DE BORD'!E755-'[1]TABLEAU DE BORD'!C755</f>
        <v>#VALUE!</v>
      </c>
      <c r="CI757" t="str">
        <f>'[1]TABLEAU DE BORD'!H755</f>
        <v/>
      </c>
      <c r="CJ757" t="e">
        <f>'[1]TABLEAU DE BORD'!K755-'[1]TABLEAU DE BORD'!I755</f>
        <v>#VALUE!</v>
      </c>
    </row>
    <row r="758" spans="69:88" x14ac:dyDescent="0.25">
      <c r="BQ7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BORD'!$B$13:$B$2000,0),11))*Q758/INDEX('[1]TABLEAU DE BORD'!$B$13:$R$2000,MATCH('Formalisme RTE'!$H$2,'[1]TABLEAU DE BORD'!$B$13:$B$2000,0),12)</f>
        <v>2.7040062867933941</v>
      </c>
      <c r="BR758">
        <f t="shared" si="49"/>
        <v>0</v>
      </c>
      <c r="BU758">
        <f t="shared" si="47"/>
        <v>0.5758883471257642</v>
      </c>
      <c r="BW758">
        <f>IF($BW$6="","",IF(ISERROR(INDEX([1]Base!$A$2:$C$207,MATCH($BW$6,[1]Base!$A$2:$A$207,0),2))=TRUE,"CABLE INCONNU",(INDEX([1]Base!$A$2:$C$207,MATCH($BW$6,[1]Base!$A$2:$A$207,0),3))))</f>
        <v>15.75</v>
      </c>
      <c r="BY758">
        <f>IF($BW$6="","",IF(ISERROR(INDEX([1]Base!$A$2:$C$207,MATCH($BW$6,[1]Base!$A$2:$A$207,0),2))=TRUE,"CABLE INCONNU",(INDEX([1]Base!$A$2:$C$207,MATCH($BW$6,[1]Base!$A$2:$A$207,0),2))))</f>
        <v>0.54700000000000004</v>
      </c>
      <c r="CA758">
        <f t="shared" si="48"/>
        <v>0</v>
      </c>
      <c r="CC758">
        <f>$BB$28+$D$10*((EXP(($BB$26-Q758)/$D$10)+EXP(-($BB$26-Q758)/$D$10))/2-1)</f>
        <v>237.96</v>
      </c>
      <c r="CD7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BORD'!$B$13:$B$2000,0),9)))*Q758/$M$18)</f>
        <v>237.96</v>
      </c>
      <c r="CF758" t="str">
        <f>'[1]TABLEAU DE BORD'!B756</f>
        <v/>
      </c>
      <c r="CG758" t="e">
        <f>'[1]TABLEAU DE BORD'!E756-'[1]TABLEAU DE BORD'!C756</f>
        <v>#VALUE!</v>
      </c>
      <c r="CI758" t="str">
        <f>'[1]TABLEAU DE BORD'!H756</f>
        <v/>
      </c>
      <c r="CJ758" t="e">
        <f>'[1]TABLEAU DE BORD'!K756-'[1]TABLEAU DE BORD'!I756</f>
        <v>#VALUE!</v>
      </c>
    </row>
    <row r="759" spans="69:88" x14ac:dyDescent="0.25">
      <c r="BQ7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BORD'!$B$13:$B$2000,0),11))*Q759/INDEX('[1]TABLEAU DE BORD'!$B$13:$R$2000,MATCH('Formalisme RTE'!$H$2,'[1]TABLEAU DE BORD'!$B$13:$B$2000,0),12)</f>
        <v>2.7040062867933941</v>
      </c>
      <c r="BR759">
        <f t="shared" si="49"/>
        <v>0</v>
      </c>
      <c r="BU759">
        <f t="shared" si="47"/>
        <v>0.5758883471257642</v>
      </c>
      <c r="BW759">
        <f>IF($BW$6="","",IF(ISERROR(INDEX([1]Base!$A$2:$C$207,MATCH($BW$6,[1]Base!$A$2:$A$207,0),2))=TRUE,"CABLE INCONNU",(INDEX([1]Base!$A$2:$C$207,MATCH($BW$6,[1]Base!$A$2:$A$207,0),3))))</f>
        <v>15.75</v>
      </c>
      <c r="BY759">
        <f>IF($BW$6="","",IF(ISERROR(INDEX([1]Base!$A$2:$C$207,MATCH($BW$6,[1]Base!$A$2:$A$207,0),2))=TRUE,"CABLE INCONNU",(INDEX([1]Base!$A$2:$C$207,MATCH($BW$6,[1]Base!$A$2:$A$207,0),2))))</f>
        <v>0.54700000000000004</v>
      </c>
      <c r="CA759">
        <f t="shared" si="48"/>
        <v>0</v>
      </c>
      <c r="CC759">
        <f>$BB$28+$D$10*((EXP(($BB$26-Q759)/$D$10)+EXP(-($BB$26-Q759)/$D$10))/2-1)</f>
        <v>237.96</v>
      </c>
      <c r="CD7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BORD'!$B$13:$B$2000,0),9)))*Q759/$M$18)</f>
        <v>237.96</v>
      </c>
      <c r="CF759" t="str">
        <f>'[1]TABLEAU DE BORD'!B757</f>
        <v/>
      </c>
      <c r="CG759" t="e">
        <f>'[1]TABLEAU DE BORD'!E757-'[1]TABLEAU DE BORD'!C757</f>
        <v>#VALUE!</v>
      </c>
      <c r="CI759" t="str">
        <f>'[1]TABLEAU DE BORD'!H757</f>
        <v/>
      </c>
      <c r="CJ759" t="e">
        <f>'[1]TABLEAU DE BORD'!K757-'[1]TABLEAU DE BORD'!I757</f>
        <v>#VALUE!</v>
      </c>
    </row>
    <row r="760" spans="69:88" x14ac:dyDescent="0.25">
      <c r="BQ7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BORD'!$B$13:$B$2000,0),11))*Q760/INDEX('[1]TABLEAU DE BORD'!$B$13:$R$2000,MATCH('Formalisme RTE'!$H$2,'[1]TABLEAU DE BORD'!$B$13:$B$2000,0),12)</f>
        <v>2.7040062867933941</v>
      </c>
      <c r="BR760">
        <f t="shared" si="49"/>
        <v>0</v>
      </c>
      <c r="BU760">
        <f t="shared" si="47"/>
        <v>0.5758883471257642</v>
      </c>
      <c r="BW760">
        <f>IF($BW$6="","",IF(ISERROR(INDEX([1]Base!$A$2:$C$207,MATCH($BW$6,[1]Base!$A$2:$A$207,0),2))=TRUE,"CABLE INCONNU",(INDEX([1]Base!$A$2:$C$207,MATCH($BW$6,[1]Base!$A$2:$A$207,0),3))))</f>
        <v>15.75</v>
      </c>
      <c r="BY760">
        <f>IF($BW$6="","",IF(ISERROR(INDEX([1]Base!$A$2:$C$207,MATCH($BW$6,[1]Base!$A$2:$A$207,0),2))=TRUE,"CABLE INCONNU",(INDEX([1]Base!$A$2:$C$207,MATCH($BW$6,[1]Base!$A$2:$A$207,0),2))))</f>
        <v>0.54700000000000004</v>
      </c>
      <c r="CA760">
        <f t="shared" si="48"/>
        <v>0</v>
      </c>
      <c r="CC760">
        <f>$BB$28+$D$10*((EXP(($BB$26-Q760)/$D$10)+EXP(-($BB$26-Q760)/$D$10))/2-1)</f>
        <v>237.96</v>
      </c>
      <c r="CD7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BORD'!$B$13:$B$2000,0),9)))*Q760/$M$18)</f>
        <v>237.96</v>
      </c>
      <c r="CF760" t="str">
        <f>'[1]TABLEAU DE BORD'!B758</f>
        <v/>
      </c>
      <c r="CG760" t="e">
        <f>'[1]TABLEAU DE BORD'!E758-'[1]TABLEAU DE BORD'!C758</f>
        <v>#VALUE!</v>
      </c>
      <c r="CI760" t="str">
        <f>'[1]TABLEAU DE BORD'!H758</f>
        <v/>
      </c>
      <c r="CJ760" t="e">
        <f>'[1]TABLEAU DE BORD'!K758-'[1]TABLEAU DE BORD'!I758</f>
        <v>#VALUE!</v>
      </c>
    </row>
    <row r="761" spans="69:88" x14ac:dyDescent="0.25">
      <c r="BQ7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BORD'!$B$13:$B$2000,0),11))*Q761/INDEX('[1]TABLEAU DE BORD'!$B$13:$R$2000,MATCH('Formalisme RTE'!$H$2,'[1]TABLEAU DE BORD'!$B$13:$B$2000,0),12)</f>
        <v>2.7040062867933941</v>
      </c>
      <c r="BR761">
        <f t="shared" si="49"/>
        <v>0</v>
      </c>
      <c r="BU761">
        <f t="shared" si="47"/>
        <v>0.5758883471257642</v>
      </c>
      <c r="BW761">
        <f>IF($BW$6="","",IF(ISERROR(INDEX([1]Base!$A$2:$C$207,MATCH($BW$6,[1]Base!$A$2:$A$207,0),2))=TRUE,"CABLE INCONNU",(INDEX([1]Base!$A$2:$C$207,MATCH($BW$6,[1]Base!$A$2:$A$207,0),3))))</f>
        <v>15.75</v>
      </c>
      <c r="BY761">
        <f>IF($BW$6="","",IF(ISERROR(INDEX([1]Base!$A$2:$C$207,MATCH($BW$6,[1]Base!$A$2:$A$207,0),2))=TRUE,"CABLE INCONNU",(INDEX([1]Base!$A$2:$C$207,MATCH($BW$6,[1]Base!$A$2:$A$207,0),2))))</f>
        <v>0.54700000000000004</v>
      </c>
      <c r="CA761">
        <f t="shared" si="48"/>
        <v>0</v>
      </c>
      <c r="CC761">
        <f>$BB$28+$D$10*((EXP(($BB$26-Q761)/$D$10)+EXP(-($BB$26-Q761)/$D$10))/2-1)</f>
        <v>237.96</v>
      </c>
      <c r="CD7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BORD'!$B$13:$B$2000,0),9)))*Q761/$M$18)</f>
        <v>237.96</v>
      </c>
      <c r="CF761" t="str">
        <f>'[1]TABLEAU DE BORD'!B759</f>
        <v/>
      </c>
      <c r="CG761" t="e">
        <f>'[1]TABLEAU DE BORD'!E759-'[1]TABLEAU DE BORD'!C759</f>
        <v>#VALUE!</v>
      </c>
      <c r="CI761" t="str">
        <f>'[1]TABLEAU DE BORD'!H759</f>
        <v/>
      </c>
      <c r="CJ761" t="e">
        <f>'[1]TABLEAU DE BORD'!K759-'[1]TABLEAU DE BORD'!I759</f>
        <v>#VALUE!</v>
      </c>
    </row>
    <row r="762" spans="69:88" x14ac:dyDescent="0.25">
      <c r="BQ7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BORD'!$B$13:$B$2000,0),11))*Q762/INDEX('[1]TABLEAU DE BORD'!$B$13:$R$2000,MATCH('Formalisme RTE'!$H$2,'[1]TABLEAU DE BORD'!$B$13:$B$2000,0),12)</f>
        <v>2.7040062867933941</v>
      </c>
      <c r="BR762">
        <f t="shared" si="49"/>
        <v>0</v>
      </c>
      <c r="BU762">
        <f t="shared" si="47"/>
        <v>0.5758883471257642</v>
      </c>
      <c r="BW762">
        <f>IF($BW$6="","",IF(ISERROR(INDEX([1]Base!$A$2:$C$207,MATCH($BW$6,[1]Base!$A$2:$A$207,0),2))=TRUE,"CABLE INCONNU",(INDEX([1]Base!$A$2:$C$207,MATCH($BW$6,[1]Base!$A$2:$A$207,0),3))))</f>
        <v>15.75</v>
      </c>
      <c r="BY762">
        <f>IF($BW$6="","",IF(ISERROR(INDEX([1]Base!$A$2:$C$207,MATCH($BW$6,[1]Base!$A$2:$A$207,0),2))=TRUE,"CABLE INCONNU",(INDEX([1]Base!$A$2:$C$207,MATCH($BW$6,[1]Base!$A$2:$A$207,0),2))))</f>
        <v>0.54700000000000004</v>
      </c>
      <c r="CA762">
        <f t="shared" si="48"/>
        <v>0</v>
      </c>
      <c r="CC762">
        <f>$BB$28+$D$10*((EXP(($BB$26-Q762)/$D$10)+EXP(-($BB$26-Q762)/$D$10))/2-1)</f>
        <v>237.96</v>
      </c>
      <c r="CD7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BORD'!$B$13:$B$2000,0),9)))*Q762/$M$18)</f>
        <v>237.96</v>
      </c>
      <c r="CF762" t="str">
        <f>'[1]TABLEAU DE BORD'!B760</f>
        <v/>
      </c>
      <c r="CG762" t="e">
        <f>'[1]TABLEAU DE BORD'!E760-'[1]TABLEAU DE BORD'!C760</f>
        <v>#VALUE!</v>
      </c>
      <c r="CI762" t="str">
        <f>'[1]TABLEAU DE BORD'!H760</f>
        <v/>
      </c>
      <c r="CJ762" t="e">
        <f>'[1]TABLEAU DE BORD'!K760-'[1]TABLEAU DE BORD'!I760</f>
        <v>#VALUE!</v>
      </c>
    </row>
    <row r="763" spans="69:88" x14ac:dyDescent="0.25">
      <c r="BQ7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BORD'!$B$13:$B$2000,0),11))*Q763/INDEX('[1]TABLEAU DE BORD'!$B$13:$R$2000,MATCH('Formalisme RTE'!$H$2,'[1]TABLEAU DE BORD'!$B$13:$B$2000,0),12)</f>
        <v>2.7040062867933941</v>
      </c>
      <c r="BR763">
        <f t="shared" si="49"/>
        <v>0</v>
      </c>
      <c r="BU763">
        <f t="shared" si="47"/>
        <v>0.5758883471257642</v>
      </c>
      <c r="BW763">
        <f>IF($BW$6="","",IF(ISERROR(INDEX([1]Base!$A$2:$C$207,MATCH($BW$6,[1]Base!$A$2:$A$207,0),2))=TRUE,"CABLE INCONNU",(INDEX([1]Base!$A$2:$C$207,MATCH($BW$6,[1]Base!$A$2:$A$207,0),3))))</f>
        <v>15.75</v>
      </c>
      <c r="BY763">
        <f>IF($BW$6="","",IF(ISERROR(INDEX([1]Base!$A$2:$C$207,MATCH($BW$6,[1]Base!$A$2:$A$207,0),2))=TRUE,"CABLE INCONNU",(INDEX([1]Base!$A$2:$C$207,MATCH($BW$6,[1]Base!$A$2:$A$207,0),2))))</f>
        <v>0.54700000000000004</v>
      </c>
      <c r="CA763">
        <f t="shared" si="48"/>
        <v>0</v>
      </c>
      <c r="CC763">
        <f>$BB$28+$D$10*((EXP(($BB$26-Q763)/$D$10)+EXP(-($BB$26-Q763)/$D$10))/2-1)</f>
        <v>237.96</v>
      </c>
      <c r="CD7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BORD'!$B$13:$B$2000,0),9)))*Q763/$M$18)</f>
        <v>237.96</v>
      </c>
      <c r="CF763" t="str">
        <f>'[1]TABLEAU DE BORD'!B761</f>
        <v/>
      </c>
      <c r="CG763" t="e">
        <f>'[1]TABLEAU DE BORD'!E761-'[1]TABLEAU DE BORD'!C761</f>
        <v>#VALUE!</v>
      </c>
      <c r="CI763" t="str">
        <f>'[1]TABLEAU DE BORD'!H761</f>
        <v/>
      </c>
      <c r="CJ763" t="e">
        <f>'[1]TABLEAU DE BORD'!K761-'[1]TABLEAU DE BORD'!I761</f>
        <v>#VALUE!</v>
      </c>
    </row>
    <row r="764" spans="69:88" x14ac:dyDescent="0.25">
      <c r="BQ7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BORD'!$B$13:$B$2000,0),11))*Q764/INDEX('[1]TABLEAU DE BORD'!$B$13:$R$2000,MATCH('Formalisme RTE'!$H$2,'[1]TABLEAU DE BORD'!$B$13:$B$2000,0),12)</f>
        <v>2.7040062867933941</v>
      </c>
      <c r="BR764">
        <f t="shared" si="49"/>
        <v>0</v>
      </c>
      <c r="BU764">
        <f t="shared" si="47"/>
        <v>0.5758883471257642</v>
      </c>
      <c r="BW764">
        <f>IF($BW$6="","",IF(ISERROR(INDEX([1]Base!$A$2:$C$207,MATCH($BW$6,[1]Base!$A$2:$A$207,0),2))=TRUE,"CABLE INCONNU",(INDEX([1]Base!$A$2:$C$207,MATCH($BW$6,[1]Base!$A$2:$A$207,0),3))))</f>
        <v>15.75</v>
      </c>
      <c r="BY764">
        <f>IF($BW$6="","",IF(ISERROR(INDEX([1]Base!$A$2:$C$207,MATCH($BW$6,[1]Base!$A$2:$A$207,0),2))=TRUE,"CABLE INCONNU",(INDEX([1]Base!$A$2:$C$207,MATCH($BW$6,[1]Base!$A$2:$A$207,0),2))))</f>
        <v>0.54700000000000004</v>
      </c>
      <c r="CA764">
        <f t="shared" si="48"/>
        <v>0</v>
      </c>
      <c r="CC764">
        <f>$BB$28+$D$10*((EXP(($BB$26-Q764)/$D$10)+EXP(-($BB$26-Q764)/$D$10))/2-1)</f>
        <v>237.96</v>
      </c>
      <c r="CD7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BORD'!$B$13:$B$2000,0),9)))*Q764/$M$18)</f>
        <v>237.96</v>
      </c>
      <c r="CF764" t="str">
        <f>'[1]TABLEAU DE BORD'!B762</f>
        <v/>
      </c>
      <c r="CG764" t="e">
        <f>'[1]TABLEAU DE BORD'!E762-'[1]TABLEAU DE BORD'!C762</f>
        <v>#VALUE!</v>
      </c>
      <c r="CI764" t="str">
        <f>'[1]TABLEAU DE BORD'!H762</f>
        <v/>
      </c>
      <c r="CJ764" t="e">
        <f>'[1]TABLEAU DE BORD'!K762-'[1]TABLEAU DE BORD'!I762</f>
        <v>#VALUE!</v>
      </c>
    </row>
    <row r="765" spans="69:88" x14ac:dyDescent="0.25">
      <c r="BQ7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BORD'!$B$13:$B$2000,0),11))*Q765/INDEX('[1]TABLEAU DE BORD'!$B$13:$R$2000,MATCH('Formalisme RTE'!$H$2,'[1]TABLEAU DE BORD'!$B$13:$B$2000,0),12)</f>
        <v>2.7040062867933941</v>
      </c>
      <c r="BR765">
        <f t="shared" si="49"/>
        <v>0</v>
      </c>
      <c r="BU765">
        <f t="shared" si="47"/>
        <v>0.5758883471257642</v>
      </c>
      <c r="BW765">
        <f>IF($BW$6="","",IF(ISERROR(INDEX([1]Base!$A$2:$C$207,MATCH($BW$6,[1]Base!$A$2:$A$207,0),2))=TRUE,"CABLE INCONNU",(INDEX([1]Base!$A$2:$C$207,MATCH($BW$6,[1]Base!$A$2:$A$207,0),3))))</f>
        <v>15.75</v>
      </c>
      <c r="BY765">
        <f>IF($BW$6="","",IF(ISERROR(INDEX([1]Base!$A$2:$C$207,MATCH($BW$6,[1]Base!$A$2:$A$207,0),2))=TRUE,"CABLE INCONNU",(INDEX([1]Base!$A$2:$C$207,MATCH($BW$6,[1]Base!$A$2:$A$207,0),2))))</f>
        <v>0.54700000000000004</v>
      </c>
      <c r="CA765">
        <f t="shared" si="48"/>
        <v>0</v>
      </c>
      <c r="CC765">
        <f>$BB$28+$D$10*((EXP(($BB$26-Q765)/$D$10)+EXP(-($BB$26-Q765)/$D$10))/2-1)</f>
        <v>237.96</v>
      </c>
      <c r="CD7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BORD'!$B$13:$B$2000,0),9)))*Q765/$M$18)</f>
        <v>237.96</v>
      </c>
      <c r="CF765" t="str">
        <f>'[1]TABLEAU DE BORD'!B763</f>
        <v/>
      </c>
      <c r="CG765" t="e">
        <f>'[1]TABLEAU DE BORD'!E763-'[1]TABLEAU DE BORD'!C763</f>
        <v>#VALUE!</v>
      </c>
      <c r="CI765" t="str">
        <f>'[1]TABLEAU DE BORD'!H763</f>
        <v/>
      </c>
      <c r="CJ765" t="e">
        <f>'[1]TABLEAU DE BORD'!K763-'[1]TABLEAU DE BORD'!I763</f>
        <v>#VALUE!</v>
      </c>
    </row>
    <row r="766" spans="69:88" x14ac:dyDescent="0.25">
      <c r="BQ7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BORD'!$B$13:$B$2000,0),11))*Q766/INDEX('[1]TABLEAU DE BORD'!$B$13:$R$2000,MATCH('Formalisme RTE'!$H$2,'[1]TABLEAU DE BORD'!$B$13:$B$2000,0),12)</f>
        <v>2.7040062867933941</v>
      </c>
      <c r="BR766">
        <f t="shared" si="49"/>
        <v>0</v>
      </c>
      <c r="BU766">
        <f t="shared" si="47"/>
        <v>0.5758883471257642</v>
      </c>
      <c r="BW766">
        <f>IF($BW$6="","",IF(ISERROR(INDEX([1]Base!$A$2:$C$207,MATCH($BW$6,[1]Base!$A$2:$A$207,0),2))=TRUE,"CABLE INCONNU",(INDEX([1]Base!$A$2:$C$207,MATCH($BW$6,[1]Base!$A$2:$A$207,0),3))))</f>
        <v>15.75</v>
      </c>
      <c r="BY766">
        <f>IF($BW$6="","",IF(ISERROR(INDEX([1]Base!$A$2:$C$207,MATCH($BW$6,[1]Base!$A$2:$A$207,0),2))=TRUE,"CABLE INCONNU",(INDEX([1]Base!$A$2:$C$207,MATCH($BW$6,[1]Base!$A$2:$A$207,0),2))))</f>
        <v>0.54700000000000004</v>
      </c>
      <c r="CA766">
        <f t="shared" si="48"/>
        <v>0</v>
      </c>
      <c r="CC766">
        <f>$BB$28+$D$10*((EXP(($BB$26-Q766)/$D$10)+EXP(-($BB$26-Q766)/$D$10))/2-1)</f>
        <v>237.96</v>
      </c>
      <c r="CD7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BORD'!$B$13:$B$2000,0),9)))*Q766/$M$18)</f>
        <v>237.96</v>
      </c>
      <c r="CF766" t="str">
        <f>'[1]TABLEAU DE BORD'!B764</f>
        <v/>
      </c>
      <c r="CG766" t="e">
        <f>'[1]TABLEAU DE BORD'!E764-'[1]TABLEAU DE BORD'!C764</f>
        <v>#VALUE!</v>
      </c>
      <c r="CI766" t="str">
        <f>'[1]TABLEAU DE BORD'!H764</f>
        <v/>
      </c>
      <c r="CJ766" t="e">
        <f>'[1]TABLEAU DE BORD'!K764-'[1]TABLEAU DE BORD'!I764</f>
        <v>#VALUE!</v>
      </c>
    </row>
    <row r="767" spans="69:88" x14ac:dyDescent="0.25">
      <c r="BQ7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BORD'!$B$13:$B$2000,0),11))*Q767/INDEX('[1]TABLEAU DE BORD'!$B$13:$R$2000,MATCH('Formalisme RTE'!$H$2,'[1]TABLEAU DE BORD'!$B$13:$B$2000,0),12)</f>
        <v>2.7040062867933941</v>
      </c>
      <c r="BR767">
        <f t="shared" si="49"/>
        <v>0</v>
      </c>
      <c r="BU767">
        <f t="shared" si="47"/>
        <v>0.5758883471257642</v>
      </c>
      <c r="BW767">
        <f>IF($BW$6="","",IF(ISERROR(INDEX([1]Base!$A$2:$C$207,MATCH($BW$6,[1]Base!$A$2:$A$207,0),2))=TRUE,"CABLE INCONNU",(INDEX([1]Base!$A$2:$C$207,MATCH($BW$6,[1]Base!$A$2:$A$207,0),3))))</f>
        <v>15.75</v>
      </c>
      <c r="BY767">
        <f>IF($BW$6="","",IF(ISERROR(INDEX([1]Base!$A$2:$C$207,MATCH($BW$6,[1]Base!$A$2:$A$207,0),2))=TRUE,"CABLE INCONNU",(INDEX([1]Base!$A$2:$C$207,MATCH($BW$6,[1]Base!$A$2:$A$207,0),2))))</f>
        <v>0.54700000000000004</v>
      </c>
      <c r="CA767">
        <f t="shared" si="48"/>
        <v>0</v>
      </c>
      <c r="CC767">
        <f>$BB$28+$D$10*((EXP(($BB$26-Q767)/$D$10)+EXP(-($BB$26-Q767)/$D$10))/2-1)</f>
        <v>237.96</v>
      </c>
      <c r="CD7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BORD'!$B$13:$B$2000,0),9)))*Q767/$M$18)</f>
        <v>237.96</v>
      </c>
      <c r="CF767" t="str">
        <f>'[1]TABLEAU DE BORD'!B765</f>
        <v/>
      </c>
      <c r="CG767" t="e">
        <f>'[1]TABLEAU DE BORD'!E765-'[1]TABLEAU DE BORD'!C765</f>
        <v>#VALUE!</v>
      </c>
      <c r="CI767" t="str">
        <f>'[1]TABLEAU DE BORD'!H765</f>
        <v/>
      </c>
      <c r="CJ767" t="e">
        <f>'[1]TABLEAU DE BORD'!K765-'[1]TABLEAU DE BORD'!I765</f>
        <v>#VALUE!</v>
      </c>
    </row>
    <row r="768" spans="69:88" x14ac:dyDescent="0.25">
      <c r="BQ7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BORD'!$B$13:$B$2000,0),11))*Q768/INDEX('[1]TABLEAU DE BORD'!$B$13:$R$2000,MATCH('Formalisme RTE'!$H$2,'[1]TABLEAU DE BORD'!$B$13:$B$2000,0),12)</f>
        <v>2.7040062867933941</v>
      </c>
      <c r="BR768">
        <f t="shared" si="49"/>
        <v>0</v>
      </c>
      <c r="BU768">
        <f t="shared" si="47"/>
        <v>0.5758883471257642</v>
      </c>
      <c r="BW768">
        <f>IF($BW$6="","",IF(ISERROR(INDEX([1]Base!$A$2:$C$207,MATCH($BW$6,[1]Base!$A$2:$A$207,0),2))=TRUE,"CABLE INCONNU",(INDEX([1]Base!$A$2:$C$207,MATCH($BW$6,[1]Base!$A$2:$A$207,0),3))))</f>
        <v>15.75</v>
      </c>
      <c r="BY768">
        <f>IF($BW$6="","",IF(ISERROR(INDEX([1]Base!$A$2:$C$207,MATCH($BW$6,[1]Base!$A$2:$A$207,0),2))=TRUE,"CABLE INCONNU",(INDEX([1]Base!$A$2:$C$207,MATCH($BW$6,[1]Base!$A$2:$A$207,0),2))))</f>
        <v>0.54700000000000004</v>
      </c>
      <c r="CA768">
        <f t="shared" si="48"/>
        <v>0</v>
      </c>
      <c r="CC768">
        <f>$BB$28+$D$10*((EXP(($BB$26-Q768)/$D$10)+EXP(-($BB$26-Q768)/$D$10))/2-1)</f>
        <v>237.96</v>
      </c>
      <c r="CD7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BORD'!$B$13:$B$2000,0),9)))*Q768/$M$18)</f>
        <v>237.96</v>
      </c>
      <c r="CF768" t="str">
        <f>'[1]TABLEAU DE BORD'!B766</f>
        <v/>
      </c>
      <c r="CG768" t="e">
        <f>'[1]TABLEAU DE BORD'!E766-'[1]TABLEAU DE BORD'!C766</f>
        <v>#VALUE!</v>
      </c>
      <c r="CI768" t="str">
        <f>'[1]TABLEAU DE BORD'!H766</f>
        <v/>
      </c>
      <c r="CJ768" t="e">
        <f>'[1]TABLEAU DE BORD'!K766-'[1]TABLEAU DE BORD'!I766</f>
        <v>#VALUE!</v>
      </c>
    </row>
    <row r="769" spans="69:88" x14ac:dyDescent="0.25">
      <c r="BQ7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BORD'!$B$13:$B$2000,0),11))*Q769/INDEX('[1]TABLEAU DE BORD'!$B$13:$R$2000,MATCH('Formalisme RTE'!$H$2,'[1]TABLEAU DE BORD'!$B$13:$B$2000,0),12)</f>
        <v>2.7040062867933941</v>
      </c>
      <c r="BR769">
        <f t="shared" si="49"/>
        <v>0</v>
      </c>
      <c r="BU769">
        <f t="shared" si="47"/>
        <v>0.5758883471257642</v>
      </c>
      <c r="BW769">
        <f>IF($BW$6="","",IF(ISERROR(INDEX([1]Base!$A$2:$C$207,MATCH($BW$6,[1]Base!$A$2:$A$207,0),2))=TRUE,"CABLE INCONNU",(INDEX([1]Base!$A$2:$C$207,MATCH($BW$6,[1]Base!$A$2:$A$207,0),3))))</f>
        <v>15.75</v>
      </c>
      <c r="BY769">
        <f>IF($BW$6="","",IF(ISERROR(INDEX([1]Base!$A$2:$C$207,MATCH($BW$6,[1]Base!$A$2:$A$207,0),2))=TRUE,"CABLE INCONNU",(INDEX([1]Base!$A$2:$C$207,MATCH($BW$6,[1]Base!$A$2:$A$207,0),2))))</f>
        <v>0.54700000000000004</v>
      </c>
      <c r="CA769">
        <f t="shared" si="48"/>
        <v>0</v>
      </c>
      <c r="CC769">
        <f>$BB$28+$D$10*((EXP(($BB$26-Q769)/$D$10)+EXP(-($BB$26-Q769)/$D$10))/2-1)</f>
        <v>237.96</v>
      </c>
      <c r="CD7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BORD'!$B$13:$B$2000,0),9)))*Q769/$M$18)</f>
        <v>237.96</v>
      </c>
      <c r="CF769" t="str">
        <f>'[1]TABLEAU DE BORD'!B767</f>
        <v/>
      </c>
      <c r="CG769" t="e">
        <f>'[1]TABLEAU DE BORD'!E767-'[1]TABLEAU DE BORD'!C767</f>
        <v>#VALUE!</v>
      </c>
      <c r="CI769" t="str">
        <f>'[1]TABLEAU DE BORD'!H767</f>
        <v/>
      </c>
      <c r="CJ769" t="e">
        <f>'[1]TABLEAU DE BORD'!K767-'[1]TABLEAU DE BORD'!I767</f>
        <v>#VALUE!</v>
      </c>
    </row>
    <row r="770" spans="69:88" x14ac:dyDescent="0.25">
      <c r="BQ7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BORD'!$B$13:$B$2000,0),11))*Q770/INDEX('[1]TABLEAU DE BORD'!$B$13:$R$2000,MATCH('Formalisme RTE'!$H$2,'[1]TABLEAU DE BORD'!$B$13:$B$2000,0),12)</f>
        <v>2.7040062867933941</v>
      </c>
      <c r="BR770">
        <f t="shared" si="49"/>
        <v>0</v>
      </c>
      <c r="BU770">
        <f t="shared" si="47"/>
        <v>0.5758883471257642</v>
      </c>
      <c r="BW770">
        <f>IF($BW$6="","",IF(ISERROR(INDEX([1]Base!$A$2:$C$207,MATCH($BW$6,[1]Base!$A$2:$A$207,0),2))=TRUE,"CABLE INCONNU",(INDEX([1]Base!$A$2:$C$207,MATCH($BW$6,[1]Base!$A$2:$A$207,0),3))))</f>
        <v>15.75</v>
      </c>
      <c r="BY770">
        <f>IF($BW$6="","",IF(ISERROR(INDEX([1]Base!$A$2:$C$207,MATCH($BW$6,[1]Base!$A$2:$A$207,0),2))=TRUE,"CABLE INCONNU",(INDEX([1]Base!$A$2:$C$207,MATCH($BW$6,[1]Base!$A$2:$A$207,0),2))))</f>
        <v>0.54700000000000004</v>
      </c>
      <c r="CA770">
        <f t="shared" si="48"/>
        <v>0</v>
      </c>
      <c r="CC770">
        <f>$BB$28+$D$10*((EXP(($BB$26-Q770)/$D$10)+EXP(-($BB$26-Q770)/$D$10))/2-1)</f>
        <v>237.96</v>
      </c>
      <c r="CD7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BORD'!$B$13:$B$2000,0),9)))*Q770/$M$18)</f>
        <v>237.96</v>
      </c>
      <c r="CF770" t="str">
        <f>'[1]TABLEAU DE BORD'!B768</f>
        <v/>
      </c>
      <c r="CG770" t="e">
        <f>'[1]TABLEAU DE BORD'!E768-'[1]TABLEAU DE BORD'!C768</f>
        <v>#VALUE!</v>
      </c>
      <c r="CI770" t="str">
        <f>'[1]TABLEAU DE BORD'!H768</f>
        <v/>
      </c>
      <c r="CJ770" t="e">
        <f>'[1]TABLEAU DE BORD'!K768-'[1]TABLEAU DE BORD'!I768</f>
        <v>#VALUE!</v>
      </c>
    </row>
    <row r="771" spans="69:88" x14ac:dyDescent="0.25">
      <c r="BQ7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BORD'!$B$13:$B$2000,0),11))*Q771/INDEX('[1]TABLEAU DE BORD'!$B$13:$R$2000,MATCH('Formalisme RTE'!$H$2,'[1]TABLEAU DE BORD'!$B$13:$B$2000,0),12)</f>
        <v>2.7040062867933941</v>
      </c>
      <c r="BR771">
        <f t="shared" si="49"/>
        <v>0</v>
      </c>
      <c r="BU771">
        <f t="shared" si="47"/>
        <v>0.5758883471257642</v>
      </c>
      <c r="BW771">
        <f>IF($BW$6="","",IF(ISERROR(INDEX([1]Base!$A$2:$C$207,MATCH($BW$6,[1]Base!$A$2:$A$207,0),2))=TRUE,"CABLE INCONNU",(INDEX([1]Base!$A$2:$C$207,MATCH($BW$6,[1]Base!$A$2:$A$207,0),3))))</f>
        <v>15.75</v>
      </c>
      <c r="BY771">
        <f>IF($BW$6="","",IF(ISERROR(INDEX([1]Base!$A$2:$C$207,MATCH($BW$6,[1]Base!$A$2:$A$207,0),2))=TRUE,"CABLE INCONNU",(INDEX([1]Base!$A$2:$C$207,MATCH($BW$6,[1]Base!$A$2:$A$207,0),2))))</f>
        <v>0.54700000000000004</v>
      </c>
      <c r="CA771">
        <f t="shared" si="48"/>
        <v>0</v>
      </c>
      <c r="CC771">
        <f>$BB$28+$D$10*((EXP(($BB$26-Q771)/$D$10)+EXP(-($BB$26-Q771)/$D$10))/2-1)</f>
        <v>237.96</v>
      </c>
      <c r="CD7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BORD'!$B$13:$B$2000,0),9)))*Q771/$M$18)</f>
        <v>237.96</v>
      </c>
      <c r="CF771" t="str">
        <f>'[1]TABLEAU DE BORD'!B769</f>
        <v/>
      </c>
      <c r="CG771" t="e">
        <f>'[1]TABLEAU DE BORD'!E769-'[1]TABLEAU DE BORD'!C769</f>
        <v>#VALUE!</v>
      </c>
      <c r="CI771" t="str">
        <f>'[1]TABLEAU DE BORD'!H769</f>
        <v/>
      </c>
      <c r="CJ771" t="e">
        <f>'[1]TABLEAU DE BORD'!K769-'[1]TABLEAU DE BORD'!I769</f>
        <v>#VALUE!</v>
      </c>
    </row>
    <row r="772" spans="69:88" x14ac:dyDescent="0.25">
      <c r="BQ7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BORD'!$B$13:$B$2000,0),11))*Q772/INDEX('[1]TABLEAU DE BORD'!$B$13:$R$2000,MATCH('Formalisme RTE'!$H$2,'[1]TABLEAU DE BORD'!$B$13:$B$2000,0),12)</f>
        <v>2.7040062867933941</v>
      </c>
      <c r="BR772">
        <f t="shared" si="49"/>
        <v>0</v>
      </c>
      <c r="BU772">
        <f t="shared" si="47"/>
        <v>0.5758883471257642</v>
      </c>
      <c r="BW772">
        <f>IF($BW$6="","",IF(ISERROR(INDEX([1]Base!$A$2:$C$207,MATCH($BW$6,[1]Base!$A$2:$A$207,0),2))=TRUE,"CABLE INCONNU",(INDEX([1]Base!$A$2:$C$207,MATCH($BW$6,[1]Base!$A$2:$A$207,0),3))))</f>
        <v>15.75</v>
      </c>
      <c r="BY772">
        <f>IF($BW$6="","",IF(ISERROR(INDEX([1]Base!$A$2:$C$207,MATCH($BW$6,[1]Base!$A$2:$A$207,0),2))=TRUE,"CABLE INCONNU",(INDEX([1]Base!$A$2:$C$207,MATCH($BW$6,[1]Base!$A$2:$A$207,0),2))))</f>
        <v>0.54700000000000004</v>
      </c>
      <c r="CA772">
        <f t="shared" si="48"/>
        <v>0</v>
      </c>
      <c r="CC772">
        <f>$BB$28+$D$10*((EXP(($BB$26-Q772)/$D$10)+EXP(-($BB$26-Q772)/$D$10))/2-1)</f>
        <v>237.96</v>
      </c>
      <c r="CD7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BORD'!$B$13:$B$2000,0),9)))*Q772/$M$18)</f>
        <v>237.96</v>
      </c>
      <c r="CF772" t="str">
        <f>'[1]TABLEAU DE BORD'!B770</f>
        <v/>
      </c>
      <c r="CG772" t="e">
        <f>'[1]TABLEAU DE BORD'!E770-'[1]TABLEAU DE BORD'!C770</f>
        <v>#VALUE!</v>
      </c>
      <c r="CI772" t="str">
        <f>'[1]TABLEAU DE BORD'!H770</f>
        <v/>
      </c>
      <c r="CJ772" t="e">
        <f>'[1]TABLEAU DE BORD'!K770-'[1]TABLEAU DE BORD'!I770</f>
        <v>#VALUE!</v>
      </c>
    </row>
    <row r="773" spans="69:88" x14ac:dyDescent="0.25">
      <c r="BQ7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BORD'!$B$13:$B$2000,0),11))*Q773/INDEX('[1]TABLEAU DE BORD'!$B$13:$R$2000,MATCH('Formalisme RTE'!$H$2,'[1]TABLEAU DE BORD'!$B$13:$B$2000,0),12)</f>
        <v>2.7040062867933941</v>
      </c>
      <c r="BR773">
        <f t="shared" si="49"/>
        <v>0</v>
      </c>
      <c r="BU773">
        <f t="shared" si="47"/>
        <v>0.5758883471257642</v>
      </c>
      <c r="BW773">
        <f>IF($BW$6="","",IF(ISERROR(INDEX([1]Base!$A$2:$C$207,MATCH($BW$6,[1]Base!$A$2:$A$207,0),2))=TRUE,"CABLE INCONNU",(INDEX([1]Base!$A$2:$C$207,MATCH($BW$6,[1]Base!$A$2:$A$207,0),3))))</f>
        <v>15.75</v>
      </c>
      <c r="BY773">
        <f>IF($BW$6="","",IF(ISERROR(INDEX([1]Base!$A$2:$C$207,MATCH($BW$6,[1]Base!$A$2:$A$207,0),2))=TRUE,"CABLE INCONNU",(INDEX([1]Base!$A$2:$C$207,MATCH($BW$6,[1]Base!$A$2:$A$207,0),2))))</f>
        <v>0.54700000000000004</v>
      </c>
      <c r="CA773">
        <f t="shared" si="48"/>
        <v>0</v>
      </c>
      <c r="CC773">
        <f>$BB$28+$D$10*((EXP(($BB$26-Q773)/$D$10)+EXP(-($BB$26-Q773)/$D$10))/2-1)</f>
        <v>237.96</v>
      </c>
      <c r="CD7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BORD'!$B$13:$B$2000,0),9)))*Q773/$M$18)</f>
        <v>237.96</v>
      </c>
      <c r="CF773" t="str">
        <f>'[1]TABLEAU DE BORD'!B771</f>
        <v/>
      </c>
      <c r="CG773" t="e">
        <f>'[1]TABLEAU DE BORD'!E771-'[1]TABLEAU DE BORD'!C771</f>
        <v>#VALUE!</v>
      </c>
      <c r="CI773" t="str">
        <f>'[1]TABLEAU DE BORD'!H771</f>
        <v/>
      </c>
      <c r="CJ773" t="e">
        <f>'[1]TABLEAU DE BORD'!K771-'[1]TABLEAU DE BORD'!I771</f>
        <v>#VALUE!</v>
      </c>
    </row>
    <row r="774" spans="69:88" x14ac:dyDescent="0.25">
      <c r="BQ7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BORD'!$B$13:$B$2000,0),11))*Q774/INDEX('[1]TABLEAU DE BORD'!$B$13:$R$2000,MATCH('Formalisme RTE'!$H$2,'[1]TABLEAU DE BORD'!$B$13:$B$2000,0),12)</f>
        <v>2.7040062867933941</v>
      </c>
      <c r="BR774">
        <f t="shared" si="49"/>
        <v>0</v>
      </c>
      <c r="BU774">
        <f t="shared" si="47"/>
        <v>0.5758883471257642</v>
      </c>
      <c r="BW774">
        <f>IF($BW$6="","",IF(ISERROR(INDEX([1]Base!$A$2:$C$207,MATCH($BW$6,[1]Base!$A$2:$A$207,0),2))=TRUE,"CABLE INCONNU",(INDEX([1]Base!$A$2:$C$207,MATCH($BW$6,[1]Base!$A$2:$A$207,0),3))))</f>
        <v>15.75</v>
      </c>
      <c r="BY774">
        <f>IF($BW$6="","",IF(ISERROR(INDEX([1]Base!$A$2:$C$207,MATCH($BW$6,[1]Base!$A$2:$A$207,0),2))=TRUE,"CABLE INCONNU",(INDEX([1]Base!$A$2:$C$207,MATCH($BW$6,[1]Base!$A$2:$A$207,0),2))))</f>
        <v>0.54700000000000004</v>
      </c>
      <c r="CA774">
        <f t="shared" si="48"/>
        <v>0</v>
      </c>
      <c r="CC774">
        <f>$BB$28+$D$10*((EXP(($BB$26-Q774)/$D$10)+EXP(-($BB$26-Q774)/$D$10))/2-1)</f>
        <v>237.96</v>
      </c>
      <c r="CD7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BORD'!$B$13:$B$2000,0),9)))*Q774/$M$18)</f>
        <v>237.96</v>
      </c>
      <c r="CF774" t="str">
        <f>'[1]TABLEAU DE BORD'!B772</f>
        <v/>
      </c>
      <c r="CG774" t="e">
        <f>'[1]TABLEAU DE BORD'!E772-'[1]TABLEAU DE BORD'!C772</f>
        <v>#VALUE!</v>
      </c>
      <c r="CI774" t="str">
        <f>'[1]TABLEAU DE BORD'!H772</f>
        <v/>
      </c>
      <c r="CJ774" t="e">
        <f>'[1]TABLEAU DE BORD'!K772-'[1]TABLEAU DE BORD'!I772</f>
        <v>#VALUE!</v>
      </c>
    </row>
    <row r="775" spans="69:88" x14ac:dyDescent="0.25">
      <c r="BQ7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BORD'!$B$13:$B$2000,0),11))*Q775/INDEX('[1]TABLEAU DE BORD'!$B$13:$R$2000,MATCH('Formalisme RTE'!$H$2,'[1]TABLEAU DE BORD'!$B$13:$B$2000,0),12)</f>
        <v>2.7040062867933941</v>
      </c>
      <c r="BR775">
        <f t="shared" si="49"/>
        <v>0</v>
      </c>
      <c r="BU775">
        <f t="shared" si="47"/>
        <v>0.5758883471257642</v>
      </c>
      <c r="BW775">
        <f>IF($BW$6="","",IF(ISERROR(INDEX([1]Base!$A$2:$C$207,MATCH($BW$6,[1]Base!$A$2:$A$207,0),2))=TRUE,"CABLE INCONNU",(INDEX([1]Base!$A$2:$C$207,MATCH($BW$6,[1]Base!$A$2:$A$207,0),3))))</f>
        <v>15.75</v>
      </c>
      <c r="BY775">
        <f>IF($BW$6="","",IF(ISERROR(INDEX([1]Base!$A$2:$C$207,MATCH($BW$6,[1]Base!$A$2:$A$207,0),2))=TRUE,"CABLE INCONNU",(INDEX([1]Base!$A$2:$C$207,MATCH($BW$6,[1]Base!$A$2:$A$207,0),2))))</f>
        <v>0.54700000000000004</v>
      </c>
      <c r="CA775">
        <f t="shared" si="48"/>
        <v>0</v>
      </c>
      <c r="CC775">
        <f>$BB$28+$D$10*((EXP(($BB$26-Q775)/$D$10)+EXP(-($BB$26-Q775)/$D$10))/2-1)</f>
        <v>237.96</v>
      </c>
      <c r="CD7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BORD'!$B$13:$B$2000,0),9)))*Q775/$M$18)</f>
        <v>237.96</v>
      </c>
      <c r="CF775" t="str">
        <f>'[1]TABLEAU DE BORD'!B773</f>
        <v/>
      </c>
      <c r="CG775" t="e">
        <f>'[1]TABLEAU DE BORD'!E773-'[1]TABLEAU DE BORD'!C773</f>
        <v>#VALUE!</v>
      </c>
      <c r="CI775" t="str">
        <f>'[1]TABLEAU DE BORD'!H773</f>
        <v/>
      </c>
      <c r="CJ775" t="e">
        <f>'[1]TABLEAU DE BORD'!K773-'[1]TABLEAU DE BORD'!I773</f>
        <v>#VALUE!</v>
      </c>
    </row>
    <row r="776" spans="69:88" x14ac:dyDescent="0.25">
      <c r="BQ7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BORD'!$B$13:$B$2000,0),11))*Q776/INDEX('[1]TABLEAU DE BORD'!$B$13:$R$2000,MATCH('Formalisme RTE'!$H$2,'[1]TABLEAU DE BORD'!$B$13:$B$2000,0),12)</f>
        <v>2.7040062867933941</v>
      </c>
      <c r="BR776">
        <f t="shared" si="49"/>
        <v>0</v>
      </c>
      <c r="BU776">
        <f t="shared" si="47"/>
        <v>0.5758883471257642</v>
      </c>
      <c r="BW776">
        <f>IF($BW$6="","",IF(ISERROR(INDEX([1]Base!$A$2:$C$207,MATCH($BW$6,[1]Base!$A$2:$A$207,0),2))=TRUE,"CABLE INCONNU",(INDEX([1]Base!$A$2:$C$207,MATCH($BW$6,[1]Base!$A$2:$A$207,0),3))))</f>
        <v>15.75</v>
      </c>
      <c r="BY776">
        <f>IF($BW$6="","",IF(ISERROR(INDEX([1]Base!$A$2:$C$207,MATCH($BW$6,[1]Base!$A$2:$A$207,0),2))=TRUE,"CABLE INCONNU",(INDEX([1]Base!$A$2:$C$207,MATCH($BW$6,[1]Base!$A$2:$A$207,0),2))))</f>
        <v>0.54700000000000004</v>
      </c>
      <c r="CA776">
        <f t="shared" si="48"/>
        <v>0</v>
      </c>
      <c r="CC776">
        <f>$BB$28+$D$10*((EXP(($BB$26-Q776)/$D$10)+EXP(-($BB$26-Q776)/$D$10))/2-1)</f>
        <v>237.96</v>
      </c>
      <c r="CD7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BORD'!$B$13:$B$2000,0),9)))*Q776/$M$18)</f>
        <v>237.96</v>
      </c>
      <c r="CF776" t="str">
        <f>'[1]TABLEAU DE BORD'!B774</f>
        <v/>
      </c>
      <c r="CG776" t="e">
        <f>'[1]TABLEAU DE BORD'!E774-'[1]TABLEAU DE BORD'!C774</f>
        <v>#VALUE!</v>
      </c>
      <c r="CI776" t="str">
        <f>'[1]TABLEAU DE BORD'!H774</f>
        <v/>
      </c>
      <c r="CJ776" t="e">
        <f>'[1]TABLEAU DE BORD'!K774-'[1]TABLEAU DE BORD'!I774</f>
        <v>#VALUE!</v>
      </c>
    </row>
    <row r="777" spans="69:88" x14ac:dyDescent="0.25">
      <c r="BQ7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BORD'!$B$13:$B$2000,0),11))*Q777/INDEX('[1]TABLEAU DE BORD'!$B$13:$R$2000,MATCH('Formalisme RTE'!$H$2,'[1]TABLEAU DE BORD'!$B$13:$B$2000,0),12)</f>
        <v>2.7040062867933941</v>
      </c>
      <c r="BR777">
        <f t="shared" si="49"/>
        <v>0</v>
      </c>
      <c r="BU777">
        <f t="shared" si="47"/>
        <v>0.5758883471257642</v>
      </c>
      <c r="BW777">
        <f>IF($BW$6="","",IF(ISERROR(INDEX([1]Base!$A$2:$C$207,MATCH($BW$6,[1]Base!$A$2:$A$207,0),2))=TRUE,"CABLE INCONNU",(INDEX([1]Base!$A$2:$C$207,MATCH($BW$6,[1]Base!$A$2:$A$207,0),3))))</f>
        <v>15.75</v>
      </c>
      <c r="BY777">
        <f>IF($BW$6="","",IF(ISERROR(INDEX([1]Base!$A$2:$C$207,MATCH($BW$6,[1]Base!$A$2:$A$207,0),2))=TRUE,"CABLE INCONNU",(INDEX([1]Base!$A$2:$C$207,MATCH($BW$6,[1]Base!$A$2:$A$207,0),2))))</f>
        <v>0.54700000000000004</v>
      </c>
      <c r="CA777">
        <f t="shared" si="48"/>
        <v>0</v>
      </c>
      <c r="CC777">
        <f>$BB$28+$D$10*((EXP(($BB$26-Q777)/$D$10)+EXP(-($BB$26-Q777)/$D$10))/2-1)</f>
        <v>237.96</v>
      </c>
      <c r="CD7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BORD'!$B$13:$B$2000,0),9)))*Q777/$M$18)</f>
        <v>237.96</v>
      </c>
      <c r="CF777" t="str">
        <f>'[1]TABLEAU DE BORD'!B775</f>
        <v/>
      </c>
      <c r="CG777" t="e">
        <f>'[1]TABLEAU DE BORD'!E775-'[1]TABLEAU DE BORD'!C775</f>
        <v>#VALUE!</v>
      </c>
      <c r="CI777" t="str">
        <f>'[1]TABLEAU DE BORD'!H775</f>
        <v/>
      </c>
      <c r="CJ777" t="e">
        <f>'[1]TABLEAU DE BORD'!K775-'[1]TABLEAU DE BORD'!I775</f>
        <v>#VALUE!</v>
      </c>
    </row>
    <row r="778" spans="69:88" x14ac:dyDescent="0.25">
      <c r="BQ7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BORD'!$B$13:$B$2000,0),11))*Q778/INDEX('[1]TABLEAU DE BORD'!$B$13:$R$2000,MATCH('Formalisme RTE'!$H$2,'[1]TABLEAU DE BORD'!$B$13:$B$2000,0),12)</f>
        <v>2.7040062867933941</v>
      </c>
      <c r="BR778">
        <f t="shared" si="49"/>
        <v>0</v>
      </c>
      <c r="BU778">
        <f t="shared" si="47"/>
        <v>0.5758883471257642</v>
      </c>
      <c r="BW778">
        <f>IF($BW$6="","",IF(ISERROR(INDEX([1]Base!$A$2:$C$207,MATCH($BW$6,[1]Base!$A$2:$A$207,0),2))=TRUE,"CABLE INCONNU",(INDEX([1]Base!$A$2:$C$207,MATCH($BW$6,[1]Base!$A$2:$A$207,0),3))))</f>
        <v>15.75</v>
      </c>
      <c r="BY778">
        <f>IF($BW$6="","",IF(ISERROR(INDEX([1]Base!$A$2:$C$207,MATCH($BW$6,[1]Base!$A$2:$A$207,0),2))=TRUE,"CABLE INCONNU",(INDEX([1]Base!$A$2:$C$207,MATCH($BW$6,[1]Base!$A$2:$A$207,0),2))))</f>
        <v>0.54700000000000004</v>
      </c>
      <c r="CA778">
        <f t="shared" si="48"/>
        <v>0</v>
      </c>
      <c r="CC778">
        <f>$BB$28+$D$10*((EXP(($BB$26-Q778)/$D$10)+EXP(-($BB$26-Q778)/$D$10))/2-1)</f>
        <v>237.96</v>
      </c>
      <c r="CD7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BORD'!$B$13:$B$2000,0),9)))*Q778/$M$18)</f>
        <v>237.96</v>
      </c>
      <c r="CF778" t="str">
        <f>'[1]TABLEAU DE BORD'!B776</f>
        <v/>
      </c>
      <c r="CG778" t="e">
        <f>'[1]TABLEAU DE BORD'!E776-'[1]TABLEAU DE BORD'!C776</f>
        <v>#VALUE!</v>
      </c>
      <c r="CI778" t="str">
        <f>'[1]TABLEAU DE BORD'!H776</f>
        <v/>
      </c>
      <c r="CJ778" t="e">
        <f>'[1]TABLEAU DE BORD'!K776-'[1]TABLEAU DE BORD'!I776</f>
        <v>#VALUE!</v>
      </c>
    </row>
    <row r="779" spans="69:88" x14ac:dyDescent="0.25">
      <c r="BQ7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BORD'!$B$13:$B$2000,0),11))*Q779/INDEX('[1]TABLEAU DE BORD'!$B$13:$R$2000,MATCH('Formalisme RTE'!$H$2,'[1]TABLEAU DE BORD'!$B$13:$B$2000,0),12)</f>
        <v>2.7040062867933941</v>
      </c>
      <c r="BR779">
        <f t="shared" si="49"/>
        <v>0</v>
      </c>
      <c r="BU779">
        <f t="shared" si="47"/>
        <v>0.5758883471257642</v>
      </c>
      <c r="BW779">
        <f>IF($BW$6="","",IF(ISERROR(INDEX([1]Base!$A$2:$C$207,MATCH($BW$6,[1]Base!$A$2:$A$207,0),2))=TRUE,"CABLE INCONNU",(INDEX([1]Base!$A$2:$C$207,MATCH($BW$6,[1]Base!$A$2:$A$207,0),3))))</f>
        <v>15.75</v>
      </c>
      <c r="BY779">
        <f>IF($BW$6="","",IF(ISERROR(INDEX([1]Base!$A$2:$C$207,MATCH($BW$6,[1]Base!$A$2:$A$207,0),2))=TRUE,"CABLE INCONNU",(INDEX([1]Base!$A$2:$C$207,MATCH($BW$6,[1]Base!$A$2:$A$207,0),2))))</f>
        <v>0.54700000000000004</v>
      </c>
      <c r="CA779">
        <f t="shared" si="48"/>
        <v>0</v>
      </c>
      <c r="CC779">
        <f>$BB$28+$D$10*((EXP(($BB$26-Q779)/$D$10)+EXP(-($BB$26-Q779)/$D$10))/2-1)</f>
        <v>237.96</v>
      </c>
      <c r="CD7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BORD'!$B$13:$B$2000,0),9)))*Q779/$M$18)</f>
        <v>237.96</v>
      </c>
      <c r="CF779" t="str">
        <f>'[1]TABLEAU DE BORD'!B777</f>
        <v/>
      </c>
      <c r="CG779" t="e">
        <f>'[1]TABLEAU DE BORD'!E777-'[1]TABLEAU DE BORD'!C777</f>
        <v>#VALUE!</v>
      </c>
      <c r="CI779" t="str">
        <f>'[1]TABLEAU DE BORD'!H777</f>
        <v/>
      </c>
      <c r="CJ779" t="e">
        <f>'[1]TABLEAU DE BORD'!K777-'[1]TABLEAU DE BORD'!I777</f>
        <v>#VALUE!</v>
      </c>
    </row>
    <row r="780" spans="69:88" x14ac:dyDescent="0.25">
      <c r="BQ7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BORD'!$B$13:$B$2000,0),11))*Q780/INDEX('[1]TABLEAU DE BORD'!$B$13:$R$2000,MATCH('Formalisme RTE'!$H$2,'[1]TABLEAU DE BORD'!$B$13:$B$2000,0),12)</f>
        <v>2.7040062867933941</v>
      </c>
      <c r="BR780">
        <f t="shared" si="49"/>
        <v>0</v>
      </c>
      <c r="BU780">
        <f t="shared" si="47"/>
        <v>0.5758883471257642</v>
      </c>
      <c r="BW780">
        <f>IF($BW$6="","",IF(ISERROR(INDEX([1]Base!$A$2:$C$207,MATCH($BW$6,[1]Base!$A$2:$A$207,0),2))=TRUE,"CABLE INCONNU",(INDEX([1]Base!$A$2:$C$207,MATCH($BW$6,[1]Base!$A$2:$A$207,0),3))))</f>
        <v>15.75</v>
      </c>
      <c r="BY780">
        <f>IF($BW$6="","",IF(ISERROR(INDEX([1]Base!$A$2:$C$207,MATCH($BW$6,[1]Base!$A$2:$A$207,0),2))=TRUE,"CABLE INCONNU",(INDEX([1]Base!$A$2:$C$207,MATCH($BW$6,[1]Base!$A$2:$A$207,0),2))))</f>
        <v>0.54700000000000004</v>
      </c>
      <c r="CA780">
        <f t="shared" si="48"/>
        <v>0</v>
      </c>
      <c r="CC780">
        <f>$BB$28+$D$10*((EXP(($BB$26-Q780)/$D$10)+EXP(-($BB$26-Q780)/$D$10))/2-1)</f>
        <v>237.96</v>
      </c>
      <c r="CD7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BORD'!$B$13:$B$2000,0),9)))*Q780/$M$18)</f>
        <v>237.96</v>
      </c>
      <c r="CF780" t="str">
        <f>'[1]TABLEAU DE BORD'!B778</f>
        <v/>
      </c>
      <c r="CG780" t="e">
        <f>'[1]TABLEAU DE BORD'!E778-'[1]TABLEAU DE BORD'!C778</f>
        <v>#VALUE!</v>
      </c>
      <c r="CI780" t="str">
        <f>'[1]TABLEAU DE BORD'!H778</f>
        <v/>
      </c>
      <c r="CJ780" t="e">
        <f>'[1]TABLEAU DE BORD'!K778-'[1]TABLEAU DE BORD'!I778</f>
        <v>#VALUE!</v>
      </c>
    </row>
    <row r="781" spans="69:88" x14ac:dyDescent="0.25">
      <c r="BQ7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BORD'!$B$13:$B$2000,0),11))*Q781/INDEX('[1]TABLEAU DE BORD'!$B$13:$R$2000,MATCH('Formalisme RTE'!$H$2,'[1]TABLEAU DE BORD'!$B$13:$B$2000,0),12)</f>
        <v>2.7040062867933941</v>
      </c>
      <c r="BR781">
        <f t="shared" si="49"/>
        <v>0</v>
      </c>
      <c r="BU781">
        <f t="shared" si="47"/>
        <v>0.5758883471257642</v>
      </c>
      <c r="BW781">
        <f>IF($BW$6="","",IF(ISERROR(INDEX([1]Base!$A$2:$C$207,MATCH($BW$6,[1]Base!$A$2:$A$207,0),2))=TRUE,"CABLE INCONNU",(INDEX([1]Base!$A$2:$C$207,MATCH($BW$6,[1]Base!$A$2:$A$207,0),3))))</f>
        <v>15.75</v>
      </c>
      <c r="BY781">
        <f>IF($BW$6="","",IF(ISERROR(INDEX([1]Base!$A$2:$C$207,MATCH($BW$6,[1]Base!$A$2:$A$207,0),2))=TRUE,"CABLE INCONNU",(INDEX([1]Base!$A$2:$C$207,MATCH($BW$6,[1]Base!$A$2:$A$207,0),2))))</f>
        <v>0.54700000000000004</v>
      </c>
      <c r="CA781">
        <f t="shared" si="48"/>
        <v>0</v>
      </c>
      <c r="CC781">
        <f>$BB$28+$D$10*((EXP(($BB$26-Q781)/$D$10)+EXP(-($BB$26-Q781)/$D$10))/2-1)</f>
        <v>237.96</v>
      </c>
      <c r="CD7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BORD'!$B$13:$B$2000,0),9)))*Q781/$M$18)</f>
        <v>237.96</v>
      </c>
      <c r="CF781" t="str">
        <f>'[1]TABLEAU DE BORD'!B779</f>
        <v/>
      </c>
      <c r="CG781" t="e">
        <f>'[1]TABLEAU DE BORD'!E779-'[1]TABLEAU DE BORD'!C779</f>
        <v>#VALUE!</v>
      </c>
      <c r="CI781" t="str">
        <f>'[1]TABLEAU DE BORD'!H779</f>
        <v/>
      </c>
      <c r="CJ781" t="e">
        <f>'[1]TABLEAU DE BORD'!K779-'[1]TABLEAU DE BORD'!I779</f>
        <v>#VALUE!</v>
      </c>
    </row>
    <row r="782" spans="69:88" x14ac:dyDescent="0.25">
      <c r="BQ7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BORD'!$B$13:$B$2000,0),11))*Q782/INDEX('[1]TABLEAU DE BORD'!$B$13:$R$2000,MATCH('Formalisme RTE'!$H$2,'[1]TABLEAU DE BORD'!$B$13:$B$2000,0),12)</f>
        <v>2.7040062867933941</v>
      </c>
      <c r="BR782">
        <f t="shared" si="49"/>
        <v>0</v>
      </c>
      <c r="BU782">
        <f t="shared" si="47"/>
        <v>0.5758883471257642</v>
      </c>
      <c r="BW782">
        <f>IF($BW$6="","",IF(ISERROR(INDEX([1]Base!$A$2:$C$207,MATCH($BW$6,[1]Base!$A$2:$A$207,0),2))=TRUE,"CABLE INCONNU",(INDEX([1]Base!$A$2:$C$207,MATCH($BW$6,[1]Base!$A$2:$A$207,0),3))))</f>
        <v>15.75</v>
      </c>
      <c r="BY782">
        <f>IF($BW$6="","",IF(ISERROR(INDEX([1]Base!$A$2:$C$207,MATCH($BW$6,[1]Base!$A$2:$A$207,0),2))=TRUE,"CABLE INCONNU",(INDEX([1]Base!$A$2:$C$207,MATCH($BW$6,[1]Base!$A$2:$A$207,0),2))))</f>
        <v>0.54700000000000004</v>
      </c>
      <c r="CA782">
        <f t="shared" si="48"/>
        <v>0</v>
      </c>
      <c r="CC782">
        <f>$BB$28+$D$10*((EXP(($BB$26-Q782)/$D$10)+EXP(-($BB$26-Q782)/$D$10))/2-1)</f>
        <v>237.96</v>
      </c>
      <c r="CD7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BORD'!$B$13:$B$2000,0),9)))*Q782/$M$18)</f>
        <v>237.96</v>
      </c>
      <c r="CF782" t="str">
        <f>'[1]TABLEAU DE BORD'!B780</f>
        <v/>
      </c>
      <c r="CG782" t="e">
        <f>'[1]TABLEAU DE BORD'!E780-'[1]TABLEAU DE BORD'!C780</f>
        <v>#VALUE!</v>
      </c>
      <c r="CI782" t="str">
        <f>'[1]TABLEAU DE BORD'!H780</f>
        <v/>
      </c>
      <c r="CJ782" t="e">
        <f>'[1]TABLEAU DE BORD'!K780-'[1]TABLEAU DE BORD'!I780</f>
        <v>#VALUE!</v>
      </c>
    </row>
    <row r="783" spans="69:88" x14ac:dyDescent="0.25">
      <c r="BQ7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BORD'!$B$13:$B$2000,0),11))*Q783/INDEX('[1]TABLEAU DE BORD'!$B$13:$R$2000,MATCH('Formalisme RTE'!$H$2,'[1]TABLEAU DE BORD'!$B$13:$B$2000,0),12)</f>
        <v>2.7040062867933941</v>
      </c>
      <c r="BR783">
        <f t="shared" si="49"/>
        <v>0</v>
      </c>
      <c r="BU783">
        <f t="shared" si="47"/>
        <v>0.5758883471257642</v>
      </c>
      <c r="BW783">
        <f>IF($BW$6="","",IF(ISERROR(INDEX([1]Base!$A$2:$C$207,MATCH($BW$6,[1]Base!$A$2:$A$207,0),2))=TRUE,"CABLE INCONNU",(INDEX([1]Base!$A$2:$C$207,MATCH($BW$6,[1]Base!$A$2:$A$207,0),3))))</f>
        <v>15.75</v>
      </c>
      <c r="BY783">
        <f>IF($BW$6="","",IF(ISERROR(INDEX([1]Base!$A$2:$C$207,MATCH($BW$6,[1]Base!$A$2:$A$207,0),2))=TRUE,"CABLE INCONNU",(INDEX([1]Base!$A$2:$C$207,MATCH($BW$6,[1]Base!$A$2:$A$207,0),2))))</f>
        <v>0.54700000000000004</v>
      </c>
      <c r="CA783">
        <f t="shared" si="48"/>
        <v>0</v>
      </c>
      <c r="CC783">
        <f>$BB$28+$D$10*((EXP(($BB$26-Q783)/$D$10)+EXP(-($BB$26-Q783)/$D$10))/2-1)</f>
        <v>237.96</v>
      </c>
      <c r="CD7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BORD'!$B$13:$B$2000,0),9)))*Q783/$M$18)</f>
        <v>237.96</v>
      </c>
      <c r="CF783" t="str">
        <f>'[1]TABLEAU DE BORD'!B781</f>
        <v/>
      </c>
      <c r="CG783" t="e">
        <f>'[1]TABLEAU DE BORD'!E781-'[1]TABLEAU DE BORD'!C781</f>
        <v>#VALUE!</v>
      </c>
      <c r="CI783" t="str">
        <f>'[1]TABLEAU DE BORD'!H781</f>
        <v/>
      </c>
      <c r="CJ783" t="e">
        <f>'[1]TABLEAU DE BORD'!K781-'[1]TABLEAU DE BORD'!I781</f>
        <v>#VALUE!</v>
      </c>
    </row>
    <row r="784" spans="69:88" x14ac:dyDescent="0.25">
      <c r="BQ7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BORD'!$B$13:$B$2000,0),11))*Q784/INDEX('[1]TABLEAU DE BORD'!$B$13:$R$2000,MATCH('Formalisme RTE'!$H$2,'[1]TABLEAU DE BORD'!$B$13:$B$2000,0),12)</f>
        <v>2.7040062867933941</v>
      </c>
      <c r="BR784">
        <f t="shared" si="49"/>
        <v>0</v>
      </c>
      <c r="BU784">
        <f t="shared" ref="BU784:BU847" si="50">SQRT(1-(1/(SQRT((BY784*0.981)^2+(($B$30/10)*BW784*0.001)^2)/(BY784*0.981))^2))</f>
        <v>0.5758883471257642</v>
      </c>
      <c r="BW784">
        <f>IF($BW$6="","",IF(ISERROR(INDEX([1]Base!$A$2:$C$207,MATCH($BW$6,[1]Base!$A$2:$A$207,0),2))=TRUE,"CABLE INCONNU",(INDEX([1]Base!$A$2:$C$207,MATCH($BW$6,[1]Base!$A$2:$A$207,0),3))))</f>
        <v>15.75</v>
      </c>
      <c r="BY784">
        <f>IF($BW$6="","",IF(ISERROR(INDEX([1]Base!$A$2:$C$207,MATCH($BW$6,[1]Base!$A$2:$A$207,0),2))=TRUE,"CABLE INCONNU",(INDEX([1]Base!$A$2:$C$207,MATCH($BW$6,[1]Base!$A$2:$A$207,0),2))))</f>
        <v>0.54700000000000004</v>
      </c>
      <c r="CA784">
        <f t="shared" si="48"/>
        <v>0</v>
      </c>
      <c r="CC784">
        <f>$BB$28+$D$10*((EXP(($BB$26-Q784)/$D$10)+EXP(-($BB$26-Q784)/$D$10))/2-1)</f>
        <v>237.96</v>
      </c>
      <c r="CD7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BORD'!$B$13:$B$2000,0),9)))*Q784/$M$18)</f>
        <v>237.96</v>
      </c>
      <c r="CF784" t="str">
        <f>'[1]TABLEAU DE BORD'!B782</f>
        <v/>
      </c>
      <c r="CG784" t="e">
        <f>'[1]TABLEAU DE BORD'!E782-'[1]TABLEAU DE BORD'!C782</f>
        <v>#VALUE!</v>
      </c>
      <c r="CI784" t="str">
        <f>'[1]TABLEAU DE BORD'!H782</f>
        <v/>
      </c>
      <c r="CJ784" t="e">
        <f>'[1]TABLEAU DE BORD'!K782-'[1]TABLEAU DE BORD'!I782</f>
        <v>#VALUE!</v>
      </c>
    </row>
    <row r="785" spans="69:88" x14ac:dyDescent="0.25">
      <c r="BQ7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BORD'!$B$13:$B$2000,0),11))*Q785/INDEX('[1]TABLEAU DE BORD'!$B$13:$R$2000,MATCH('Formalisme RTE'!$H$2,'[1]TABLEAU DE BORD'!$B$13:$B$2000,0),12)</f>
        <v>2.7040062867933941</v>
      </c>
      <c r="BR785">
        <f t="shared" si="49"/>
        <v>0</v>
      </c>
      <c r="BU785">
        <f t="shared" si="50"/>
        <v>0.5758883471257642</v>
      </c>
      <c r="BW785">
        <f>IF($BW$6="","",IF(ISERROR(INDEX([1]Base!$A$2:$C$207,MATCH($BW$6,[1]Base!$A$2:$A$207,0),2))=TRUE,"CABLE INCONNU",(INDEX([1]Base!$A$2:$C$207,MATCH($BW$6,[1]Base!$A$2:$A$207,0),3))))</f>
        <v>15.75</v>
      </c>
      <c r="BY785">
        <f>IF($BW$6="","",IF(ISERROR(INDEX([1]Base!$A$2:$C$207,MATCH($BW$6,[1]Base!$A$2:$A$207,0),2))=TRUE,"CABLE INCONNU",(INDEX([1]Base!$A$2:$C$207,MATCH($BW$6,[1]Base!$A$2:$A$207,0),2))))</f>
        <v>0.54700000000000004</v>
      </c>
      <c r="CA785">
        <f t="shared" ref="CA785:CA848" si="51">CD785-CC785</f>
        <v>0</v>
      </c>
      <c r="CC785">
        <f>$BB$28+$D$10*((EXP(($BB$26-Q785)/$D$10)+EXP(-($BB$26-Q785)/$D$10))/2-1)</f>
        <v>237.96</v>
      </c>
      <c r="CD7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BORD'!$B$13:$B$2000,0),9)))*Q785/$M$18)</f>
        <v>237.96</v>
      </c>
      <c r="CF785" t="str">
        <f>'[1]TABLEAU DE BORD'!B783</f>
        <v/>
      </c>
      <c r="CG785" t="e">
        <f>'[1]TABLEAU DE BORD'!E783-'[1]TABLEAU DE BORD'!C783</f>
        <v>#VALUE!</v>
      </c>
      <c r="CI785" t="str">
        <f>'[1]TABLEAU DE BORD'!H783</f>
        <v/>
      </c>
      <c r="CJ785" t="e">
        <f>'[1]TABLEAU DE BORD'!K783-'[1]TABLEAU DE BORD'!I783</f>
        <v>#VALUE!</v>
      </c>
    </row>
    <row r="786" spans="69:88" x14ac:dyDescent="0.25">
      <c r="BQ7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BORD'!$B$13:$B$2000,0),11))*Q786/INDEX('[1]TABLEAU DE BORD'!$B$13:$R$2000,MATCH('Formalisme RTE'!$H$2,'[1]TABLEAU DE BORD'!$B$13:$B$2000,0),12)</f>
        <v>2.7040062867933941</v>
      </c>
      <c r="BR786">
        <f t="shared" ref="BR786:BR849" si="52">BU786*CA786</f>
        <v>0</v>
      </c>
      <c r="BU786">
        <f t="shared" si="50"/>
        <v>0.5758883471257642</v>
      </c>
      <c r="BW786">
        <f>IF($BW$6="","",IF(ISERROR(INDEX([1]Base!$A$2:$C$207,MATCH($BW$6,[1]Base!$A$2:$A$207,0),2))=TRUE,"CABLE INCONNU",(INDEX([1]Base!$A$2:$C$207,MATCH($BW$6,[1]Base!$A$2:$A$207,0),3))))</f>
        <v>15.75</v>
      </c>
      <c r="BY786">
        <f>IF($BW$6="","",IF(ISERROR(INDEX([1]Base!$A$2:$C$207,MATCH($BW$6,[1]Base!$A$2:$A$207,0),2))=TRUE,"CABLE INCONNU",(INDEX([1]Base!$A$2:$C$207,MATCH($BW$6,[1]Base!$A$2:$A$207,0),2))))</f>
        <v>0.54700000000000004</v>
      </c>
      <c r="CA786">
        <f t="shared" si="51"/>
        <v>0</v>
      </c>
      <c r="CC786">
        <f>$BB$28+$D$10*((EXP(($BB$26-Q786)/$D$10)+EXP(-($BB$26-Q786)/$D$10))/2-1)</f>
        <v>237.96</v>
      </c>
      <c r="CD7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BORD'!$B$13:$B$2000,0),9)))*Q786/$M$18)</f>
        <v>237.96</v>
      </c>
      <c r="CF786" t="str">
        <f>'[1]TABLEAU DE BORD'!B784</f>
        <v/>
      </c>
      <c r="CG786" t="e">
        <f>'[1]TABLEAU DE BORD'!E784-'[1]TABLEAU DE BORD'!C784</f>
        <v>#VALUE!</v>
      </c>
      <c r="CI786" t="str">
        <f>'[1]TABLEAU DE BORD'!H784</f>
        <v/>
      </c>
      <c r="CJ786" t="e">
        <f>'[1]TABLEAU DE BORD'!K784-'[1]TABLEAU DE BORD'!I784</f>
        <v>#VALUE!</v>
      </c>
    </row>
    <row r="787" spans="69:88" x14ac:dyDescent="0.25">
      <c r="BQ7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BORD'!$B$13:$B$2000,0),11))*Q787/INDEX('[1]TABLEAU DE BORD'!$B$13:$R$2000,MATCH('Formalisme RTE'!$H$2,'[1]TABLEAU DE BORD'!$B$13:$B$2000,0),12)</f>
        <v>2.7040062867933941</v>
      </c>
      <c r="BR787">
        <f t="shared" si="52"/>
        <v>0</v>
      </c>
      <c r="BU787">
        <f t="shared" si="50"/>
        <v>0.5758883471257642</v>
      </c>
      <c r="BW787">
        <f>IF($BW$6="","",IF(ISERROR(INDEX([1]Base!$A$2:$C$207,MATCH($BW$6,[1]Base!$A$2:$A$207,0),2))=TRUE,"CABLE INCONNU",(INDEX([1]Base!$A$2:$C$207,MATCH($BW$6,[1]Base!$A$2:$A$207,0),3))))</f>
        <v>15.75</v>
      </c>
      <c r="BY787">
        <f>IF($BW$6="","",IF(ISERROR(INDEX([1]Base!$A$2:$C$207,MATCH($BW$6,[1]Base!$A$2:$A$207,0),2))=TRUE,"CABLE INCONNU",(INDEX([1]Base!$A$2:$C$207,MATCH($BW$6,[1]Base!$A$2:$A$207,0),2))))</f>
        <v>0.54700000000000004</v>
      </c>
      <c r="CA787">
        <f t="shared" si="51"/>
        <v>0</v>
      </c>
      <c r="CC787">
        <f>$BB$28+$D$10*((EXP(($BB$26-Q787)/$D$10)+EXP(-($BB$26-Q787)/$D$10))/2-1)</f>
        <v>237.96</v>
      </c>
      <c r="CD7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BORD'!$B$13:$B$2000,0),9)))*Q787/$M$18)</f>
        <v>237.96</v>
      </c>
      <c r="CF787" t="str">
        <f>'[1]TABLEAU DE BORD'!B785</f>
        <v/>
      </c>
      <c r="CG787" t="e">
        <f>'[1]TABLEAU DE BORD'!E785-'[1]TABLEAU DE BORD'!C785</f>
        <v>#VALUE!</v>
      </c>
      <c r="CI787" t="str">
        <f>'[1]TABLEAU DE BORD'!H785</f>
        <v/>
      </c>
      <c r="CJ787" t="e">
        <f>'[1]TABLEAU DE BORD'!K785-'[1]TABLEAU DE BORD'!I785</f>
        <v>#VALUE!</v>
      </c>
    </row>
    <row r="788" spans="69:88" x14ac:dyDescent="0.25">
      <c r="BQ7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BORD'!$B$13:$B$2000,0),11))*Q788/INDEX('[1]TABLEAU DE BORD'!$B$13:$R$2000,MATCH('Formalisme RTE'!$H$2,'[1]TABLEAU DE BORD'!$B$13:$B$2000,0),12)</f>
        <v>2.7040062867933941</v>
      </c>
      <c r="BR788">
        <f t="shared" si="52"/>
        <v>0</v>
      </c>
      <c r="BU788">
        <f t="shared" si="50"/>
        <v>0.5758883471257642</v>
      </c>
      <c r="BW788">
        <f>IF($BW$6="","",IF(ISERROR(INDEX([1]Base!$A$2:$C$207,MATCH($BW$6,[1]Base!$A$2:$A$207,0),2))=TRUE,"CABLE INCONNU",(INDEX([1]Base!$A$2:$C$207,MATCH($BW$6,[1]Base!$A$2:$A$207,0),3))))</f>
        <v>15.75</v>
      </c>
      <c r="BY788">
        <f>IF($BW$6="","",IF(ISERROR(INDEX([1]Base!$A$2:$C$207,MATCH($BW$6,[1]Base!$A$2:$A$207,0),2))=TRUE,"CABLE INCONNU",(INDEX([1]Base!$A$2:$C$207,MATCH($BW$6,[1]Base!$A$2:$A$207,0),2))))</f>
        <v>0.54700000000000004</v>
      </c>
      <c r="CA788">
        <f t="shared" si="51"/>
        <v>0</v>
      </c>
      <c r="CC788">
        <f>$BB$28+$D$10*((EXP(($BB$26-Q788)/$D$10)+EXP(-($BB$26-Q788)/$D$10))/2-1)</f>
        <v>237.96</v>
      </c>
      <c r="CD7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BORD'!$B$13:$B$2000,0),9)))*Q788/$M$18)</f>
        <v>237.96</v>
      </c>
      <c r="CF788" t="str">
        <f>'[1]TABLEAU DE BORD'!B786</f>
        <v/>
      </c>
      <c r="CG788" t="e">
        <f>'[1]TABLEAU DE BORD'!E786-'[1]TABLEAU DE BORD'!C786</f>
        <v>#VALUE!</v>
      </c>
      <c r="CI788" t="str">
        <f>'[1]TABLEAU DE BORD'!H786</f>
        <v/>
      </c>
      <c r="CJ788" t="e">
        <f>'[1]TABLEAU DE BORD'!K786-'[1]TABLEAU DE BORD'!I786</f>
        <v>#VALUE!</v>
      </c>
    </row>
    <row r="789" spans="69:88" x14ac:dyDescent="0.25">
      <c r="BQ7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BORD'!$B$13:$B$2000,0),11))*Q789/INDEX('[1]TABLEAU DE BORD'!$B$13:$R$2000,MATCH('Formalisme RTE'!$H$2,'[1]TABLEAU DE BORD'!$B$13:$B$2000,0),12)</f>
        <v>2.7040062867933941</v>
      </c>
      <c r="BR789">
        <f t="shared" si="52"/>
        <v>0</v>
      </c>
      <c r="BU789">
        <f t="shared" si="50"/>
        <v>0.5758883471257642</v>
      </c>
      <c r="BW789">
        <f>IF($BW$6="","",IF(ISERROR(INDEX([1]Base!$A$2:$C$207,MATCH($BW$6,[1]Base!$A$2:$A$207,0),2))=TRUE,"CABLE INCONNU",(INDEX([1]Base!$A$2:$C$207,MATCH($BW$6,[1]Base!$A$2:$A$207,0),3))))</f>
        <v>15.75</v>
      </c>
      <c r="BY789">
        <f>IF($BW$6="","",IF(ISERROR(INDEX([1]Base!$A$2:$C$207,MATCH($BW$6,[1]Base!$A$2:$A$207,0),2))=TRUE,"CABLE INCONNU",(INDEX([1]Base!$A$2:$C$207,MATCH($BW$6,[1]Base!$A$2:$A$207,0),2))))</f>
        <v>0.54700000000000004</v>
      </c>
      <c r="CA789">
        <f t="shared" si="51"/>
        <v>0</v>
      </c>
      <c r="CC789">
        <f>$BB$28+$D$10*((EXP(($BB$26-Q789)/$D$10)+EXP(-($BB$26-Q789)/$D$10))/2-1)</f>
        <v>237.96</v>
      </c>
      <c r="CD7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BORD'!$B$13:$B$2000,0),9)))*Q789/$M$18)</f>
        <v>237.96</v>
      </c>
      <c r="CF789" t="str">
        <f>'[1]TABLEAU DE BORD'!B787</f>
        <v/>
      </c>
      <c r="CG789" t="e">
        <f>'[1]TABLEAU DE BORD'!E787-'[1]TABLEAU DE BORD'!C787</f>
        <v>#VALUE!</v>
      </c>
      <c r="CI789" t="str">
        <f>'[1]TABLEAU DE BORD'!H787</f>
        <v/>
      </c>
      <c r="CJ789" t="e">
        <f>'[1]TABLEAU DE BORD'!K787-'[1]TABLEAU DE BORD'!I787</f>
        <v>#VALUE!</v>
      </c>
    </row>
    <row r="790" spans="69:88" x14ac:dyDescent="0.25">
      <c r="BQ7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BORD'!$B$13:$B$2000,0),11))*Q790/INDEX('[1]TABLEAU DE BORD'!$B$13:$R$2000,MATCH('Formalisme RTE'!$H$2,'[1]TABLEAU DE BORD'!$B$13:$B$2000,0),12)</f>
        <v>2.7040062867933941</v>
      </c>
      <c r="BR790">
        <f t="shared" si="52"/>
        <v>0</v>
      </c>
      <c r="BU790">
        <f t="shared" si="50"/>
        <v>0.5758883471257642</v>
      </c>
      <c r="BW790">
        <f>IF($BW$6="","",IF(ISERROR(INDEX([1]Base!$A$2:$C$207,MATCH($BW$6,[1]Base!$A$2:$A$207,0),2))=TRUE,"CABLE INCONNU",(INDEX([1]Base!$A$2:$C$207,MATCH($BW$6,[1]Base!$A$2:$A$207,0),3))))</f>
        <v>15.75</v>
      </c>
      <c r="BY790">
        <f>IF($BW$6="","",IF(ISERROR(INDEX([1]Base!$A$2:$C$207,MATCH($BW$6,[1]Base!$A$2:$A$207,0),2))=TRUE,"CABLE INCONNU",(INDEX([1]Base!$A$2:$C$207,MATCH($BW$6,[1]Base!$A$2:$A$207,0),2))))</f>
        <v>0.54700000000000004</v>
      </c>
      <c r="CA790">
        <f t="shared" si="51"/>
        <v>0</v>
      </c>
      <c r="CC790">
        <f>$BB$28+$D$10*((EXP(($BB$26-Q790)/$D$10)+EXP(-($BB$26-Q790)/$D$10))/2-1)</f>
        <v>237.96</v>
      </c>
      <c r="CD7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BORD'!$B$13:$B$2000,0),9)))*Q790/$M$18)</f>
        <v>237.96</v>
      </c>
      <c r="CF790" t="str">
        <f>'[1]TABLEAU DE BORD'!B788</f>
        <v/>
      </c>
      <c r="CG790" t="e">
        <f>'[1]TABLEAU DE BORD'!E788-'[1]TABLEAU DE BORD'!C788</f>
        <v>#VALUE!</v>
      </c>
      <c r="CI790" t="str">
        <f>'[1]TABLEAU DE BORD'!H788</f>
        <v/>
      </c>
      <c r="CJ790" t="e">
        <f>'[1]TABLEAU DE BORD'!K788-'[1]TABLEAU DE BORD'!I788</f>
        <v>#VALUE!</v>
      </c>
    </row>
    <row r="791" spans="69:88" x14ac:dyDescent="0.25">
      <c r="BQ7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BORD'!$B$13:$B$2000,0),11))*Q791/INDEX('[1]TABLEAU DE BORD'!$B$13:$R$2000,MATCH('Formalisme RTE'!$H$2,'[1]TABLEAU DE BORD'!$B$13:$B$2000,0),12)</f>
        <v>2.7040062867933941</v>
      </c>
      <c r="BR791">
        <f t="shared" si="52"/>
        <v>0</v>
      </c>
      <c r="BU791">
        <f t="shared" si="50"/>
        <v>0.5758883471257642</v>
      </c>
      <c r="BW791">
        <f>IF($BW$6="","",IF(ISERROR(INDEX([1]Base!$A$2:$C$207,MATCH($BW$6,[1]Base!$A$2:$A$207,0),2))=TRUE,"CABLE INCONNU",(INDEX([1]Base!$A$2:$C$207,MATCH($BW$6,[1]Base!$A$2:$A$207,0),3))))</f>
        <v>15.75</v>
      </c>
      <c r="BY791">
        <f>IF($BW$6="","",IF(ISERROR(INDEX([1]Base!$A$2:$C$207,MATCH($BW$6,[1]Base!$A$2:$A$207,0),2))=TRUE,"CABLE INCONNU",(INDEX([1]Base!$A$2:$C$207,MATCH($BW$6,[1]Base!$A$2:$A$207,0),2))))</f>
        <v>0.54700000000000004</v>
      </c>
      <c r="CA791">
        <f t="shared" si="51"/>
        <v>0</v>
      </c>
      <c r="CC791">
        <f>$BB$28+$D$10*((EXP(($BB$26-Q791)/$D$10)+EXP(-($BB$26-Q791)/$D$10))/2-1)</f>
        <v>237.96</v>
      </c>
      <c r="CD7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BORD'!$B$13:$B$2000,0),9)))*Q791/$M$18)</f>
        <v>237.96</v>
      </c>
      <c r="CF791" t="str">
        <f>'[1]TABLEAU DE BORD'!B789</f>
        <v/>
      </c>
      <c r="CG791" t="e">
        <f>'[1]TABLEAU DE BORD'!E789-'[1]TABLEAU DE BORD'!C789</f>
        <v>#VALUE!</v>
      </c>
      <c r="CI791" t="str">
        <f>'[1]TABLEAU DE BORD'!H789</f>
        <v/>
      </c>
      <c r="CJ791" t="e">
        <f>'[1]TABLEAU DE BORD'!K789-'[1]TABLEAU DE BORD'!I789</f>
        <v>#VALUE!</v>
      </c>
    </row>
    <row r="792" spans="69:88" x14ac:dyDescent="0.25">
      <c r="BQ7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BORD'!$B$13:$B$2000,0),11))*Q792/INDEX('[1]TABLEAU DE BORD'!$B$13:$R$2000,MATCH('Formalisme RTE'!$H$2,'[1]TABLEAU DE BORD'!$B$13:$B$2000,0),12)</f>
        <v>2.7040062867933941</v>
      </c>
      <c r="BR792">
        <f t="shared" si="52"/>
        <v>0</v>
      </c>
      <c r="BU792">
        <f t="shared" si="50"/>
        <v>0.5758883471257642</v>
      </c>
      <c r="BW792">
        <f>IF($BW$6="","",IF(ISERROR(INDEX([1]Base!$A$2:$C$207,MATCH($BW$6,[1]Base!$A$2:$A$207,0),2))=TRUE,"CABLE INCONNU",(INDEX([1]Base!$A$2:$C$207,MATCH($BW$6,[1]Base!$A$2:$A$207,0),3))))</f>
        <v>15.75</v>
      </c>
      <c r="BY792">
        <f>IF($BW$6="","",IF(ISERROR(INDEX([1]Base!$A$2:$C$207,MATCH($BW$6,[1]Base!$A$2:$A$207,0),2))=TRUE,"CABLE INCONNU",(INDEX([1]Base!$A$2:$C$207,MATCH($BW$6,[1]Base!$A$2:$A$207,0),2))))</f>
        <v>0.54700000000000004</v>
      </c>
      <c r="CA792">
        <f t="shared" si="51"/>
        <v>0</v>
      </c>
      <c r="CC792">
        <f>$BB$28+$D$10*((EXP(($BB$26-Q792)/$D$10)+EXP(-($BB$26-Q792)/$D$10))/2-1)</f>
        <v>237.96</v>
      </c>
      <c r="CD7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BORD'!$B$13:$B$2000,0),9)))*Q792/$M$18)</f>
        <v>237.96</v>
      </c>
      <c r="CF792" t="str">
        <f>'[1]TABLEAU DE BORD'!B790</f>
        <v/>
      </c>
      <c r="CG792" t="e">
        <f>'[1]TABLEAU DE BORD'!E790-'[1]TABLEAU DE BORD'!C790</f>
        <v>#VALUE!</v>
      </c>
      <c r="CI792" t="str">
        <f>'[1]TABLEAU DE BORD'!H790</f>
        <v/>
      </c>
      <c r="CJ792" t="e">
        <f>'[1]TABLEAU DE BORD'!K790-'[1]TABLEAU DE BORD'!I790</f>
        <v>#VALUE!</v>
      </c>
    </row>
    <row r="793" spans="69:88" x14ac:dyDescent="0.25">
      <c r="BQ7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BORD'!$B$13:$B$2000,0),11))*Q793/INDEX('[1]TABLEAU DE BORD'!$B$13:$R$2000,MATCH('Formalisme RTE'!$H$2,'[1]TABLEAU DE BORD'!$B$13:$B$2000,0),12)</f>
        <v>2.7040062867933941</v>
      </c>
      <c r="BR793">
        <f t="shared" si="52"/>
        <v>0</v>
      </c>
      <c r="BU793">
        <f t="shared" si="50"/>
        <v>0.5758883471257642</v>
      </c>
      <c r="BW793">
        <f>IF($BW$6="","",IF(ISERROR(INDEX([1]Base!$A$2:$C$207,MATCH($BW$6,[1]Base!$A$2:$A$207,0),2))=TRUE,"CABLE INCONNU",(INDEX([1]Base!$A$2:$C$207,MATCH($BW$6,[1]Base!$A$2:$A$207,0),3))))</f>
        <v>15.75</v>
      </c>
      <c r="BY793">
        <f>IF($BW$6="","",IF(ISERROR(INDEX([1]Base!$A$2:$C$207,MATCH($BW$6,[1]Base!$A$2:$A$207,0),2))=TRUE,"CABLE INCONNU",(INDEX([1]Base!$A$2:$C$207,MATCH($BW$6,[1]Base!$A$2:$A$207,0),2))))</f>
        <v>0.54700000000000004</v>
      </c>
      <c r="CA793">
        <f t="shared" si="51"/>
        <v>0</v>
      </c>
      <c r="CC793">
        <f>$BB$28+$D$10*((EXP(($BB$26-Q793)/$D$10)+EXP(-($BB$26-Q793)/$D$10))/2-1)</f>
        <v>237.96</v>
      </c>
      <c r="CD7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BORD'!$B$13:$B$2000,0),9)))*Q793/$M$18)</f>
        <v>237.96</v>
      </c>
      <c r="CF793" t="str">
        <f>'[1]TABLEAU DE BORD'!B791</f>
        <v/>
      </c>
      <c r="CG793" t="e">
        <f>'[1]TABLEAU DE BORD'!E791-'[1]TABLEAU DE BORD'!C791</f>
        <v>#VALUE!</v>
      </c>
      <c r="CI793" t="str">
        <f>'[1]TABLEAU DE BORD'!H791</f>
        <v/>
      </c>
      <c r="CJ793" t="e">
        <f>'[1]TABLEAU DE BORD'!K791-'[1]TABLEAU DE BORD'!I791</f>
        <v>#VALUE!</v>
      </c>
    </row>
    <row r="794" spans="69:88" x14ac:dyDescent="0.25">
      <c r="BQ7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BORD'!$B$13:$B$2000,0),11))*Q794/INDEX('[1]TABLEAU DE BORD'!$B$13:$R$2000,MATCH('Formalisme RTE'!$H$2,'[1]TABLEAU DE BORD'!$B$13:$B$2000,0),12)</f>
        <v>2.7040062867933941</v>
      </c>
      <c r="BR794">
        <f t="shared" si="52"/>
        <v>0</v>
      </c>
      <c r="BU794">
        <f t="shared" si="50"/>
        <v>0.5758883471257642</v>
      </c>
      <c r="BW794">
        <f>IF($BW$6="","",IF(ISERROR(INDEX([1]Base!$A$2:$C$207,MATCH($BW$6,[1]Base!$A$2:$A$207,0),2))=TRUE,"CABLE INCONNU",(INDEX([1]Base!$A$2:$C$207,MATCH($BW$6,[1]Base!$A$2:$A$207,0),3))))</f>
        <v>15.75</v>
      </c>
      <c r="BY794">
        <f>IF($BW$6="","",IF(ISERROR(INDEX([1]Base!$A$2:$C$207,MATCH($BW$6,[1]Base!$A$2:$A$207,0),2))=TRUE,"CABLE INCONNU",(INDEX([1]Base!$A$2:$C$207,MATCH($BW$6,[1]Base!$A$2:$A$207,0),2))))</f>
        <v>0.54700000000000004</v>
      </c>
      <c r="CA794">
        <f t="shared" si="51"/>
        <v>0</v>
      </c>
      <c r="CC794">
        <f>$BB$28+$D$10*((EXP(($BB$26-Q794)/$D$10)+EXP(-($BB$26-Q794)/$D$10))/2-1)</f>
        <v>237.96</v>
      </c>
      <c r="CD7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BORD'!$B$13:$B$2000,0),9)))*Q794/$M$18)</f>
        <v>237.96</v>
      </c>
      <c r="CF794" t="str">
        <f>'[1]TABLEAU DE BORD'!B792</f>
        <v/>
      </c>
      <c r="CG794" t="e">
        <f>'[1]TABLEAU DE BORD'!E792-'[1]TABLEAU DE BORD'!C792</f>
        <v>#VALUE!</v>
      </c>
      <c r="CI794" t="str">
        <f>'[1]TABLEAU DE BORD'!H792</f>
        <v/>
      </c>
      <c r="CJ794" t="e">
        <f>'[1]TABLEAU DE BORD'!K792-'[1]TABLEAU DE BORD'!I792</f>
        <v>#VALUE!</v>
      </c>
    </row>
    <row r="795" spans="69:88" x14ac:dyDescent="0.25">
      <c r="BQ7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BORD'!$B$13:$B$2000,0),11))*Q795/INDEX('[1]TABLEAU DE BORD'!$B$13:$R$2000,MATCH('Formalisme RTE'!$H$2,'[1]TABLEAU DE BORD'!$B$13:$B$2000,0),12)</f>
        <v>2.7040062867933941</v>
      </c>
      <c r="BR795">
        <f t="shared" si="52"/>
        <v>0</v>
      </c>
      <c r="BU795">
        <f t="shared" si="50"/>
        <v>0.5758883471257642</v>
      </c>
      <c r="BW795">
        <f>IF($BW$6="","",IF(ISERROR(INDEX([1]Base!$A$2:$C$207,MATCH($BW$6,[1]Base!$A$2:$A$207,0),2))=TRUE,"CABLE INCONNU",(INDEX([1]Base!$A$2:$C$207,MATCH($BW$6,[1]Base!$A$2:$A$207,0),3))))</f>
        <v>15.75</v>
      </c>
      <c r="BY795">
        <f>IF($BW$6="","",IF(ISERROR(INDEX([1]Base!$A$2:$C$207,MATCH($BW$6,[1]Base!$A$2:$A$207,0),2))=TRUE,"CABLE INCONNU",(INDEX([1]Base!$A$2:$C$207,MATCH($BW$6,[1]Base!$A$2:$A$207,0),2))))</f>
        <v>0.54700000000000004</v>
      </c>
      <c r="CA795">
        <f t="shared" si="51"/>
        <v>0</v>
      </c>
      <c r="CC795">
        <f>$BB$28+$D$10*((EXP(($BB$26-Q795)/$D$10)+EXP(-($BB$26-Q795)/$D$10))/2-1)</f>
        <v>237.96</v>
      </c>
      <c r="CD7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BORD'!$B$13:$B$2000,0),9)))*Q795/$M$18)</f>
        <v>237.96</v>
      </c>
      <c r="CF795" t="str">
        <f>'[1]TABLEAU DE BORD'!B793</f>
        <v/>
      </c>
      <c r="CG795" t="e">
        <f>'[1]TABLEAU DE BORD'!E793-'[1]TABLEAU DE BORD'!C793</f>
        <v>#VALUE!</v>
      </c>
      <c r="CI795" t="str">
        <f>'[1]TABLEAU DE BORD'!H793</f>
        <v/>
      </c>
      <c r="CJ795" t="e">
        <f>'[1]TABLEAU DE BORD'!K793-'[1]TABLEAU DE BORD'!I793</f>
        <v>#VALUE!</v>
      </c>
    </row>
    <row r="796" spans="69:88" x14ac:dyDescent="0.25">
      <c r="BQ7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BORD'!$B$13:$B$2000,0),11))*Q796/INDEX('[1]TABLEAU DE BORD'!$B$13:$R$2000,MATCH('Formalisme RTE'!$H$2,'[1]TABLEAU DE BORD'!$B$13:$B$2000,0),12)</f>
        <v>2.7040062867933941</v>
      </c>
      <c r="BR796">
        <f t="shared" si="52"/>
        <v>0</v>
      </c>
      <c r="BU796">
        <f t="shared" si="50"/>
        <v>0.5758883471257642</v>
      </c>
      <c r="BW796">
        <f>IF($BW$6="","",IF(ISERROR(INDEX([1]Base!$A$2:$C$207,MATCH($BW$6,[1]Base!$A$2:$A$207,0),2))=TRUE,"CABLE INCONNU",(INDEX([1]Base!$A$2:$C$207,MATCH($BW$6,[1]Base!$A$2:$A$207,0),3))))</f>
        <v>15.75</v>
      </c>
      <c r="BY796">
        <f>IF($BW$6="","",IF(ISERROR(INDEX([1]Base!$A$2:$C$207,MATCH($BW$6,[1]Base!$A$2:$A$207,0),2))=TRUE,"CABLE INCONNU",(INDEX([1]Base!$A$2:$C$207,MATCH($BW$6,[1]Base!$A$2:$A$207,0),2))))</f>
        <v>0.54700000000000004</v>
      </c>
      <c r="CA796">
        <f t="shared" si="51"/>
        <v>0</v>
      </c>
      <c r="CC796">
        <f>$BB$28+$D$10*((EXP(($BB$26-Q796)/$D$10)+EXP(-($BB$26-Q796)/$D$10))/2-1)</f>
        <v>237.96</v>
      </c>
      <c r="CD7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BORD'!$B$13:$B$2000,0),9)))*Q796/$M$18)</f>
        <v>237.96</v>
      </c>
      <c r="CF796" t="str">
        <f>'[1]TABLEAU DE BORD'!B794</f>
        <v/>
      </c>
      <c r="CG796" t="e">
        <f>'[1]TABLEAU DE BORD'!E794-'[1]TABLEAU DE BORD'!C794</f>
        <v>#VALUE!</v>
      </c>
      <c r="CI796" t="str">
        <f>'[1]TABLEAU DE BORD'!H794</f>
        <v/>
      </c>
      <c r="CJ796" t="e">
        <f>'[1]TABLEAU DE BORD'!K794-'[1]TABLEAU DE BORD'!I794</f>
        <v>#VALUE!</v>
      </c>
    </row>
    <row r="797" spans="69:88" x14ac:dyDescent="0.25">
      <c r="BQ7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BORD'!$B$13:$B$2000,0),11))*Q797/INDEX('[1]TABLEAU DE BORD'!$B$13:$R$2000,MATCH('Formalisme RTE'!$H$2,'[1]TABLEAU DE BORD'!$B$13:$B$2000,0),12)</f>
        <v>2.7040062867933941</v>
      </c>
      <c r="BR797">
        <f t="shared" si="52"/>
        <v>0</v>
      </c>
      <c r="BU797">
        <f t="shared" si="50"/>
        <v>0.5758883471257642</v>
      </c>
      <c r="BW797">
        <f>IF($BW$6="","",IF(ISERROR(INDEX([1]Base!$A$2:$C$207,MATCH($BW$6,[1]Base!$A$2:$A$207,0),2))=TRUE,"CABLE INCONNU",(INDEX([1]Base!$A$2:$C$207,MATCH($BW$6,[1]Base!$A$2:$A$207,0),3))))</f>
        <v>15.75</v>
      </c>
      <c r="BY797">
        <f>IF($BW$6="","",IF(ISERROR(INDEX([1]Base!$A$2:$C$207,MATCH($BW$6,[1]Base!$A$2:$A$207,0),2))=TRUE,"CABLE INCONNU",(INDEX([1]Base!$A$2:$C$207,MATCH($BW$6,[1]Base!$A$2:$A$207,0),2))))</f>
        <v>0.54700000000000004</v>
      </c>
      <c r="CA797">
        <f t="shared" si="51"/>
        <v>0</v>
      </c>
      <c r="CC797">
        <f>$BB$28+$D$10*((EXP(($BB$26-Q797)/$D$10)+EXP(-($BB$26-Q797)/$D$10))/2-1)</f>
        <v>237.96</v>
      </c>
      <c r="CD7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BORD'!$B$13:$B$2000,0),9)))*Q797/$M$18)</f>
        <v>237.96</v>
      </c>
      <c r="CF797" t="str">
        <f>'[1]TABLEAU DE BORD'!B795</f>
        <v/>
      </c>
      <c r="CG797" t="e">
        <f>'[1]TABLEAU DE BORD'!E795-'[1]TABLEAU DE BORD'!C795</f>
        <v>#VALUE!</v>
      </c>
      <c r="CI797" t="str">
        <f>'[1]TABLEAU DE BORD'!H795</f>
        <v/>
      </c>
      <c r="CJ797" t="e">
        <f>'[1]TABLEAU DE BORD'!K795-'[1]TABLEAU DE BORD'!I795</f>
        <v>#VALUE!</v>
      </c>
    </row>
    <row r="798" spans="69:88" x14ac:dyDescent="0.25">
      <c r="BQ7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BORD'!$B$13:$B$2000,0),11))*Q798/INDEX('[1]TABLEAU DE BORD'!$B$13:$R$2000,MATCH('Formalisme RTE'!$H$2,'[1]TABLEAU DE BORD'!$B$13:$B$2000,0),12)</f>
        <v>2.7040062867933941</v>
      </c>
      <c r="BR798">
        <f t="shared" si="52"/>
        <v>0</v>
      </c>
      <c r="BU798">
        <f t="shared" si="50"/>
        <v>0.5758883471257642</v>
      </c>
      <c r="BW798">
        <f>IF($BW$6="","",IF(ISERROR(INDEX([1]Base!$A$2:$C$207,MATCH($BW$6,[1]Base!$A$2:$A$207,0),2))=TRUE,"CABLE INCONNU",(INDEX([1]Base!$A$2:$C$207,MATCH($BW$6,[1]Base!$A$2:$A$207,0),3))))</f>
        <v>15.75</v>
      </c>
      <c r="BY798">
        <f>IF($BW$6="","",IF(ISERROR(INDEX([1]Base!$A$2:$C$207,MATCH($BW$6,[1]Base!$A$2:$A$207,0),2))=TRUE,"CABLE INCONNU",(INDEX([1]Base!$A$2:$C$207,MATCH($BW$6,[1]Base!$A$2:$A$207,0),2))))</f>
        <v>0.54700000000000004</v>
      </c>
      <c r="CA798">
        <f t="shared" si="51"/>
        <v>0</v>
      </c>
      <c r="CC798">
        <f>$BB$28+$D$10*((EXP(($BB$26-Q798)/$D$10)+EXP(-($BB$26-Q798)/$D$10))/2-1)</f>
        <v>237.96</v>
      </c>
      <c r="CD7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BORD'!$B$13:$B$2000,0),9)))*Q798/$M$18)</f>
        <v>237.96</v>
      </c>
      <c r="CF798" t="str">
        <f>'[1]TABLEAU DE BORD'!B796</f>
        <v/>
      </c>
      <c r="CG798" t="e">
        <f>'[1]TABLEAU DE BORD'!E796-'[1]TABLEAU DE BORD'!C796</f>
        <v>#VALUE!</v>
      </c>
      <c r="CI798" t="str">
        <f>'[1]TABLEAU DE BORD'!H796</f>
        <v/>
      </c>
      <c r="CJ798" t="e">
        <f>'[1]TABLEAU DE BORD'!K796-'[1]TABLEAU DE BORD'!I796</f>
        <v>#VALUE!</v>
      </c>
    </row>
    <row r="799" spans="69:88" x14ac:dyDescent="0.25">
      <c r="BQ7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BORD'!$B$13:$B$2000,0),11))*Q799/INDEX('[1]TABLEAU DE BORD'!$B$13:$R$2000,MATCH('Formalisme RTE'!$H$2,'[1]TABLEAU DE BORD'!$B$13:$B$2000,0),12)</f>
        <v>2.7040062867933941</v>
      </c>
      <c r="BR799">
        <f t="shared" si="52"/>
        <v>0</v>
      </c>
      <c r="BU799">
        <f t="shared" si="50"/>
        <v>0.5758883471257642</v>
      </c>
      <c r="BW799">
        <f>IF($BW$6="","",IF(ISERROR(INDEX([1]Base!$A$2:$C$207,MATCH($BW$6,[1]Base!$A$2:$A$207,0),2))=TRUE,"CABLE INCONNU",(INDEX([1]Base!$A$2:$C$207,MATCH($BW$6,[1]Base!$A$2:$A$207,0),3))))</f>
        <v>15.75</v>
      </c>
      <c r="BY799">
        <f>IF($BW$6="","",IF(ISERROR(INDEX([1]Base!$A$2:$C$207,MATCH($BW$6,[1]Base!$A$2:$A$207,0),2))=TRUE,"CABLE INCONNU",(INDEX([1]Base!$A$2:$C$207,MATCH($BW$6,[1]Base!$A$2:$A$207,0),2))))</f>
        <v>0.54700000000000004</v>
      </c>
      <c r="CA799">
        <f t="shared" si="51"/>
        <v>0</v>
      </c>
      <c r="CC799">
        <f>$BB$28+$D$10*((EXP(($BB$26-Q799)/$D$10)+EXP(-($BB$26-Q799)/$D$10))/2-1)</f>
        <v>237.96</v>
      </c>
      <c r="CD7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BORD'!$B$13:$B$2000,0),9)))*Q799/$M$18)</f>
        <v>237.96</v>
      </c>
      <c r="CF799" t="str">
        <f>'[1]TABLEAU DE BORD'!B797</f>
        <v/>
      </c>
      <c r="CG799" t="e">
        <f>'[1]TABLEAU DE BORD'!E797-'[1]TABLEAU DE BORD'!C797</f>
        <v>#VALUE!</v>
      </c>
      <c r="CI799" t="str">
        <f>'[1]TABLEAU DE BORD'!H797</f>
        <v/>
      </c>
      <c r="CJ799" t="e">
        <f>'[1]TABLEAU DE BORD'!K797-'[1]TABLEAU DE BORD'!I797</f>
        <v>#VALUE!</v>
      </c>
    </row>
    <row r="800" spans="69:88" x14ac:dyDescent="0.25">
      <c r="BQ8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BORD'!$B$13:$B$2000,0),11))*Q800/INDEX('[1]TABLEAU DE BORD'!$B$13:$R$2000,MATCH('Formalisme RTE'!$H$2,'[1]TABLEAU DE BORD'!$B$13:$B$2000,0),12)</f>
        <v>2.7040062867933941</v>
      </c>
      <c r="BR800">
        <f t="shared" si="52"/>
        <v>0</v>
      </c>
      <c r="BU800">
        <f t="shared" si="50"/>
        <v>0.5758883471257642</v>
      </c>
      <c r="BW800">
        <f>IF($BW$6="","",IF(ISERROR(INDEX([1]Base!$A$2:$C$207,MATCH($BW$6,[1]Base!$A$2:$A$207,0),2))=TRUE,"CABLE INCONNU",(INDEX([1]Base!$A$2:$C$207,MATCH($BW$6,[1]Base!$A$2:$A$207,0),3))))</f>
        <v>15.75</v>
      </c>
      <c r="BY800">
        <f>IF($BW$6="","",IF(ISERROR(INDEX([1]Base!$A$2:$C$207,MATCH($BW$6,[1]Base!$A$2:$A$207,0),2))=TRUE,"CABLE INCONNU",(INDEX([1]Base!$A$2:$C$207,MATCH($BW$6,[1]Base!$A$2:$A$207,0),2))))</f>
        <v>0.54700000000000004</v>
      </c>
      <c r="CA800">
        <f t="shared" si="51"/>
        <v>0</v>
      </c>
      <c r="CC800">
        <f>$BB$28+$D$10*((EXP(($BB$26-Q800)/$D$10)+EXP(-($BB$26-Q800)/$D$10))/2-1)</f>
        <v>237.96</v>
      </c>
      <c r="CD8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BORD'!$B$13:$B$2000,0),9)))*Q800/$M$18)</f>
        <v>237.96</v>
      </c>
      <c r="CF800" t="str">
        <f>'[1]TABLEAU DE BORD'!B798</f>
        <v/>
      </c>
      <c r="CG800" t="e">
        <f>'[1]TABLEAU DE BORD'!E798-'[1]TABLEAU DE BORD'!C798</f>
        <v>#VALUE!</v>
      </c>
      <c r="CI800" t="str">
        <f>'[1]TABLEAU DE BORD'!H798</f>
        <v/>
      </c>
      <c r="CJ800" t="e">
        <f>'[1]TABLEAU DE BORD'!K798-'[1]TABLEAU DE BORD'!I798</f>
        <v>#VALUE!</v>
      </c>
    </row>
    <row r="801" spans="69:88" x14ac:dyDescent="0.25">
      <c r="BQ8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BORD'!$B$13:$B$2000,0),11))*Q801/INDEX('[1]TABLEAU DE BORD'!$B$13:$R$2000,MATCH('Formalisme RTE'!$H$2,'[1]TABLEAU DE BORD'!$B$13:$B$2000,0),12)</f>
        <v>2.7040062867933941</v>
      </c>
      <c r="BR801">
        <f t="shared" si="52"/>
        <v>0</v>
      </c>
      <c r="BU801">
        <f t="shared" si="50"/>
        <v>0.5758883471257642</v>
      </c>
      <c r="BW801">
        <f>IF($BW$6="","",IF(ISERROR(INDEX([1]Base!$A$2:$C$207,MATCH($BW$6,[1]Base!$A$2:$A$207,0),2))=TRUE,"CABLE INCONNU",(INDEX([1]Base!$A$2:$C$207,MATCH($BW$6,[1]Base!$A$2:$A$207,0),3))))</f>
        <v>15.75</v>
      </c>
      <c r="BY801">
        <f>IF($BW$6="","",IF(ISERROR(INDEX([1]Base!$A$2:$C$207,MATCH($BW$6,[1]Base!$A$2:$A$207,0),2))=TRUE,"CABLE INCONNU",(INDEX([1]Base!$A$2:$C$207,MATCH($BW$6,[1]Base!$A$2:$A$207,0),2))))</f>
        <v>0.54700000000000004</v>
      </c>
      <c r="CA801">
        <f t="shared" si="51"/>
        <v>0</v>
      </c>
      <c r="CC801">
        <f>$BB$28+$D$10*((EXP(($BB$26-Q801)/$D$10)+EXP(-($BB$26-Q801)/$D$10))/2-1)</f>
        <v>237.96</v>
      </c>
      <c r="CD8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BORD'!$B$13:$B$2000,0),9)))*Q801/$M$18)</f>
        <v>237.96</v>
      </c>
      <c r="CF801" t="str">
        <f>'[1]TABLEAU DE BORD'!B799</f>
        <v/>
      </c>
      <c r="CG801" t="e">
        <f>'[1]TABLEAU DE BORD'!E799-'[1]TABLEAU DE BORD'!C799</f>
        <v>#VALUE!</v>
      </c>
      <c r="CI801" t="str">
        <f>'[1]TABLEAU DE BORD'!H799</f>
        <v/>
      </c>
      <c r="CJ801" t="e">
        <f>'[1]TABLEAU DE BORD'!K799-'[1]TABLEAU DE BORD'!I799</f>
        <v>#VALUE!</v>
      </c>
    </row>
    <row r="802" spans="69:88" x14ac:dyDescent="0.25">
      <c r="BQ8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BORD'!$B$13:$B$2000,0),11))*Q802/INDEX('[1]TABLEAU DE BORD'!$B$13:$R$2000,MATCH('Formalisme RTE'!$H$2,'[1]TABLEAU DE BORD'!$B$13:$B$2000,0),12)</f>
        <v>2.7040062867933941</v>
      </c>
      <c r="BR802">
        <f t="shared" si="52"/>
        <v>0</v>
      </c>
      <c r="BU802">
        <f t="shared" si="50"/>
        <v>0.5758883471257642</v>
      </c>
      <c r="BW802">
        <f>IF($BW$6="","",IF(ISERROR(INDEX([1]Base!$A$2:$C$207,MATCH($BW$6,[1]Base!$A$2:$A$207,0),2))=TRUE,"CABLE INCONNU",(INDEX([1]Base!$A$2:$C$207,MATCH($BW$6,[1]Base!$A$2:$A$207,0),3))))</f>
        <v>15.75</v>
      </c>
      <c r="BY802">
        <f>IF($BW$6="","",IF(ISERROR(INDEX([1]Base!$A$2:$C$207,MATCH($BW$6,[1]Base!$A$2:$A$207,0),2))=TRUE,"CABLE INCONNU",(INDEX([1]Base!$A$2:$C$207,MATCH($BW$6,[1]Base!$A$2:$A$207,0),2))))</f>
        <v>0.54700000000000004</v>
      </c>
      <c r="CA802">
        <f t="shared" si="51"/>
        <v>0</v>
      </c>
      <c r="CC802">
        <f>$BB$28+$D$10*((EXP(($BB$26-Q802)/$D$10)+EXP(-($BB$26-Q802)/$D$10))/2-1)</f>
        <v>237.96</v>
      </c>
      <c r="CD8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BORD'!$B$13:$B$2000,0),9)))*Q802/$M$18)</f>
        <v>237.96</v>
      </c>
      <c r="CF802" t="str">
        <f>'[1]TABLEAU DE BORD'!B800</f>
        <v/>
      </c>
      <c r="CG802" t="e">
        <f>'[1]TABLEAU DE BORD'!E800-'[1]TABLEAU DE BORD'!C800</f>
        <v>#VALUE!</v>
      </c>
      <c r="CI802" t="str">
        <f>'[1]TABLEAU DE BORD'!H800</f>
        <v/>
      </c>
      <c r="CJ802" t="e">
        <f>'[1]TABLEAU DE BORD'!K800-'[1]TABLEAU DE BORD'!I800</f>
        <v>#VALUE!</v>
      </c>
    </row>
    <row r="803" spans="69:88" x14ac:dyDescent="0.25">
      <c r="BQ8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BORD'!$B$13:$B$2000,0),11))*Q803/INDEX('[1]TABLEAU DE BORD'!$B$13:$R$2000,MATCH('Formalisme RTE'!$H$2,'[1]TABLEAU DE BORD'!$B$13:$B$2000,0),12)</f>
        <v>2.7040062867933941</v>
      </c>
      <c r="BR803">
        <f t="shared" si="52"/>
        <v>0</v>
      </c>
      <c r="BU803">
        <f t="shared" si="50"/>
        <v>0.5758883471257642</v>
      </c>
      <c r="BW803">
        <f>IF($BW$6="","",IF(ISERROR(INDEX([1]Base!$A$2:$C$207,MATCH($BW$6,[1]Base!$A$2:$A$207,0),2))=TRUE,"CABLE INCONNU",(INDEX([1]Base!$A$2:$C$207,MATCH($BW$6,[1]Base!$A$2:$A$207,0),3))))</f>
        <v>15.75</v>
      </c>
      <c r="BY803">
        <f>IF($BW$6="","",IF(ISERROR(INDEX([1]Base!$A$2:$C$207,MATCH($BW$6,[1]Base!$A$2:$A$207,0),2))=TRUE,"CABLE INCONNU",(INDEX([1]Base!$A$2:$C$207,MATCH($BW$6,[1]Base!$A$2:$A$207,0),2))))</f>
        <v>0.54700000000000004</v>
      </c>
      <c r="CA803">
        <f t="shared" si="51"/>
        <v>0</v>
      </c>
      <c r="CC803">
        <f>$BB$28+$D$10*((EXP(($BB$26-Q803)/$D$10)+EXP(-($BB$26-Q803)/$D$10))/2-1)</f>
        <v>237.96</v>
      </c>
      <c r="CD8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BORD'!$B$13:$B$2000,0),9)))*Q803/$M$18)</f>
        <v>237.96</v>
      </c>
      <c r="CF803" t="str">
        <f>'[1]TABLEAU DE BORD'!B801</f>
        <v/>
      </c>
      <c r="CG803" t="e">
        <f>'[1]TABLEAU DE BORD'!E801-'[1]TABLEAU DE BORD'!C801</f>
        <v>#VALUE!</v>
      </c>
      <c r="CI803" t="str">
        <f>'[1]TABLEAU DE BORD'!H801</f>
        <v/>
      </c>
      <c r="CJ803" t="e">
        <f>'[1]TABLEAU DE BORD'!K801-'[1]TABLEAU DE BORD'!I801</f>
        <v>#VALUE!</v>
      </c>
    </row>
    <row r="804" spans="69:88" x14ac:dyDescent="0.25">
      <c r="BQ8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BORD'!$B$13:$B$2000,0),11))*Q804/INDEX('[1]TABLEAU DE BORD'!$B$13:$R$2000,MATCH('Formalisme RTE'!$H$2,'[1]TABLEAU DE BORD'!$B$13:$B$2000,0),12)</f>
        <v>2.7040062867933941</v>
      </c>
      <c r="BR804">
        <f t="shared" si="52"/>
        <v>0</v>
      </c>
      <c r="BU804">
        <f t="shared" si="50"/>
        <v>0.5758883471257642</v>
      </c>
      <c r="BW804">
        <f>IF($BW$6="","",IF(ISERROR(INDEX([1]Base!$A$2:$C$207,MATCH($BW$6,[1]Base!$A$2:$A$207,0),2))=TRUE,"CABLE INCONNU",(INDEX([1]Base!$A$2:$C$207,MATCH($BW$6,[1]Base!$A$2:$A$207,0),3))))</f>
        <v>15.75</v>
      </c>
      <c r="BY804">
        <f>IF($BW$6="","",IF(ISERROR(INDEX([1]Base!$A$2:$C$207,MATCH($BW$6,[1]Base!$A$2:$A$207,0),2))=TRUE,"CABLE INCONNU",(INDEX([1]Base!$A$2:$C$207,MATCH($BW$6,[1]Base!$A$2:$A$207,0),2))))</f>
        <v>0.54700000000000004</v>
      </c>
      <c r="CA804">
        <f t="shared" si="51"/>
        <v>0</v>
      </c>
      <c r="CC804">
        <f>$BB$28+$D$10*((EXP(($BB$26-Q804)/$D$10)+EXP(-($BB$26-Q804)/$D$10))/2-1)</f>
        <v>237.96</v>
      </c>
      <c r="CD8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BORD'!$B$13:$B$2000,0),9)))*Q804/$M$18)</f>
        <v>237.96</v>
      </c>
      <c r="CF804" t="str">
        <f>'[1]TABLEAU DE BORD'!B802</f>
        <v/>
      </c>
      <c r="CG804" t="e">
        <f>'[1]TABLEAU DE BORD'!E802-'[1]TABLEAU DE BORD'!C802</f>
        <v>#VALUE!</v>
      </c>
      <c r="CI804" t="str">
        <f>'[1]TABLEAU DE BORD'!H802</f>
        <v/>
      </c>
      <c r="CJ804" t="e">
        <f>'[1]TABLEAU DE BORD'!K802-'[1]TABLEAU DE BORD'!I802</f>
        <v>#VALUE!</v>
      </c>
    </row>
    <row r="805" spans="69:88" x14ac:dyDescent="0.25">
      <c r="BQ8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BORD'!$B$13:$B$2000,0),11))*Q805/INDEX('[1]TABLEAU DE BORD'!$B$13:$R$2000,MATCH('Formalisme RTE'!$H$2,'[1]TABLEAU DE BORD'!$B$13:$B$2000,0),12)</f>
        <v>2.7040062867933941</v>
      </c>
      <c r="BR805">
        <f t="shared" si="52"/>
        <v>0</v>
      </c>
      <c r="BU805">
        <f t="shared" si="50"/>
        <v>0.5758883471257642</v>
      </c>
      <c r="BW805">
        <f>IF($BW$6="","",IF(ISERROR(INDEX([1]Base!$A$2:$C$207,MATCH($BW$6,[1]Base!$A$2:$A$207,0),2))=TRUE,"CABLE INCONNU",(INDEX([1]Base!$A$2:$C$207,MATCH($BW$6,[1]Base!$A$2:$A$207,0),3))))</f>
        <v>15.75</v>
      </c>
      <c r="BY805">
        <f>IF($BW$6="","",IF(ISERROR(INDEX([1]Base!$A$2:$C$207,MATCH($BW$6,[1]Base!$A$2:$A$207,0),2))=TRUE,"CABLE INCONNU",(INDEX([1]Base!$A$2:$C$207,MATCH($BW$6,[1]Base!$A$2:$A$207,0),2))))</f>
        <v>0.54700000000000004</v>
      </c>
      <c r="CA805">
        <f t="shared" si="51"/>
        <v>0</v>
      </c>
      <c r="CC805">
        <f>$BB$28+$D$10*((EXP(($BB$26-Q805)/$D$10)+EXP(-($BB$26-Q805)/$D$10))/2-1)</f>
        <v>237.96</v>
      </c>
      <c r="CD8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BORD'!$B$13:$B$2000,0),9)))*Q805/$M$18)</f>
        <v>237.96</v>
      </c>
      <c r="CF805" t="str">
        <f>'[1]TABLEAU DE BORD'!B803</f>
        <v/>
      </c>
      <c r="CG805" t="e">
        <f>'[1]TABLEAU DE BORD'!E803-'[1]TABLEAU DE BORD'!C803</f>
        <v>#VALUE!</v>
      </c>
      <c r="CI805" t="str">
        <f>'[1]TABLEAU DE BORD'!H803</f>
        <v/>
      </c>
      <c r="CJ805" t="e">
        <f>'[1]TABLEAU DE BORD'!K803-'[1]TABLEAU DE BORD'!I803</f>
        <v>#VALUE!</v>
      </c>
    </row>
    <row r="806" spans="69:88" x14ac:dyDescent="0.25">
      <c r="BQ8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BORD'!$B$13:$B$2000,0),11))*Q806/INDEX('[1]TABLEAU DE BORD'!$B$13:$R$2000,MATCH('Formalisme RTE'!$H$2,'[1]TABLEAU DE BORD'!$B$13:$B$2000,0),12)</f>
        <v>2.7040062867933941</v>
      </c>
      <c r="BR806">
        <f t="shared" si="52"/>
        <v>0</v>
      </c>
      <c r="BU806">
        <f t="shared" si="50"/>
        <v>0.5758883471257642</v>
      </c>
      <c r="BW806">
        <f>IF($BW$6="","",IF(ISERROR(INDEX([1]Base!$A$2:$C$207,MATCH($BW$6,[1]Base!$A$2:$A$207,0),2))=TRUE,"CABLE INCONNU",(INDEX([1]Base!$A$2:$C$207,MATCH($BW$6,[1]Base!$A$2:$A$207,0),3))))</f>
        <v>15.75</v>
      </c>
      <c r="BY806">
        <f>IF($BW$6="","",IF(ISERROR(INDEX([1]Base!$A$2:$C$207,MATCH($BW$6,[1]Base!$A$2:$A$207,0),2))=TRUE,"CABLE INCONNU",(INDEX([1]Base!$A$2:$C$207,MATCH($BW$6,[1]Base!$A$2:$A$207,0),2))))</f>
        <v>0.54700000000000004</v>
      </c>
      <c r="CA806">
        <f t="shared" si="51"/>
        <v>0</v>
      </c>
      <c r="CC806">
        <f>$BB$28+$D$10*((EXP(($BB$26-Q806)/$D$10)+EXP(-($BB$26-Q806)/$D$10))/2-1)</f>
        <v>237.96</v>
      </c>
      <c r="CD8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BORD'!$B$13:$B$2000,0),9)))*Q806/$M$18)</f>
        <v>237.96</v>
      </c>
      <c r="CF806" t="str">
        <f>'[1]TABLEAU DE BORD'!B804</f>
        <v/>
      </c>
      <c r="CG806" t="e">
        <f>'[1]TABLEAU DE BORD'!E804-'[1]TABLEAU DE BORD'!C804</f>
        <v>#VALUE!</v>
      </c>
      <c r="CI806" t="str">
        <f>'[1]TABLEAU DE BORD'!H804</f>
        <v/>
      </c>
      <c r="CJ806" t="e">
        <f>'[1]TABLEAU DE BORD'!K804-'[1]TABLEAU DE BORD'!I804</f>
        <v>#VALUE!</v>
      </c>
    </row>
    <row r="807" spans="69:88" x14ac:dyDescent="0.25">
      <c r="BQ8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BORD'!$B$13:$B$2000,0),11))*Q807/INDEX('[1]TABLEAU DE BORD'!$B$13:$R$2000,MATCH('Formalisme RTE'!$H$2,'[1]TABLEAU DE BORD'!$B$13:$B$2000,0),12)</f>
        <v>2.7040062867933941</v>
      </c>
      <c r="BR807">
        <f t="shared" si="52"/>
        <v>0</v>
      </c>
      <c r="BU807">
        <f t="shared" si="50"/>
        <v>0.5758883471257642</v>
      </c>
      <c r="BW807">
        <f>IF($BW$6="","",IF(ISERROR(INDEX([1]Base!$A$2:$C$207,MATCH($BW$6,[1]Base!$A$2:$A$207,0),2))=TRUE,"CABLE INCONNU",(INDEX([1]Base!$A$2:$C$207,MATCH($BW$6,[1]Base!$A$2:$A$207,0),3))))</f>
        <v>15.75</v>
      </c>
      <c r="BY807">
        <f>IF($BW$6="","",IF(ISERROR(INDEX([1]Base!$A$2:$C$207,MATCH($BW$6,[1]Base!$A$2:$A$207,0),2))=TRUE,"CABLE INCONNU",(INDEX([1]Base!$A$2:$C$207,MATCH($BW$6,[1]Base!$A$2:$A$207,0),2))))</f>
        <v>0.54700000000000004</v>
      </c>
      <c r="CA807">
        <f t="shared" si="51"/>
        <v>0</v>
      </c>
      <c r="CC807">
        <f>$BB$28+$D$10*((EXP(($BB$26-Q807)/$D$10)+EXP(-($BB$26-Q807)/$D$10))/2-1)</f>
        <v>237.96</v>
      </c>
      <c r="CD8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BORD'!$B$13:$B$2000,0),9)))*Q807/$M$18)</f>
        <v>237.96</v>
      </c>
      <c r="CF807" t="str">
        <f>'[1]TABLEAU DE BORD'!B805</f>
        <v/>
      </c>
      <c r="CG807" t="e">
        <f>'[1]TABLEAU DE BORD'!E805-'[1]TABLEAU DE BORD'!C805</f>
        <v>#VALUE!</v>
      </c>
      <c r="CI807" t="str">
        <f>'[1]TABLEAU DE BORD'!H805</f>
        <v/>
      </c>
      <c r="CJ807" t="e">
        <f>'[1]TABLEAU DE BORD'!K805-'[1]TABLEAU DE BORD'!I805</f>
        <v>#VALUE!</v>
      </c>
    </row>
    <row r="808" spans="69:88" x14ac:dyDescent="0.25">
      <c r="BQ8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BORD'!$B$13:$B$2000,0),11))*Q808/INDEX('[1]TABLEAU DE BORD'!$B$13:$R$2000,MATCH('Formalisme RTE'!$H$2,'[1]TABLEAU DE BORD'!$B$13:$B$2000,0),12)</f>
        <v>2.7040062867933941</v>
      </c>
      <c r="BR808">
        <f t="shared" si="52"/>
        <v>0</v>
      </c>
      <c r="BU808">
        <f t="shared" si="50"/>
        <v>0.5758883471257642</v>
      </c>
      <c r="BW808">
        <f>IF($BW$6="","",IF(ISERROR(INDEX([1]Base!$A$2:$C$207,MATCH($BW$6,[1]Base!$A$2:$A$207,0),2))=TRUE,"CABLE INCONNU",(INDEX([1]Base!$A$2:$C$207,MATCH($BW$6,[1]Base!$A$2:$A$207,0),3))))</f>
        <v>15.75</v>
      </c>
      <c r="BY808">
        <f>IF($BW$6="","",IF(ISERROR(INDEX([1]Base!$A$2:$C$207,MATCH($BW$6,[1]Base!$A$2:$A$207,0),2))=TRUE,"CABLE INCONNU",(INDEX([1]Base!$A$2:$C$207,MATCH($BW$6,[1]Base!$A$2:$A$207,0),2))))</f>
        <v>0.54700000000000004</v>
      </c>
      <c r="CA808">
        <f t="shared" si="51"/>
        <v>0</v>
      </c>
      <c r="CC808">
        <f>$BB$28+$D$10*((EXP(($BB$26-Q808)/$D$10)+EXP(-($BB$26-Q808)/$D$10))/2-1)</f>
        <v>237.96</v>
      </c>
      <c r="CD8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BORD'!$B$13:$B$2000,0),9)))*Q808/$M$18)</f>
        <v>237.96</v>
      </c>
      <c r="CF808" t="str">
        <f>'[1]TABLEAU DE BORD'!B806</f>
        <v/>
      </c>
      <c r="CG808" t="e">
        <f>'[1]TABLEAU DE BORD'!E806-'[1]TABLEAU DE BORD'!C806</f>
        <v>#VALUE!</v>
      </c>
      <c r="CI808" t="str">
        <f>'[1]TABLEAU DE BORD'!H806</f>
        <v/>
      </c>
      <c r="CJ808" t="e">
        <f>'[1]TABLEAU DE BORD'!K806-'[1]TABLEAU DE BORD'!I806</f>
        <v>#VALUE!</v>
      </c>
    </row>
    <row r="809" spans="69:88" x14ac:dyDescent="0.25">
      <c r="BQ8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BORD'!$B$13:$B$2000,0),11))*Q809/INDEX('[1]TABLEAU DE BORD'!$B$13:$R$2000,MATCH('Formalisme RTE'!$H$2,'[1]TABLEAU DE BORD'!$B$13:$B$2000,0),12)</f>
        <v>2.7040062867933941</v>
      </c>
      <c r="BR809">
        <f t="shared" si="52"/>
        <v>0</v>
      </c>
      <c r="BU809">
        <f t="shared" si="50"/>
        <v>0.5758883471257642</v>
      </c>
      <c r="BW809">
        <f>IF($BW$6="","",IF(ISERROR(INDEX([1]Base!$A$2:$C$207,MATCH($BW$6,[1]Base!$A$2:$A$207,0),2))=TRUE,"CABLE INCONNU",(INDEX([1]Base!$A$2:$C$207,MATCH($BW$6,[1]Base!$A$2:$A$207,0),3))))</f>
        <v>15.75</v>
      </c>
      <c r="BY809">
        <f>IF($BW$6="","",IF(ISERROR(INDEX([1]Base!$A$2:$C$207,MATCH($BW$6,[1]Base!$A$2:$A$207,0),2))=TRUE,"CABLE INCONNU",(INDEX([1]Base!$A$2:$C$207,MATCH($BW$6,[1]Base!$A$2:$A$207,0),2))))</f>
        <v>0.54700000000000004</v>
      </c>
      <c r="CA809">
        <f t="shared" si="51"/>
        <v>0</v>
      </c>
      <c r="CC809">
        <f>$BB$28+$D$10*((EXP(($BB$26-Q809)/$D$10)+EXP(-($BB$26-Q809)/$D$10))/2-1)</f>
        <v>237.96</v>
      </c>
      <c r="CD8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BORD'!$B$13:$B$2000,0),9)))*Q809/$M$18)</f>
        <v>237.96</v>
      </c>
      <c r="CF809" t="str">
        <f>'[1]TABLEAU DE BORD'!B807</f>
        <v/>
      </c>
      <c r="CG809" t="e">
        <f>'[1]TABLEAU DE BORD'!E807-'[1]TABLEAU DE BORD'!C807</f>
        <v>#VALUE!</v>
      </c>
      <c r="CI809" t="str">
        <f>'[1]TABLEAU DE BORD'!H807</f>
        <v/>
      </c>
      <c r="CJ809" t="e">
        <f>'[1]TABLEAU DE BORD'!K807-'[1]TABLEAU DE BORD'!I807</f>
        <v>#VALUE!</v>
      </c>
    </row>
    <row r="810" spans="69:88" x14ac:dyDescent="0.25">
      <c r="BQ8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BORD'!$B$13:$B$2000,0),11))*Q810/INDEX('[1]TABLEAU DE BORD'!$B$13:$R$2000,MATCH('Formalisme RTE'!$H$2,'[1]TABLEAU DE BORD'!$B$13:$B$2000,0),12)</f>
        <v>2.7040062867933941</v>
      </c>
      <c r="BR810">
        <f t="shared" si="52"/>
        <v>0</v>
      </c>
      <c r="BU810">
        <f t="shared" si="50"/>
        <v>0.5758883471257642</v>
      </c>
      <c r="BW810">
        <f>IF($BW$6="","",IF(ISERROR(INDEX([1]Base!$A$2:$C$207,MATCH($BW$6,[1]Base!$A$2:$A$207,0),2))=TRUE,"CABLE INCONNU",(INDEX([1]Base!$A$2:$C$207,MATCH($BW$6,[1]Base!$A$2:$A$207,0),3))))</f>
        <v>15.75</v>
      </c>
      <c r="BY810">
        <f>IF($BW$6="","",IF(ISERROR(INDEX([1]Base!$A$2:$C$207,MATCH($BW$6,[1]Base!$A$2:$A$207,0),2))=TRUE,"CABLE INCONNU",(INDEX([1]Base!$A$2:$C$207,MATCH($BW$6,[1]Base!$A$2:$A$207,0),2))))</f>
        <v>0.54700000000000004</v>
      </c>
      <c r="CA810">
        <f t="shared" si="51"/>
        <v>0</v>
      </c>
      <c r="CC810">
        <f>$BB$28+$D$10*((EXP(($BB$26-Q810)/$D$10)+EXP(-($BB$26-Q810)/$D$10))/2-1)</f>
        <v>237.96</v>
      </c>
      <c r="CD8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BORD'!$B$13:$B$2000,0),9)))*Q810/$M$18)</f>
        <v>237.96</v>
      </c>
      <c r="CF810" t="str">
        <f>'[1]TABLEAU DE BORD'!B808</f>
        <v/>
      </c>
      <c r="CG810" t="e">
        <f>'[1]TABLEAU DE BORD'!E808-'[1]TABLEAU DE BORD'!C808</f>
        <v>#VALUE!</v>
      </c>
      <c r="CI810" t="str">
        <f>'[1]TABLEAU DE BORD'!H808</f>
        <v/>
      </c>
      <c r="CJ810" t="e">
        <f>'[1]TABLEAU DE BORD'!K808-'[1]TABLEAU DE BORD'!I808</f>
        <v>#VALUE!</v>
      </c>
    </row>
    <row r="811" spans="69:88" x14ac:dyDescent="0.25">
      <c r="BQ8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BORD'!$B$13:$B$2000,0),11))*Q811/INDEX('[1]TABLEAU DE BORD'!$B$13:$R$2000,MATCH('Formalisme RTE'!$H$2,'[1]TABLEAU DE BORD'!$B$13:$B$2000,0),12)</f>
        <v>2.7040062867933941</v>
      </c>
      <c r="BR811">
        <f t="shared" si="52"/>
        <v>0</v>
      </c>
      <c r="BU811">
        <f t="shared" si="50"/>
        <v>0.5758883471257642</v>
      </c>
      <c r="BW811">
        <f>IF($BW$6="","",IF(ISERROR(INDEX([1]Base!$A$2:$C$207,MATCH($BW$6,[1]Base!$A$2:$A$207,0),2))=TRUE,"CABLE INCONNU",(INDEX([1]Base!$A$2:$C$207,MATCH($BW$6,[1]Base!$A$2:$A$207,0),3))))</f>
        <v>15.75</v>
      </c>
      <c r="BY811">
        <f>IF($BW$6="","",IF(ISERROR(INDEX([1]Base!$A$2:$C$207,MATCH($BW$6,[1]Base!$A$2:$A$207,0),2))=TRUE,"CABLE INCONNU",(INDEX([1]Base!$A$2:$C$207,MATCH($BW$6,[1]Base!$A$2:$A$207,0),2))))</f>
        <v>0.54700000000000004</v>
      </c>
      <c r="CA811">
        <f t="shared" si="51"/>
        <v>0</v>
      </c>
      <c r="CC811">
        <f>$BB$28+$D$10*((EXP(($BB$26-Q811)/$D$10)+EXP(-($BB$26-Q811)/$D$10))/2-1)</f>
        <v>237.96</v>
      </c>
      <c r="CD8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BORD'!$B$13:$B$2000,0),9)))*Q811/$M$18)</f>
        <v>237.96</v>
      </c>
      <c r="CF811" t="str">
        <f>'[1]TABLEAU DE BORD'!B809</f>
        <v/>
      </c>
      <c r="CG811" t="e">
        <f>'[1]TABLEAU DE BORD'!E809-'[1]TABLEAU DE BORD'!C809</f>
        <v>#VALUE!</v>
      </c>
      <c r="CI811" t="str">
        <f>'[1]TABLEAU DE BORD'!H809</f>
        <v/>
      </c>
      <c r="CJ811" t="e">
        <f>'[1]TABLEAU DE BORD'!K809-'[1]TABLEAU DE BORD'!I809</f>
        <v>#VALUE!</v>
      </c>
    </row>
    <row r="812" spans="69:88" x14ac:dyDescent="0.25">
      <c r="BQ8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BORD'!$B$13:$B$2000,0),11))*Q812/INDEX('[1]TABLEAU DE BORD'!$B$13:$R$2000,MATCH('Formalisme RTE'!$H$2,'[1]TABLEAU DE BORD'!$B$13:$B$2000,0),12)</f>
        <v>2.7040062867933941</v>
      </c>
      <c r="BR812">
        <f t="shared" si="52"/>
        <v>0</v>
      </c>
      <c r="BU812">
        <f t="shared" si="50"/>
        <v>0.5758883471257642</v>
      </c>
      <c r="BW812">
        <f>IF($BW$6="","",IF(ISERROR(INDEX([1]Base!$A$2:$C$207,MATCH($BW$6,[1]Base!$A$2:$A$207,0),2))=TRUE,"CABLE INCONNU",(INDEX([1]Base!$A$2:$C$207,MATCH($BW$6,[1]Base!$A$2:$A$207,0),3))))</f>
        <v>15.75</v>
      </c>
      <c r="BY812">
        <f>IF($BW$6="","",IF(ISERROR(INDEX([1]Base!$A$2:$C$207,MATCH($BW$6,[1]Base!$A$2:$A$207,0),2))=TRUE,"CABLE INCONNU",(INDEX([1]Base!$A$2:$C$207,MATCH($BW$6,[1]Base!$A$2:$A$207,0),2))))</f>
        <v>0.54700000000000004</v>
      </c>
      <c r="CA812">
        <f t="shared" si="51"/>
        <v>0</v>
      </c>
      <c r="CC812">
        <f>$BB$28+$D$10*((EXP(($BB$26-Q812)/$D$10)+EXP(-($BB$26-Q812)/$D$10))/2-1)</f>
        <v>237.96</v>
      </c>
      <c r="CD8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BORD'!$B$13:$B$2000,0),9)))*Q812/$M$18)</f>
        <v>237.96</v>
      </c>
      <c r="CF812" t="str">
        <f>'[1]TABLEAU DE BORD'!B810</f>
        <v/>
      </c>
      <c r="CG812" t="e">
        <f>'[1]TABLEAU DE BORD'!E810-'[1]TABLEAU DE BORD'!C810</f>
        <v>#VALUE!</v>
      </c>
      <c r="CI812" t="str">
        <f>'[1]TABLEAU DE BORD'!H810</f>
        <v/>
      </c>
      <c r="CJ812" t="e">
        <f>'[1]TABLEAU DE BORD'!K810-'[1]TABLEAU DE BORD'!I810</f>
        <v>#VALUE!</v>
      </c>
    </row>
    <row r="813" spans="69:88" x14ac:dyDescent="0.25">
      <c r="BQ8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BORD'!$B$13:$B$2000,0),11))*Q813/INDEX('[1]TABLEAU DE BORD'!$B$13:$R$2000,MATCH('Formalisme RTE'!$H$2,'[1]TABLEAU DE BORD'!$B$13:$B$2000,0),12)</f>
        <v>2.7040062867933941</v>
      </c>
      <c r="BR813">
        <f t="shared" si="52"/>
        <v>0</v>
      </c>
      <c r="BU813">
        <f t="shared" si="50"/>
        <v>0.5758883471257642</v>
      </c>
      <c r="BW813">
        <f>IF($BW$6="","",IF(ISERROR(INDEX([1]Base!$A$2:$C$207,MATCH($BW$6,[1]Base!$A$2:$A$207,0),2))=TRUE,"CABLE INCONNU",(INDEX([1]Base!$A$2:$C$207,MATCH($BW$6,[1]Base!$A$2:$A$207,0),3))))</f>
        <v>15.75</v>
      </c>
      <c r="BY813">
        <f>IF($BW$6="","",IF(ISERROR(INDEX([1]Base!$A$2:$C$207,MATCH($BW$6,[1]Base!$A$2:$A$207,0),2))=TRUE,"CABLE INCONNU",(INDEX([1]Base!$A$2:$C$207,MATCH($BW$6,[1]Base!$A$2:$A$207,0),2))))</f>
        <v>0.54700000000000004</v>
      </c>
      <c r="CA813">
        <f t="shared" si="51"/>
        <v>0</v>
      </c>
      <c r="CC813">
        <f>$BB$28+$D$10*((EXP(($BB$26-Q813)/$D$10)+EXP(-($BB$26-Q813)/$D$10))/2-1)</f>
        <v>237.96</v>
      </c>
      <c r="CD8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BORD'!$B$13:$B$2000,0),9)))*Q813/$M$18)</f>
        <v>237.96</v>
      </c>
      <c r="CF813" t="str">
        <f>'[1]TABLEAU DE BORD'!B811</f>
        <v/>
      </c>
      <c r="CG813" t="e">
        <f>'[1]TABLEAU DE BORD'!E811-'[1]TABLEAU DE BORD'!C811</f>
        <v>#VALUE!</v>
      </c>
      <c r="CI813" t="str">
        <f>'[1]TABLEAU DE BORD'!H811</f>
        <v/>
      </c>
      <c r="CJ813" t="e">
        <f>'[1]TABLEAU DE BORD'!K811-'[1]TABLEAU DE BORD'!I811</f>
        <v>#VALUE!</v>
      </c>
    </row>
    <row r="814" spans="69:88" x14ac:dyDescent="0.25">
      <c r="BQ8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BORD'!$B$13:$B$2000,0),11))*Q814/INDEX('[1]TABLEAU DE BORD'!$B$13:$R$2000,MATCH('Formalisme RTE'!$H$2,'[1]TABLEAU DE BORD'!$B$13:$B$2000,0),12)</f>
        <v>2.7040062867933941</v>
      </c>
      <c r="BR814">
        <f t="shared" si="52"/>
        <v>0</v>
      </c>
      <c r="BU814">
        <f t="shared" si="50"/>
        <v>0.5758883471257642</v>
      </c>
      <c r="BW814">
        <f>IF($BW$6="","",IF(ISERROR(INDEX([1]Base!$A$2:$C$207,MATCH($BW$6,[1]Base!$A$2:$A$207,0),2))=TRUE,"CABLE INCONNU",(INDEX([1]Base!$A$2:$C$207,MATCH($BW$6,[1]Base!$A$2:$A$207,0),3))))</f>
        <v>15.75</v>
      </c>
      <c r="BY814">
        <f>IF($BW$6="","",IF(ISERROR(INDEX([1]Base!$A$2:$C$207,MATCH($BW$6,[1]Base!$A$2:$A$207,0),2))=TRUE,"CABLE INCONNU",(INDEX([1]Base!$A$2:$C$207,MATCH($BW$6,[1]Base!$A$2:$A$207,0),2))))</f>
        <v>0.54700000000000004</v>
      </c>
      <c r="CA814">
        <f t="shared" si="51"/>
        <v>0</v>
      </c>
      <c r="CC814">
        <f>$BB$28+$D$10*((EXP(($BB$26-Q814)/$D$10)+EXP(-($BB$26-Q814)/$D$10))/2-1)</f>
        <v>237.96</v>
      </c>
      <c r="CD8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BORD'!$B$13:$B$2000,0),9)))*Q814/$M$18)</f>
        <v>237.96</v>
      </c>
      <c r="CF814" t="str">
        <f>'[1]TABLEAU DE BORD'!B812</f>
        <v/>
      </c>
      <c r="CG814" t="e">
        <f>'[1]TABLEAU DE BORD'!E812-'[1]TABLEAU DE BORD'!C812</f>
        <v>#VALUE!</v>
      </c>
      <c r="CI814" t="str">
        <f>'[1]TABLEAU DE BORD'!H812</f>
        <v/>
      </c>
      <c r="CJ814" t="e">
        <f>'[1]TABLEAU DE BORD'!K812-'[1]TABLEAU DE BORD'!I812</f>
        <v>#VALUE!</v>
      </c>
    </row>
    <row r="815" spans="69:88" x14ac:dyDescent="0.25">
      <c r="BQ8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BORD'!$B$13:$B$2000,0),11))*Q815/INDEX('[1]TABLEAU DE BORD'!$B$13:$R$2000,MATCH('Formalisme RTE'!$H$2,'[1]TABLEAU DE BORD'!$B$13:$B$2000,0),12)</f>
        <v>2.7040062867933941</v>
      </c>
      <c r="BR815">
        <f t="shared" si="52"/>
        <v>0</v>
      </c>
      <c r="BU815">
        <f t="shared" si="50"/>
        <v>0.5758883471257642</v>
      </c>
      <c r="BW815">
        <f>IF($BW$6="","",IF(ISERROR(INDEX([1]Base!$A$2:$C$207,MATCH($BW$6,[1]Base!$A$2:$A$207,0),2))=TRUE,"CABLE INCONNU",(INDEX([1]Base!$A$2:$C$207,MATCH($BW$6,[1]Base!$A$2:$A$207,0),3))))</f>
        <v>15.75</v>
      </c>
      <c r="BY815">
        <f>IF($BW$6="","",IF(ISERROR(INDEX([1]Base!$A$2:$C$207,MATCH($BW$6,[1]Base!$A$2:$A$207,0),2))=TRUE,"CABLE INCONNU",(INDEX([1]Base!$A$2:$C$207,MATCH($BW$6,[1]Base!$A$2:$A$207,0),2))))</f>
        <v>0.54700000000000004</v>
      </c>
      <c r="CA815">
        <f t="shared" si="51"/>
        <v>0</v>
      </c>
      <c r="CC815">
        <f>$BB$28+$D$10*((EXP(($BB$26-Q815)/$D$10)+EXP(-($BB$26-Q815)/$D$10))/2-1)</f>
        <v>237.96</v>
      </c>
      <c r="CD8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BORD'!$B$13:$B$2000,0),9)))*Q815/$M$18)</f>
        <v>237.96</v>
      </c>
      <c r="CF815" t="str">
        <f>'[1]TABLEAU DE BORD'!B813</f>
        <v/>
      </c>
      <c r="CG815" t="e">
        <f>'[1]TABLEAU DE BORD'!E813-'[1]TABLEAU DE BORD'!C813</f>
        <v>#VALUE!</v>
      </c>
      <c r="CI815" t="str">
        <f>'[1]TABLEAU DE BORD'!H813</f>
        <v/>
      </c>
      <c r="CJ815" t="e">
        <f>'[1]TABLEAU DE BORD'!K813-'[1]TABLEAU DE BORD'!I813</f>
        <v>#VALUE!</v>
      </c>
    </row>
    <row r="816" spans="69:88" x14ac:dyDescent="0.25">
      <c r="BQ8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BORD'!$B$13:$B$2000,0),11))*Q816/INDEX('[1]TABLEAU DE BORD'!$B$13:$R$2000,MATCH('Formalisme RTE'!$H$2,'[1]TABLEAU DE BORD'!$B$13:$B$2000,0),12)</f>
        <v>2.7040062867933941</v>
      </c>
      <c r="BR816">
        <f t="shared" si="52"/>
        <v>0</v>
      </c>
      <c r="BU816">
        <f t="shared" si="50"/>
        <v>0.5758883471257642</v>
      </c>
      <c r="BW816">
        <f>IF($BW$6="","",IF(ISERROR(INDEX([1]Base!$A$2:$C$207,MATCH($BW$6,[1]Base!$A$2:$A$207,0),2))=TRUE,"CABLE INCONNU",(INDEX([1]Base!$A$2:$C$207,MATCH($BW$6,[1]Base!$A$2:$A$207,0),3))))</f>
        <v>15.75</v>
      </c>
      <c r="BY816">
        <f>IF($BW$6="","",IF(ISERROR(INDEX([1]Base!$A$2:$C$207,MATCH($BW$6,[1]Base!$A$2:$A$207,0),2))=TRUE,"CABLE INCONNU",(INDEX([1]Base!$A$2:$C$207,MATCH($BW$6,[1]Base!$A$2:$A$207,0),2))))</f>
        <v>0.54700000000000004</v>
      </c>
      <c r="CA816">
        <f t="shared" si="51"/>
        <v>0</v>
      </c>
      <c r="CC816">
        <f>$BB$28+$D$10*((EXP(($BB$26-Q816)/$D$10)+EXP(-($BB$26-Q816)/$D$10))/2-1)</f>
        <v>237.96</v>
      </c>
      <c r="CD8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BORD'!$B$13:$B$2000,0),9)))*Q816/$M$18)</f>
        <v>237.96</v>
      </c>
      <c r="CF816" t="str">
        <f>'[1]TABLEAU DE BORD'!B814</f>
        <v/>
      </c>
      <c r="CG816" t="e">
        <f>'[1]TABLEAU DE BORD'!E814-'[1]TABLEAU DE BORD'!C814</f>
        <v>#VALUE!</v>
      </c>
      <c r="CI816" t="str">
        <f>'[1]TABLEAU DE BORD'!H814</f>
        <v/>
      </c>
      <c r="CJ816" t="e">
        <f>'[1]TABLEAU DE BORD'!K814-'[1]TABLEAU DE BORD'!I814</f>
        <v>#VALUE!</v>
      </c>
    </row>
    <row r="817" spans="69:88" x14ac:dyDescent="0.25">
      <c r="BQ8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BORD'!$B$13:$B$2000,0),11))*Q817/INDEX('[1]TABLEAU DE BORD'!$B$13:$R$2000,MATCH('Formalisme RTE'!$H$2,'[1]TABLEAU DE BORD'!$B$13:$B$2000,0),12)</f>
        <v>2.7040062867933941</v>
      </c>
      <c r="BR817">
        <f t="shared" si="52"/>
        <v>0</v>
      </c>
      <c r="BU817">
        <f t="shared" si="50"/>
        <v>0.5758883471257642</v>
      </c>
      <c r="BW817">
        <f>IF($BW$6="","",IF(ISERROR(INDEX([1]Base!$A$2:$C$207,MATCH($BW$6,[1]Base!$A$2:$A$207,0),2))=TRUE,"CABLE INCONNU",(INDEX([1]Base!$A$2:$C$207,MATCH($BW$6,[1]Base!$A$2:$A$207,0),3))))</f>
        <v>15.75</v>
      </c>
      <c r="BY817">
        <f>IF($BW$6="","",IF(ISERROR(INDEX([1]Base!$A$2:$C$207,MATCH($BW$6,[1]Base!$A$2:$A$207,0),2))=TRUE,"CABLE INCONNU",(INDEX([1]Base!$A$2:$C$207,MATCH($BW$6,[1]Base!$A$2:$A$207,0),2))))</f>
        <v>0.54700000000000004</v>
      </c>
      <c r="CA817">
        <f t="shared" si="51"/>
        <v>0</v>
      </c>
      <c r="CC817">
        <f>$BB$28+$D$10*((EXP(($BB$26-Q817)/$D$10)+EXP(-($BB$26-Q817)/$D$10))/2-1)</f>
        <v>237.96</v>
      </c>
      <c r="CD8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BORD'!$B$13:$B$2000,0),9)))*Q817/$M$18)</f>
        <v>237.96</v>
      </c>
      <c r="CF817" t="str">
        <f>'[1]TABLEAU DE BORD'!B815</f>
        <v/>
      </c>
      <c r="CG817" t="e">
        <f>'[1]TABLEAU DE BORD'!E815-'[1]TABLEAU DE BORD'!C815</f>
        <v>#VALUE!</v>
      </c>
      <c r="CI817" t="str">
        <f>'[1]TABLEAU DE BORD'!H815</f>
        <v/>
      </c>
      <c r="CJ817" t="e">
        <f>'[1]TABLEAU DE BORD'!K815-'[1]TABLEAU DE BORD'!I815</f>
        <v>#VALUE!</v>
      </c>
    </row>
    <row r="818" spans="69:88" x14ac:dyDescent="0.25">
      <c r="BQ8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BORD'!$B$13:$B$2000,0),11))*Q818/INDEX('[1]TABLEAU DE BORD'!$B$13:$R$2000,MATCH('Formalisme RTE'!$H$2,'[1]TABLEAU DE BORD'!$B$13:$B$2000,0),12)</f>
        <v>2.7040062867933941</v>
      </c>
      <c r="BR818">
        <f t="shared" si="52"/>
        <v>0</v>
      </c>
      <c r="BU818">
        <f t="shared" si="50"/>
        <v>0.5758883471257642</v>
      </c>
      <c r="BW818">
        <f>IF($BW$6="","",IF(ISERROR(INDEX([1]Base!$A$2:$C$207,MATCH($BW$6,[1]Base!$A$2:$A$207,0),2))=TRUE,"CABLE INCONNU",(INDEX([1]Base!$A$2:$C$207,MATCH($BW$6,[1]Base!$A$2:$A$207,0),3))))</f>
        <v>15.75</v>
      </c>
      <c r="BY818">
        <f>IF($BW$6="","",IF(ISERROR(INDEX([1]Base!$A$2:$C$207,MATCH($BW$6,[1]Base!$A$2:$A$207,0),2))=TRUE,"CABLE INCONNU",(INDEX([1]Base!$A$2:$C$207,MATCH($BW$6,[1]Base!$A$2:$A$207,0),2))))</f>
        <v>0.54700000000000004</v>
      </c>
      <c r="CA818">
        <f t="shared" si="51"/>
        <v>0</v>
      </c>
      <c r="CC818">
        <f>$BB$28+$D$10*((EXP(($BB$26-Q818)/$D$10)+EXP(-($BB$26-Q818)/$D$10))/2-1)</f>
        <v>237.96</v>
      </c>
      <c r="CD8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BORD'!$B$13:$B$2000,0),9)))*Q818/$M$18)</f>
        <v>237.96</v>
      </c>
      <c r="CF818" t="str">
        <f>'[1]TABLEAU DE BORD'!B816</f>
        <v/>
      </c>
      <c r="CG818" t="e">
        <f>'[1]TABLEAU DE BORD'!E816-'[1]TABLEAU DE BORD'!C816</f>
        <v>#VALUE!</v>
      </c>
      <c r="CI818" t="str">
        <f>'[1]TABLEAU DE BORD'!H816</f>
        <v/>
      </c>
      <c r="CJ818" t="e">
        <f>'[1]TABLEAU DE BORD'!K816-'[1]TABLEAU DE BORD'!I816</f>
        <v>#VALUE!</v>
      </c>
    </row>
    <row r="819" spans="69:88" x14ac:dyDescent="0.25">
      <c r="BQ8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BORD'!$B$13:$B$2000,0),11))*Q819/INDEX('[1]TABLEAU DE BORD'!$B$13:$R$2000,MATCH('Formalisme RTE'!$H$2,'[1]TABLEAU DE BORD'!$B$13:$B$2000,0),12)</f>
        <v>2.7040062867933941</v>
      </c>
      <c r="BR819">
        <f t="shared" si="52"/>
        <v>0</v>
      </c>
      <c r="BU819">
        <f t="shared" si="50"/>
        <v>0.5758883471257642</v>
      </c>
      <c r="BW819">
        <f>IF($BW$6="","",IF(ISERROR(INDEX([1]Base!$A$2:$C$207,MATCH($BW$6,[1]Base!$A$2:$A$207,0),2))=TRUE,"CABLE INCONNU",(INDEX([1]Base!$A$2:$C$207,MATCH($BW$6,[1]Base!$A$2:$A$207,0),3))))</f>
        <v>15.75</v>
      </c>
      <c r="BY819">
        <f>IF($BW$6="","",IF(ISERROR(INDEX([1]Base!$A$2:$C$207,MATCH($BW$6,[1]Base!$A$2:$A$207,0),2))=TRUE,"CABLE INCONNU",(INDEX([1]Base!$A$2:$C$207,MATCH($BW$6,[1]Base!$A$2:$A$207,0),2))))</f>
        <v>0.54700000000000004</v>
      </c>
      <c r="CA819">
        <f t="shared" si="51"/>
        <v>0</v>
      </c>
      <c r="CC819">
        <f>$BB$28+$D$10*((EXP(($BB$26-Q819)/$D$10)+EXP(-($BB$26-Q819)/$D$10))/2-1)</f>
        <v>237.96</v>
      </c>
      <c r="CD8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BORD'!$B$13:$B$2000,0),9)))*Q819/$M$18)</f>
        <v>237.96</v>
      </c>
      <c r="CF819" t="str">
        <f>'[1]TABLEAU DE BORD'!B817</f>
        <v/>
      </c>
      <c r="CG819" t="e">
        <f>'[1]TABLEAU DE BORD'!E817-'[1]TABLEAU DE BORD'!C817</f>
        <v>#VALUE!</v>
      </c>
      <c r="CI819" t="str">
        <f>'[1]TABLEAU DE BORD'!H817</f>
        <v/>
      </c>
      <c r="CJ819" t="e">
        <f>'[1]TABLEAU DE BORD'!K817-'[1]TABLEAU DE BORD'!I817</f>
        <v>#VALUE!</v>
      </c>
    </row>
    <row r="820" spans="69:88" x14ac:dyDescent="0.25">
      <c r="BQ8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BORD'!$B$13:$B$2000,0),11))*Q820/INDEX('[1]TABLEAU DE BORD'!$B$13:$R$2000,MATCH('Formalisme RTE'!$H$2,'[1]TABLEAU DE BORD'!$B$13:$B$2000,0),12)</f>
        <v>2.7040062867933941</v>
      </c>
      <c r="BR820">
        <f t="shared" si="52"/>
        <v>0</v>
      </c>
      <c r="BU820">
        <f t="shared" si="50"/>
        <v>0.5758883471257642</v>
      </c>
      <c r="BW820">
        <f>IF($BW$6="","",IF(ISERROR(INDEX([1]Base!$A$2:$C$207,MATCH($BW$6,[1]Base!$A$2:$A$207,0),2))=TRUE,"CABLE INCONNU",(INDEX([1]Base!$A$2:$C$207,MATCH($BW$6,[1]Base!$A$2:$A$207,0),3))))</f>
        <v>15.75</v>
      </c>
      <c r="BY820">
        <f>IF($BW$6="","",IF(ISERROR(INDEX([1]Base!$A$2:$C$207,MATCH($BW$6,[1]Base!$A$2:$A$207,0),2))=TRUE,"CABLE INCONNU",(INDEX([1]Base!$A$2:$C$207,MATCH($BW$6,[1]Base!$A$2:$A$207,0),2))))</f>
        <v>0.54700000000000004</v>
      </c>
      <c r="CA820">
        <f t="shared" si="51"/>
        <v>0</v>
      </c>
      <c r="CC820">
        <f>$BB$28+$D$10*((EXP(($BB$26-Q820)/$D$10)+EXP(-($BB$26-Q820)/$D$10))/2-1)</f>
        <v>237.96</v>
      </c>
      <c r="CD8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BORD'!$B$13:$B$2000,0),9)))*Q820/$M$18)</f>
        <v>237.96</v>
      </c>
      <c r="CF820" t="str">
        <f>'[1]TABLEAU DE BORD'!B818</f>
        <v/>
      </c>
      <c r="CG820" t="e">
        <f>'[1]TABLEAU DE BORD'!E818-'[1]TABLEAU DE BORD'!C818</f>
        <v>#VALUE!</v>
      </c>
      <c r="CI820" t="str">
        <f>'[1]TABLEAU DE BORD'!H818</f>
        <v/>
      </c>
      <c r="CJ820" t="e">
        <f>'[1]TABLEAU DE BORD'!K818-'[1]TABLEAU DE BORD'!I818</f>
        <v>#VALUE!</v>
      </c>
    </row>
    <row r="821" spans="69:88" x14ac:dyDescent="0.25">
      <c r="BQ8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BORD'!$B$13:$B$2000,0),11))*Q821/INDEX('[1]TABLEAU DE BORD'!$B$13:$R$2000,MATCH('Formalisme RTE'!$H$2,'[1]TABLEAU DE BORD'!$B$13:$B$2000,0),12)</f>
        <v>2.7040062867933941</v>
      </c>
      <c r="BR821">
        <f t="shared" si="52"/>
        <v>0</v>
      </c>
      <c r="BU821">
        <f t="shared" si="50"/>
        <v>0.5758883471257642</v>
      </c>
      <c r="BW821">
        <f>IF($BW$6="","",IF(ISERROR(INDEX([1]Base!$A$2:$C$207,MATCH($BW$6,[1]Base!$A$2:$A$207,0),2))=TRUE,"CABLE INCONNU",(INDEX([1]Base!$A$2:$C$207,MATCH($BW$6,[1]Base!$A$2:$A$207,0),3))))</f>
        <v>15.75</v>
      </c>
      <c r="BY821">
        <f>IF($BW$6="","",IF(ISERROR(INDEX([1]Base!$A$2:$C$207,MATCH($BW$6,[1]Base!$A$2:$A$207,0),2))=TRUE,"CABLE INCONNU",(INDEX([1]Base!$A$2:$C$207,MATCH($BW$6,[1]Base!$A$2:$A$207,0),2))))</f>
        <v>0.54700000000000004</v>
      </c>
      <c r="CA821">
        <f t="shared" si="51"/>
        <v>0</v>
      </c>
      <c r="CC821">
        <f>$BB$28+$D$10*((EXP(($BB$26-Q821)/$D$10)+EXP(-($BB$26-Q821)/$D$10))/2-1)</f>
        <v>237.96</v>
      </c>
      <c r="CD8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BORD'!$B$13:$B$2000,0),9)))*Q821/$M$18)</f>
        <v>237.96</v>
      </c>
      <c r="CF821" t="str">
        <f>'[1]TABLEAU DE BORD'!B819</f>
        <v/>
      </c>
      <c r="CG821" t="e">
        <f>'[1]TABLEAU DE BORD'!E819-'[1]TABLEAU DE BORD'!C819</f>
        <v>#VALUE!</v>
      </c>
      <c r="CI821" t="str">
        <f>'[1]TABLEAU DE BORD'!H819</f>
        <v/>
      </c>
      <c r="CJ821" t="e">
        <f>'[1]TABLEAU DE BORD'!K819-'[1]TABLEAU DE BORD'!I819</f>
        <v>#VALUE!</v>
      </c>
    </row>
    <row r="822" spans="69:88" x14ac:dyDescent="0.25">
      <c r="BQ8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BORD'!$B$13:$B$2000,0),11))*Q822/INDEX('[1]TABLEAU DE BORD'!$B$13:$R$2000,MATCH('Formalisme RTE'!$H$2,'[1]TABLEAU DE BORD'!$B$13:$B$2000,0),12)</f>
        <v>2.7040062867933941</v>
      </c>
      <c r="BR822">
        <f t="shared" si="52"/>
        <v>0</v>
      </c>
      <c r="BU822">
        <f t="shared" si="50"/>
        <v>0.5758883471257642</v>
      </c>
      <c r="BW822">
        <f>IF($BW$6="","",IF(ISERROR(INDEX([1]Base!$A$2:$C$207,MATCH($BW$6,[1]Base!$A$2:$A$207,0),2))=TRUE,"CABLE INCONNU",(INDEX([1]Base!$A$2:$C$207,MATCH($BW$6,[1]Base!$A$2:$A$207,0),3))))</f>
        <v>15.75</v>
      </c>
      <c r="BY822">
        <f>IF($BW$6="","",IF(ISERROR(INDEX([1]Base!$A$2:$C$207,MATCH($BW$6,[1]Base!$A$2:$A$207,0),2))=TRUE,"CABLE INCONNU",(INDEX([1]Base!$A$2:$C$207,MATCH($BW$6,[1]Base!$A$2:$A$207,0),2))))</f>
        <v>0.54700000000000004</v>
      </c>
      <c r="CA822">
        <f t="shared" si="51"/>
        <v>0</v>
      </c>
      <c r="CC822">
        <f>$BB$28+$D$10*((EXP(($BB$26-Q822)/$D$10)+EXP(-($BB$26-Q822)/$D$10))/2-1)</f>
        <v>237.96</v>
      </c>
      <c r="CD8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BORD'!$B$13:$B$2000,0),9)))*Q822/$M$18)</f>
        <v>237.96</v>
      </c>
      <c r="CF822" t="str">
        <f>'[1]TABLEAU DE BORD'!B820</f>
        <v/>
      </c>
      <c r="CG822" t="e">
        <f>'[1]TABLEAU DE BORD'!E820-'[1]TABLEAU DE BORD'!C820</f>
        <v>#VALUE!</v>
      </c>
      <c r="CI822" t="str">
        <f>'[1]TABLEAU DE BORD'!H820</f>
        <v/>
      </c>
      <c r="CJ822" t="e">
        <f>'[1]TABLEAU DE BORD'!K820-'[1]TABLEAU DE BORD'!I820</f>
        <v>#VALUE!</v>
      </c>
    </row>
    <row r="823" spans="69:88" x14ac:dyDescent="0.25">
      <c r="BQ8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BORD'!$B$13:$B$2000,0),11))*Q823/INDEX('[1]TABLEAU DE BORD'!$B$13:$R$2000,MATCH('Formalisme RTE'!$H$2,'[1]TABLEAU DE BORD'!$B$13:$B$2000,0),12)</f>
        <v>2.7040062867933941</v>
      </c>
      <c r="BR823">
        <f t="shared" si="52"/>
        <v>0</v>
      </c>
      <c r="BU823">
        <f t="shared" si="50"/>
        <v>0.5758883471257642</v>
      </c>
      <c r="BW823">
        <f>IF($BW$6="","",IF(ISERROR(INDEX([1]Base!$A$2:$C$207,MATCH($BW$6,[1]Base!$A$2:$A$207,0),2))=TRUE,"CABLE INCONNU",(INDEX([1]Base!$A$2:$C$207,MATCH($BW$6,[1]Base!$A$2:$A$207,0),3))))</f>
        <v>15.75</v>
      </c>
      <c r="BY823">
        <f>IF($BW$6="","",IF(ISERROR(INDEX([1]Base!$A$2:$C$207,MATCH($BW$6,[1]Base!$A$2:$A$207,0),2))=TRUE,"CABLE INCONNU",(INDEX([1]Base!$A$2:$C$207,MATCH($BW$6,[1]Base!$A$2:$A$207,0),2))))</f>
        <v>0.54700000000000004</v>
      </c>
      <c r="CA823">
        <f t="shared" si="51"/>
        <v>0</v>
      </c>
      <c r="CC823">
        <f>$BB$28+$D$10*((EXP(($BB$26-Q823)/$D$10)+EXP(-($BB$26-Q823)/$D$10))/2-1)</f>
        <v>237.96</v>
      </c>
      <c r="CD8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BORD'!$B$13:$B$2000,0),9)))*Q823/$M$18)</f>
        <v>237.96</v>
      </c>
      <c r="CF823" t="str">
        <f>'[1]TABLEAU DE BORD'!B821</f>
        <v/>
      </c>
      <c r="CG823" t="e">
        <f>'[1]TABLEAU DE BORD'!E821-'[1]TABLEAU DE BORD'!C821</f>
        <v>#VALUE!</v>
      </c>
      <c r="CI823" t="str">
        <f>'[1]TABLEAU DE BORD'!H821</f>
        <v/>
      </c>
      <c r="CJ823" t="e">
        <f>'[1]TABLEAU DE BORD'!K821-'[1]TABLEAU DE BORD'!I821</f>
        <v>#VALUE!</v>
      </c>
    </row>
    <row r="824" spans="69:88" x14ac:dyDescent="0.25">
      <c r="BQ8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BORD'!$B$13:$B$2000,0),11))*Q824/INDEX('[1]TABLEAU DE BORD'!$B$13:$R$2000,MATCH('Formalisme RTE'!$H$2,'[1]TABLEAU DE BORD'!$B$13:$B$2000,0),12)</f>
        <v>2.7040062867933941</v>
      </c>
      <c r="BR824">
        <f t="shared" si="52"/>
        <v>0</v>
      </c>
      <c r="BU824">
        <f t="shared" si="50"/>
        <v>0.5758883471257642</v>
      </c>
      <c r="BW824">
        <f>IF($BW$6="","",IF(ISERROR(INDEX([1]Base!$A$2:$C$207,MATCH($BW$6,[1]Base!$A$2:$A$207,0),2))=TRUE,"CABLE INCONNU",(INDEX([1]Base!$A$2:$C$207,MATCH($BW$6,[1]Base!$A$2:$A$207,0),3))))</f>
        <v>15.75</v>
      </c>
      <c r="BY824">
        <f>IF($BW$6="","",IF(ISERROR(INDEX([1]Base!$A$2:$C$207,MATCH($BW$6,[1]Base!$A$2:$A$207,0),2))=TRUE,"CABLE INCONNU",(INDEX([1]Base!$A$2:$C$207,MATCH($BW$6,[1]Base!$A$2:$A$207,0),2))))</f>
        <v>0.54700000000000004</v>
      </c>
      <c r="CA824">
        <f t="shared" si="51"/>
        <v>0</v>
      </c>
      <c r="CC824">
        <f>$BB$28+$D$10*((EXP(($BB$26-Q824)/$D$10)+EXP(-($BB$26-Q824)/$D$10))/2-1)</f>
        <v>237.96</v>
      </c>
      <c r="CD8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BORD'!$B$13:$B$2000,0),9)))*Q824/$M$18)</f>
        <v>237.96</v>
      </c>
      <c r="CF824" t="str">
        <f>'[1]TABLEAU DE BORD'!B822</f>
        <v/>
      </c>
      <c r="CG824" t="e">
        <f>'[1]TABLEAU DE BORD'!E822-'[1]TABLEAU DE BORD'!C822</f>
        <v>#VALUE!</v>
      </c>
      <c r="CI824" t="str">
        <f>'[1]TABLEAU DE BORD'!H822</f>
        <v/>
      </c>
      <c r="CJ824" t="e">
        <f>'[1]TABLEAU DE BORD'!K822-'[1]TABLEAU DE BORD'!I822</f>
        <v>#VALUE!</v>
      </c>
    </row>
    <row r="825" spans="69:88" x14ac:dyDescent="0.25">
      <c r="BQ8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BORD'!$B$13:$B$2000,0),11))*Q825/INDEX('[1]TABLEAU DE BORD'!$B$13:$R$2000,MATCH('Formalisme RTE'!$H$2,'[1]TABLEAU DE BORD'!$B$13:$B$2000,0),12)</f>
        <v>2.7040062867933941</v>
      </c>
      <c r="BR825">
        <f t="shared" si="52"/>
        <v>0</v>
      </c>
      <c r="BU825">
        <f t="shared" si="50"/>
        <v>0.5758883471257642</v>
      </c>
      <c r="BW825">
        <f>IF($BW$6="","",IF(ISERROR(INDEX([1]Base!$A$2:$C$207,MATCH($BW$6,[1]Base!$A$2:$A$207,0),2))=TRUE,"CABLE INCONNU",(INDEX([1]Base!$A$2:$C$207,MATCH($BW$6,[1]Base!$A$2:$A$207,0),3))))</f>
        <v>15.75</v>
      </c>
      <c r="BY825">
        <f>IF($BW$6="","",IF(ISERROR(INDEX([1]Base!$A$2:$C$207,MATCH($BW$6,[1]Base!$A$2:$A$207,0),2))=TRUE,"CABLE INCONNU",(INDEX([1]Base!$A$2:$C$207,MATCH($BW$6,[1]Base!$A$2:$A$207,0),2))))</f>
        <v>0.54700000000000004</v>
      </c>
      <c r="CA825">
        <f t="shared" si="51"/>
        <v>0</v>
      </c>
      <c r="CC825">
        <f>$BB$28+$D$10*((EXP(($BB$26-Q825)/$D$10)+EXP(-($BB$26-Q825)/$D$10))/2-1)</f>
        <v>237.96</v>
      </c>
      <c r="CD8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BORD'!$B$13:$B$2000,0),9)))*Q825/$M$18)</f>
        <v>237.96</v>
      </c>
      <c r="CF825" t="str">
        <f>'[1]TABLEAU DE BORD'!B823</f>
        <v/>
      </c>
      <c r="CG825" t="e">
        <f>'[1]TABLEAU DE BORD'!E823-'[1]TABLEAU DE BORD'!C823</f>
        <v>#VALUE!</v>
      </c>
      <c r="CI825" t="str">
        <f>'[1]TABLEAU DE BORD'!H823</f>
        <v/>
      </c>
      <c r="CJ825" t="e">
        <f>'[1]TABLEAU DE BORD'!K823-'[1]TABLEAU DE BORD'!I823</f>
        <v>#VALUE!</v>
      </c>
    </row>
    <row r="826" spans="69:88" x14ac:dyDescent="0.25">
      <c r="BQ8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BORD'!$B$13:$B$2000,0),11))*Q826/INDEX('[1]TABLEAU DE BORD'!$B$13:$R$2000,MATCH('Formalisme RTE'!$H$2,'[1]TABLEAU DE BORD'!$B$13:$B$2000,0),12)</f>
        <v>2.7040062867933941</v>
      </c>
      <c r="BR826">
        <f t="shared" si="52"/>
        <v>0</v>
      </c>
      <c r="BU826">
        <f t="shared" si="50"/>
        <v>0.5758883471257642</v>
      </c>
      <c r="BW826">
        <f>IF($BW$6="","",IF(ISERROR(INDEX([1]Base!$A$2:$C$207,MATCH($BW$6,[1]Base!$A$2:$A$207,0),2))=TRUE,"CABLE INCONNU",(INDEX([1]Base!$A$2:$C$207,MATCH($BW$6,[1]Base!$A$2:$A$207,0),3))))</f>
        <v>15.75</v>
      </c>
      <c r="BY826">
        <f>IF($BW$6="","",IF(ISERROR(INDEX([1]Base!$A$2:$C$207,MATCH($BW$6,[1]Base!$A$2:$A$207,0),2))=TRUE,"CABLE INCONNU",(INDEX([1]Base!$A$2:$C$207,MATCH($BW$6,[1]Base!$A$2:$A$207,0),2))))</f>
        <v>0.54700000000000004</v>
      </c>
      <c r="CA826">
        <f t="shared" si="51"/>
        <v>0</v>
      </c>
      <c r="CC826">
        <f>$BB$28+$D$10*((EXP(($BB$26-Q826)/$D$10)+EXP(-($BB$26-Q826)/$D$10))/2-1)</f>
        <v>237.96</v>
      </c>
      <c r="CD8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BORD'!$B$13:$B$2000,0),9)))*Q826/$M$18)</f>
        <v>237.96</v>
      </c>
      <c r="CF826" t="str">
        <f>'[1]TABLEAU DE BORD'!B824</f>
        <v/>
      </c>
      <c r="CG826" t="e">
        <f>'[1]TABLEAU DE BORD'!E824-'[1]TABLEAU DE BORD'!C824</f>
        <v>#VALUE!</v>
      </c>
      <c r="CI826" t="str">
        <f>'[1]TABLEAU DE BORD'!H824</f>
        <v/>
      </c>
      <c r="CJ826" t="e">
        <f>'[1]TABLEAU DE BORD'!K824-'[1]TABLEAU DE BORD'!I824</f>
        <v>#VALUE!</v>
      </c>
    </row>
    <row r="827" spans="69:88" x14ac:dyDescent="0.25">
      <c r="BQ8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BORD'!$B$13:$B$2000,0),11))*Q827/INDEX('[1]TABLEAU DE BORD'!$B$13:$R$2000,MATCH('Formalisme RTE'!$H$2,'[1]TABLEAU DE BORD'!$B$13:$B$2000,0),12)</f>
        <v>2.7040062867933941</v>
      </c>
      <c r="BR827">
        <f t="shared" si="52"/>
        <v>0</v>
      </c>
      <c r="BU827">
        <f t="shared" si="50"/>
        <v>0.5758883471257642</v>
      </c>
      <c r="BW827">
        <f>IF($BW$6="","",IF(ISERROR(INDEX([1]Base!$A$2:$C$207,MATCH($BW$6,[1]Base!$A$2:$A$207,0),2))=TRUE,"CABLE INCONNU",(INDEX([1]Base!$A$2:$C$207,MATCH($BW$6,[1]Base!$A$2:$A$207,0),3))))</f>
        <v>15.75</v>
      </c>
      <c r="BY827">
        <f>IF($BW$6="","",IF(ISERROR(INDEX([1]Base!$A$2:$C$207,MATCH($BW$6,[1]Base!$A$2:$A$207,0),2))=TRUE,"CABLE INCONNU",(INDEX([1]Base!$A$2:$C$207,MATCH($BW$6,[1]Base!$A$2:$A$207,0),2))))</f>
        <v>0.54700000000000004</v>
      </c>
      <c r="CA827">
        <f t="shared" si="51"/>
        <v>0</v>
      </c>
      <c r="CC827">
        <f>$BB$28+$D$10*((EXP(($BB$26-Q827)/$D$10)+EXP(-($BB$26-Q827)/$D$10))/2-1)</f>
        <v>237.96</v>
      </c>
      <c r="CD8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BORD'!$B$13:$B$2000,0),9)))*Q827/$M$18)</f>
        <v>237.96</v>
      </c>
      <c r="CF827" t="str">
        <f>'[1]TABLEAU DE BORD'!B825</f>
        <v/>
      </c>
      <c r="CG827" t="e">
        <f>'[1]TABLEAU DE BORD'!E825-'[1]TABLEAU DE BORD'!C825</f>
        <v>#VALUE!</v>
      </c>
      <c r="CI827" t="str">
        <f>'[1]TABLEAU DE BORD'!H825</f>
        <v/>
      </c>
      <c r="CJ827" t="e">
        <f>'[1]TABLEAU DE BORD'!K825-'[1]TABLEAU DE BORD'!I825</f>
        <v>#VALUE!</v>
      </c>
    </row>
    <row r="828" spans="69:88" x14ac:dyDescent="0.25">
      <c r="BQ8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BORD'!$B$13:$B$2000,0),11))*Q828/INDEX('[1]TABLEAU DE BORD'!$B$13:$R$2000,MATCH('Formalisme RTE'!$H$2,'[1]TABLEAU DE BORD'!$B$13:$B$2000,0),12)</f>
        <v>2.7040062867933941</v>
      </c>
      <c r="BR828">
        <f t="shared" si="52"/>
        <v>0</v>
      </c>
      <c r="BU828">
        <f t="shared" si="50"/>
        <v>0.5758883471257642</v>
      </c>
      <c r="BW828">
        <f>IF($BW$6="","",IF(ISERROR(INDEX([1]Base!$A$2:$C$207,MATCH($BW$6,[1]Base!$A$2:$A$207,0),2))=TRUE,"CABLE INCONNU",(INDEX([1]Base!$A$2:$C$207,MATCH($BW$6,[1]Base!$A$2:$A$207,0),3))))</f>
        <v>15.75</v>
      </c>
      <c r="BY828">
        <f>IF($BW$6="","",IF(ISERROR(INDEX([1]Base!$A$2:$C$207,MATCH($BW$6,[1]Base!$A$2:$A$207,0),2))=TRUE,"CABLE INCONNU",(INDEX([1]Base!$A$2:$C$207,MATCH($BW$6,[1]Base!$A$2:$A$207,0),2))))</f>
        <v>0.54700000000000004</v>
      </c>
      <c r="CA828">
        <f t="shared" si="51"/>
        <v>0</v>
      </c>
      <c r="CC828">
        <f>$BB$28+$D$10*((EXP(($BB$26-Q828)/$D$10)+EXP(-($BB$26-Q828)/$D$10))/2-1)</f>
        <v>237.96</v>
      </c>
      <c r="CD8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BORD'!$B$13:$B$2000,0),9)))*Q828/$M$18)</f>
        <v>237.96</v>
      </c>
      <c r="CF828" t="str">
        <f>'[1]TABLEAU DE BORD'!B826</f>
        <v/>
      </c>
      <c r="CG828" t="e">
        <f>'[1]TABLEAU DE BORD'!E826-'[1]TABLEAU DE BORD'!C826</f>
        <v>#VALUE!</v>
      </c>
      <c r="CI828" t="str">
        <f>'[1]TABLEAU DE BORD'!H826</f>
        <v/>
      </c>
      <c r="CJ828" t="e">
        <f>'[1]TABLEAU DE BORD'!K826-'[1]TABLEAU DE BORD'!I826</f>
        <v>#VALUE!</v>
      </c>
    </row>
    <row r="829" spans="69:88" x14ac:dyDescent="0.25">
      <c r="BQ8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BORD'!$B$13:$B$2000,0),11))*Q829/INDEX('[1]TABLEAU DE BORD'!$B$13:$R$2000,MATCH('Formalisme RTE'!$H$2,'[1]TABLEAU DE BORD'!$B$13:$B$2000,0),12)</f>
        <v>2.7040062867933941</v>
      </c>
      <c r="BR829">
        <f t="shared" si="52"/>
        <v>0</v>
      </c>
      <c r="BU829">
        <f t="shared" si="50"/>
        <v>0.5758883471257642</v>
      </c>
      <c r="BW829">
        <f>IF($BW$6="","",IF(ISERROR(INDEX([1]Base!$A$2:$C$207,MATCH($BW$6,[1]Base!$A$2:$A$207,0),2))=TRUE,"CABLE INCONNU",(INDEX([1]Base!$A$2:$C$207,MATCH($BW$6,[1]Base!$A$2:$A$207,0),3))))</f>
        <v>15.75</v>
      </c>
      <c r="BY829">
        <f>IF($BW$6="","",IF(ISERROR(INDEX([1]Base!$A$2:$C$207,MATCH($BW$6,[1]Base!$A$2:$A$207,0),2))=TRUE,"CABLE INCONNU",(INDEX([1]Base!$A$2:$C$207,MATCH($BW$6,[1]Base!$A$2:$A$207,0),2))))</f>
        <v>0.54700000000000004</v>
      </c>
      <c r="CA829">
        <f t="shared" si="51"/>
        <v>0</v>
      </c>
      <c r="CC829">
        <f>$BB$28+$D$10*((EXP(($BB$26-Q829)/$D$10)+EXP(-($BB$26-Q829)/$D$10))/2-1)</f>
        <v>237.96</v>
      </c>
      <c r="CD8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BORD'!$B$13:$B$2000,0),9)))*Q829/$M$18)</f>
        <v>237.96</v>
      </c>
      <c r="CF829" t="str">
        <f>'[1]TABLEAU DE BORD'!B827</f>
        <v/>
      </c>
      <c r="CG829" t="e">
        <f>'[1]TABLEAU DE BORD'!E827-'[1]TABLEAU DE BORD'!C827</f>
        <v>#VALUE!</v>
      </c>
      <c r="CI829" t="str">
        <f>'[1]TABLEAU DE BORD'!H827</f>
        <v/>
      </c>
      <c r="CJ829" t="e">
        <f>'[1]TABLEAU DE BORD'!K827-'[1]TABLEAU DE BORD'!I827</f>
        <v>#VALUE!</v>
      </c>
    </row>
    <row r="830" spans="69:88" x14ac:dyDescent="0.25">
      <c r="BQ8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BORD'!$B$13:$B$2000,0),11))*Q830/INDEX('[1]TABLEAU DE BORD'!$B$13:$R$2000,MATCH('Formalisme RTE'!$H$2,'[1]TABLEAU DE BORD'!$B$13:$B$2000,0),12)</f>
        <v>2.7040062867933941</v>
      </c>
      <c r="BR830">
        <f t="shared" si="52"/>
        <v>0</v>
      </c>
      <c r="BU830">
        <f t="shared" si="50"/>
        <v>0.5758883471257642</v>
      </c>
      <c r="BW830">
        <f>IF($BW$6="","",IF(ISERROR(INDEX([1]Base!$A$2:$C$207,MATCH($BW$6,[1]Base!$A$2:$A$207,0),2))=TRUE,"CABLE INCONNU",(INDEX([1]Base!$A$2:$C$207,MATCH($BW$6,[1]Base!$A$2:$A$207,0),3))))</f>
        <v>15.75</v>
      </c>
      <c r="BY830">
        <f>IF($BW$6="","",IF(ISERROR(INDEX([1]Base!$A$2:$C$207,MATCH($BW$6,[1]Base!$A$2:$A$207,0),2))=TRUE,"CABLE INCONNU",(INDEX([1]Base!$A$2:$C$207,MATCH($BW$6,[1]Base!$A$2:$A$207,0),2))))</f>
        <v>0.54700000000000004</v>
      </c>
      <c r="CA830">
        <f t="shared" si="51"/>
        <v>0</v>
      </c>
      <c r="CC830">
        <f>$BB$28+$D$10*((EXP(($BB$26-Q830)/$D$10)+EXP(-($BB$26-Q830)/$D$10))/2-1)</f>
        <v>237.96</v>
      </c>
      <c r="CD8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BORD'!$B$13:$B$2000,0),9)))*Q830/$M$18)</f>
        <v>237.96</v>
      </c>
      <c r="CF830" t="str">
        <f>'[1]TABLEAU DE BORD'!B828</f>
        <v/>
      </c>
      <c r="CG830" t="e">
        <f>'[1]TABLEAU DE BORD'!E828-'[1]TABLEAU DE BORD'!C828</f>
        <v>#VALUE!</v>
      </c>
      <c r="CI830" t="str">
        <f>'[1]TABLEAU DE BORD'!H828</f>
        <v/>
      </c>
      <c r="CJ830" t="e">
        <f>'[1]TABLEAU DE BORD'!K828-'[1]TABLEAU DE BORD'!I828</f>
        <v>#VALUE!</v>
      </c>
    </row>
    <row r="831" spans="69:88" x14ac:dyDescent="0.25">
      <c r="BQ8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BORD'!$B$13:$B$2000,0),11))*Q831/INDEX('[1]TABLEAU DE BORD'!$B$13:$R$2000,MATCH('Formalisme RTE'!$H$2,'[1]TABLEAU DE BORD'!$B$13:$B$2000,0),12)</f>
        <v>2.7040062867933941</v>
      </c>
      <c r="BR831">
        <f t="shared" si="52"/>
        <v>0</v>
      </c>
      <c r="BU831">
        <f t="shared" si="50"/>
        <v>0.5758883471257642</v>
      </c>
      <c r="BW831">
        <f>IF($BW$6="","",IF(ISERROR(INDEX([1]Base!$A$2:$C$207,MATCH($BW$6,[1]Base!$A$2:$A$207,0),2))=TRUE,"CABLE INCONNU",(INDEX([1]Base!$A$2:$C$207,MATCH($BW$6,[1]Base!$A$2:$A$207,0),3))))</f>
        <v>15.75</v>
      </c>
      <c r="BY831">
        <f>IF($BW$6="","",IF(ISERROR(INDEX([1]Base!$A$2:$C$207,MATCH($BW$6,[1]Base!$A$2:$A$207,0),2))=TRUE,"CABLE INCONNU",(INDEX([1]Base!$A$2:$C$207,MATCH($BW$6,[1]Base!$A$2:$A$207,0),2))))</f>
        <v>0.54700000000000004</v>
      </c>
      <c r="CA831">
        <f t="shared" si="51"/>
        <v>0</v>
      </c>
      <c r="CC831">
        <f>$BB$28+$D$10*((EXP(($BB$26-Q831)/$D$10)+EXP(-($BB$26-Q831)/$D$10))/2-1)</f>
        <v>237.96</v>
      </c>
      <c r="CD8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BORD'!$B$13:$B$2000,0),9)))*Q831/$M$18)</f>
        <v>237.96</v>
      </c>
      <c r="CF831" t="str">
        <f>'[1]TABLEAU DE BORD'!B829</f>
        <v/>
      </c>
      <c r="CG831" t="e">
        <f>'[1]TABLEAU DE BORD'!E829-'[1]TABLEAU DE BORD'!C829</f>
        <v>#VALUE!</v>
      </c>
      <c r="CI831" t="str">
        <f>'[1]TABLEAU DE BORD'!H829</f>
        <v/>
      </c>
      <c r="CJ831" t="e">
        <f>'[1]TABLEAU DE BORD'!K829-'[1]TABLEAU DE BORD'!I829</f>
        <v>#VALUE!</v>
      </c>
    </row>
    <row r="832" spans="69:88" x14ac:dyDescent="0.25">
      <c r="BQ8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BORD'!$B$13:$B$2000,0),11))*Q832/INDEX('[1]TABLEAU DE BORD'!$B$13:$R$2000,MATCH('Formalisme RTE'!$H$2,'[1]TABLEAU DE BORD'!$B$13:$B$2000,0),12)</f>
        <v>2.7040062867933941</v>
      </c>
      <c r="BR832">
        <f t="shared" si="52"/>
        <v>0</v>
      </c>
      <c r="BU832">
        <f t="shared" si="50"/>
        <v>0.5758883471257642</v>
      </c>
      <c r="BW832">
        <f>IF($BW$6="","",IF(ISERROR(INDEX([1]Base!$A$2:$C$207,MATCH($BW$6,[1]Base!$A$2:$A$207,0),2))=TRUE,"CABLE INCONNU",(INDEX([1]Base!$A$2:$C$207,MATCH($BW$6,[1]Base!$A$2:$A$207,0),3))))</f>
        <v>15.75</v>
      </c>
      <c r="BY832">
        <f>IF($BW$6="","",IF(ISERROR(INDEX([1]Base!$A$2:$C$207,MATCH($BW$6,[1]Base!$A$2:$A$207,0),2))=TRUE,"CABLE INCONNU",(INDEX([1]Base!$A$2:$C$207,MATCH($BW$6,[1]Base!$A$2:$A$207,0),2))))</f>
        <v>0.54700000000000004</v>
      </c>
      <c r="CA832">
        <f t="shared" si="51"/>
        <v>0</v>
      </c>
      <c r="CC832">
        <f>$BB$28+$D$10*((EXP(($BB$26-Q832)/$D$10)+EXP(-($BB$26-Q832)/$D$10))/2-1)</f>
        <v>237.96</v>
      </c>
      <c r="CD8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BORD'!$B$13:$B$2000,0),9)))*Q832/$M$18)</f>
        <v>237.96</v>
      </c>
      <c r="CF832" t="str">
        <f>'[1]TABLEAU DE BORD'!B830</f>
        <v/>
      </c>
      <c r="CG832" t="e">
        <f>'[1]TABLEAU DE BORD'!E830-'[1]TABLEAU DE BORD'!C830</f>
        <v>#VALUE!</v>
      </c>
      <c r="CI832" t="str">
        <f>'[1]TABLEAU DE BORD'!H830</f>
        <v/>
      </c>
      <c r="CJ832" t="e">
        <f>'[1]TABLEAU DE BORD'!K830-'[1]TABLEAU DE BORD'!I830</f>
        <v>#VALUE!</v>
      </c>
    </row>
    <row r="833" spans="69:88" x14ac:dyDescent="0.25">
      <c r="BQ8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BORD'!$B$13:$B$2000,0),11))*Q833/INDEX('[1]TABLEAU DE BORD'!$B$13:$R$2000,MATCH('Formalisme RTE'!$H$2,'[1]TABLEAU DE BORD'!$B$13:$B$2000,0),12)</f>
        <v>2.7040062867933941</v>
      </c>
      <c r="BR833">
        <f t="shared" si="52"/>
        <v>0</v>
      </c>
      <c r="BU833">
        <f t="shared" si="50"/>
        <v>0.5758883471257642</v>
      </c>
      <c r="BW833">
        <f>IF($BW$6="","",IF(ISERROR(INDEX([1]Base!$A$2:$C$207,MATCH($BW$6,[1]Base!$A$2:$A$207,0),2))=TRUE,"CABLE INCONNU",(INDEX([1]Base!$A$2:$C$207,MATCH($BW$6,[1]Base!$A$2:$A$207,0),3))))</f>
        <v>15.75</v>
      </c>
      <c r="BY833">
        <f>IF($BW$6="","",IF(ISERROR(INDEX([1]Base!$A$2:$C$207,MATCH($BW$6,[1]Base!$A$2:$A$207,0),2))=TRUE,"CABLE INCONNU",(INDEX([1]Base!$A$2:$C$207,MATCH($BW$6,[1]Base!$A$2:$A$207,0),2))))</f>
        <v>0.54700000000000004</v>
      </c>
      <c r="CA833">
        <f t="shared" si="51"/>
        <v>0</v>
      </c>
      <c r="CC833">
        <f>$BB$28+$D$10*((EXP(($BB$26-Q833)/$D$10)+EXP(-($BB$26-Q833)/$D$10))/2-1)</f>
        <v>237.96</v>
      </c>
      <c r="CD8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BORD'!$B$13:$B$2000,0),9)))*Q833/$M$18)</f>
        <v>237.96</v>
      </c>
      <c r="CF833" t="str">
        <f>'[1]TABLEAU DE BORD'!B831</f>
        <v/>
      </c>
      <c r="CG833" t="e">
        <f>'[1]TABLEAU DE BORD'!E831-'[1]TABLEAU DE BORD'!C831</f>
        <v>#VALUE!</v>
      </c>
      <c r="CI833" t="str">
        <f>'[1]TABLEAU DE BORD'!H831</f>
        <v/>
      </c>
      <c r="CJ833" t="e">
        <f>'[1]TABLEAU DE BORD'!K831-'[1]TABLEAU DE BORD'!I831</f>
        <v>#VALUE!</v>
      </c>
    </row>
    <row r="834" spans="69:88" x14ac:dyDescent="0.25">
      <c r="BQ8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BORD'!$B$13:$B$2000,0),11))*Q834/INDEX('[1]TABLEAU DE BORD'!$B$13:$R$2000,MATCH('Formalisme RTE'!$H$2,'[1]TABLEAU DE BORD'!$B$13:$B$2000,0),12)</f>
        <v>2.7040062867933941</v>
      </c>
      <c r="BR834">
        <f t="shared" si="52"/>
        <v>0</v>
      </c>
      <c r="BU834">
        <f t="shared" si="50"/>
        <v>0.5758883471257642</v>
      </c>
      <c r="BW834">
        <f>IF($BW$6="","",IF(ISERROR(INDEX([1]Base!$A$2:$C$207,MATCH($BW$6,[1]Base!$A$2:$A$207,0),2))=TRUE,"CABLE INCONNU",(INDEX([1]Base!$A$2:$C$207,MATCH($BW$6,[1]Base!$A$2:$A$207,0),3))))</f>
        <v>15.75</v>
      </c>
      <c r="BY834">
        <f>IF($BW$6="","",IF(ISERROR(INDEX([1]Base!$A$2:$C$207,MATCH($BW$6,[1]Base!$A$2:$A$207,0),2))=TRUE,"CABLE INCONNU",(INDEX([1]Base!$A$2:$C$207,MATCH($BW$6,[1]Base!$A$2:$A$207,0),2))))</f>
        <v>0.54700000000000004</v>
      </c>
      <c r="CA834">
        <f t="shared" si="51"/>
        <v>0</v>
      </c>
      <c r="CC834">
        <f>$BB$28+$D$10*((EXP(($BB$26-Q834)/$D$10)+EXP(-($BB$26-Q834)/$D$10))/2-1)</f>
        <v>237.96</v>
      </c>
      <c r="CD8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BORD'!$B$13:$B$2000,0),9)))*Q834/$M$18)</f>
        <v>237.96</v>
      </c>
      <c r="CF834" t="str">
        <f>'[1]TABLEAU DE BORD'!B832</f>
        <v/>
      </c>
      <c r="CG834" t="e">
        <f>'[1]TABLEAU DE BORD'!E832-'[1]TABLEAU DE BORD'!C832</f>
        <v>#VALUE!</v>
      </c>
      <c r="CI834" t="str">
        <f>'[1]TABLEAU DE BORD'!H832</f>
        <v/>
      </c>
      <c r="CJ834" t="e">
        <f>'[1]TABLEAU DE BORD'!K832-'[1]TABLEAU DE BORD'!I832</f>
        <v>#VALUE!</v>
      </c>
    </row>
    <row r="835" spans="69:88" x14ac:dyDescent="0.25">
      <c r="BQ8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BORD'!$B$13:$B$2000,0),11))*Q835/INDEX('[1]TABLEAU DE BORD'!$B$13:$R$2000,MATCH('Formalisme RTE'!$H$2,'[1]TABLEAU DE BORD'!$B$13:$B$2000,0),12)</f>
        <v>2.7040062867933941</v>
      </c>
      <c r="BR835">
        <f t="shared" si="52"/>
        <v>0</v>
      </c>
      <c r="BU835">
        <f t="shared" si="50"/>
        <v>0.5758883471257642</v>
      </c>
      <c r="BW835">
        <f>IF($BW$6="","",IF(ISERROR(INDEX([1]Base!$A$2:$C$207,MATCH($BW$6,[1]Base!$A$2:$A$207,0),2))=TRUE,"CABLE INCONNU",(INDEX([1]Base!$A$2:$C$207,MATCH($BW$6,[1]Base!$A$2:$A$207,0),3))))</f>
        <v>15.75</v>
      </c>
      <c r="BY835">
        <f>IF($BW$6="","",IF(ISERROR(INDEX([1]Base!$A$2:$C$207,MATCH($BW$6,[1]Base!$A$2:$A$207,0),2))=TRUE,"CABLE INCONNU",(INDEX([1]Base!$A$2:$C$207,MATCH($BW$6,[1]Base!$A$2:$A$207,0),2))))</f>
        <v>0.54700000000000004</v>
      </c>
      <c r="CA835">
        <f t="shared" si="51"/>
        <v>0</v>
      </c>
      <c r="CC835">
        <f>$BB$28+$D$10*((EXP(($BB$26-Q835)/$D$10)+EXP(-($BB$26-Q835)/$D$10))/2-1)</f>
        <v>237.96</v>
      </c>
      <c r="CD8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BORD'!$B$13:$B$2000,0),9)))*Q835/$M$18)</f>
        <v>237.96</v>
      </c>
      <c r="CF835" t="str">
        <f>'[1]TABLEAU DE BORD'!B833</f>
        <v/>
      </c>
      <c r="CG835" t="e">
        <f>'[1]TABLEAU DE BORD'!E833-'[1]TABLEAU DE BORD'!C833</f>
        <v>#VALUE!</v>
      </c>
      <c r="CI835" t="str">
        <f>'[1]TABLEAU DE BORD'!H833</f>
        <v/>
      </c>
      <c r="CJ835" t="e">
        <f>'[1]TABLEAU DE BORD'!K833-'[1]TABLEAU DE BORD'!I833</f>
        <v>#VALUE!</v>
      </c>
    </row>
    <row r="836" spans="69:88" x14ac:dyDescent="0.25">
      <c r="BQ8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BORD'!$B$13:$B$2000,0),11))*Q836/INDEX('[1]TABLEAU DE BORD'!$B$13:$R$2000,MATCH('Formalisme RTE'!$H$2,'[1]TABLEAU DE BORD'!$B$13:$B$2000,0),12)</f>
        <v>2.7040062867933941</v>
      </c>
      <c r="BR836">
        <f t="shared" si="52"/>
        <v>0</v>
      </c>
      <c r="BU836">
        <f t="shared" si="50"/>
        <v>0.5758883471257642</v>
      </c>
      <c r="BW836">
        <f>IF($BW$6="","",IF(ISERROR(INDEX([1]Base!$A$2:$C$207,MATCH($BW$6,[1]Base!$A$2:$A$207,0),2))=TRUE,"CABLE INCONNU",(INDEX([1]Base!$A$2:$C$207,MATCH($BW$6,[1]Base!$A$2:$A$207,0),3))))</f>
        <v>15.75</v>
      </c>
      <c r="BY836">
        <f>IF($BW$6="","",IF(ISERROR(INDEX([1]Base!$A$2:$C$207,MATCH($BW$6,[1]Base!$A$2:$A$207,0),2))=TRUE,"CABLE INCONNU",(INDEX([1]Base!$A$2:$C$207,MATCH($BW$6,[1]Base!$A$2:$A$207,0),2))))</f>
        <v>0.54700000000000004</v>
      </c>
      <c r="CA836">
        <f t="shared" si="51"/>
        <v>0</v>
      </c>
      <c r="CC836">
        <f>$BB$28+$D$10*((EXP(($BB$26-Q836)/$D$10)+EXP(-($BB$26-Q836)/$D$10))/2-1)</f>
        <v>237.96</v>
      </c>
      <c r="CD8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BORD'!$B$13:$B$2000,0),9)))*Q836/$M$18)</f>
        <v>237.96</v>
      </c>
      <c r="CF836" t="str">
        <f>'[1]TABLEAU DE BORD'!B834</f>
        <v/>
      </c>
      <c r="CG836" t="e">
        <f>'[1]TABLEAU DE BORD'!E834-'[1]TABLEAU DE BORD'!C834</f>
        <v>#VALUE!</v>
      </c>
      <c r="CI836" t="str">
        <f>'[1]TABLEAU DE BORD'!H834</f>
        <v/>
      </c>
      <c r="CJ836" t="e">
        <f>'[1]TABLEAU DE BORD'!K834-'[1]TABLEAU DE BORD'!I834</f>
        <v>#VALUE!</v>
      </c>
    </row>
    <row r="837" spans="69:88" x14ac:dyDescent="0.25">
      <c r="BQ8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BORD'!$B$13:$B$2000,0),11))*Q837/INDEX('[1]TABLEAU DE BORD'!$B$13:$R$2000,MATCH('Formalisme RTE'!$H$2,'[1]TABLEAU DE BORD'!$B$13:$B$2000,0),12)</f>
        <v>2.7040062867933941</v>
      </c>
      <c r="BR837">
        <f t="shared" si="52"/>
        <v>0</v>
      </c>
      <c r="BU837">
        <f t="shared" si="50"/>
        <v>0.5758883471257642</v>
      </c>
      <c r="BW837">
        <f>IF($BW$6="","",IF(ISERROR(INDEX([1]Base!$A$2:$C$207,MATCH($BW$6,[1]Base!$A$2:$A$207,0),2))=TRUE,"CABLE INCONNU",(INDEX([1]Base!$A$2:$C$207,MATCH($BW$6,[1]Base!$A$2:$A$207,0),3))))</f>
        <v>15.75</v>
      </c>
      <c r="BY837">
        <f>IF($BW$6="","",IF(ISERROR(INDEX([1]Base!$A$2:$C$207,MATCH($BW$6,[1]Base!$A$2:$A$207,0),2))=TRUE,"CABLE INCONNU",(INDEX([1]Base!$A$2:$C$207,MATCH($BW$6,[1]Base!$A$2:$A$207,0),2))))</f>
        <v>0.54700000000000004</v>
      </c>
      <c r="CA837">
        <f t="shared" si="51"/>
        <v>0</v>
      </c>
      <c r="CC837">
        <f>$BB$28+$D$10*((EXP(($BB$26-Q837)/$D$10)+EXP(-($BB$26-Q837)/$D$10))/2-1)</f>
        <v>237.96</v>
      </c>
      <c r="CD8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BORD'!$B$13:$B$2000,0),9)))*Q837/$M$18)</f>
        <v>237.96</v>
      </c>
      <c r="CF837" t="str">
        <f>'[1]TABLEAU DE BORD'!B835</f>
        <v/>
      </c>
      <c r="CG837" t="e">
        <f>'[1]TABLEAU DE BORD'!E835-'[1]TABLEAU DE BORD'!C835</f>
        <v>#VALUE!</v>
      </c>
      <c r="CI837" t="str">
        <f>'[1]TABLEAU DE BORD'!H835</f>
        <v/>
      </c>
      <c r="CJ837" t="e">
        <f>'[1]TABLEAU DE BORD'!K835-'[1]TABLEAU DE BORD'!I835</f>
        <v>#VALUE!</v>
      </c>
    </row>
    <row r="838" spans="69:88" x14ac:dyDescent="0.25">
      <c r="BQ8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BORD'!$B$13:$B$2000,0),11))*Q838/INDEX('[1]TABLEAU DE BORD'!$B$13:$R$2000,MATCH('Formalisme RTE'!$H$2,'[1]TABLEAU DE BORD'!$B$13:$B$2000,0),12)</f>
        <v>2.7040062867933941</v>
      </c>
      <c r="BR838">
        <f t="shared" si="52"/>
        <v>0</v>
      </c>
      <c r="BU838">
        <f t="shared" si="50"/>
        <v>0.5758883471257642</v>
      </c>
      <c r="BW838">
        <f>IF($BW$6="","",IF(ISERROR(INDEX([1]Base!$A$2:$C$207,MATCH($BW$6,[1]Base!$A$2:$A$207,0),2))=TRUE,"CABLE INCONNU",(INDEX([1]Base!$A$2:$C$207,MATCH($BW$6,[1]Base!$A$2:$A$207,0),3))))</f>
        <v>15.75</v>
      </c>
      <c r="BY838">
        <f>IF($BW$6="","",IF(ISERROR(INDEX([1]Base!$A$2:$C$207,MATCH($BW$6,[1]Base!$A$2:$A$207,0),2))=TRUE,"CABLE INCONNU",(INDEX([1]Base!$A$2:$C$207,MATCH($BW$6,[1]Base!$A$2:$A$207,0),2))))</f>
        <v>0.54700000000000004</v>
      </c>
      <c r="CA838">
        <f t="shared" si="51"/>
        <v>0</v>
      </c>
      <c r="CC838">
        <f>$BB$28+$D$10*((EXP(($BB$26-Q838)/$D$10)+EXP(-($BB$26-Q838)/$D$10))/2-1)</f>
        <v>237.96</v>
      </c>
      <c r="CD8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BORD'!$B$13:$B$2000,0),9)))*Q838/$M$18)</f>
        <v>237.96</v>
      </c>
      <c r="CF838" t="str">
        <f>'[1]TABLEAU DE BORD'!B836</f>
        <v/>
      </c>
      <c r="CG838" t="e">
        <f>'[1]TABLEAU DE BORD'!E836-'[1]TABLEAU DE BORD'!C836</f>
        <v>#VALUE!</v>
      </c>
      <c r="CI838" t="str">
        <f>'[1]TABLEAU DE BORD'!H836</f>
        <v/>
      </c>
      <c r="CJ838" t="e">
        <f>'[1]TABLEAU DE BORD'!K836-'[1]TABLEAU DE BORD'!I836</f>
        <v>#VALUE!</v>
      </c>
    </row>
    <row r="839" spans="69:88" x14ac:dyDescent="0.25">
      <c r="BQ8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BORD'!$B$13:$B$2000,0),11))*Q839/INDEX('[1]TABLEAU DE BORD'!$B$13:$R$2000,MATCH('Formalisme RTE'!$H$2,'[1]TABLEAU DE BORD'!$B$13:$B$2000,0),12)</f>
        <v>2.7040062867933941</v>
      </c>
      <c r="BR839">
        <f t="shared" si="52"/>
        <v>0</v>
      </c>
      <c r="BU839">
        <f t="shared" si="50"/>
        <v>0.5758883471257642</v>
      </c>
      <c r="BW839">
        <f>IF($BW$6="","",IF(ISERROR(INDEX([1]Base!$A$2:$C$207,MATCH($BW$6,[1]Base!$A$2:$A$207,0),2))=TRUE,"CABLE INCONNU",(INDEX([1]Base!$A$2:$C$207,MATCH($BW$6,[1]Base!$A$2:$A$207,0),3))))</f>
        <v>15.75</v>
      </c>
      <c r="BY839">
        <f>IF($BW$6="","",IF(ISERROR(INDEX([1]Base!$A$2:$C$207,MATCH($BW$6,[1]Base!$A$2:$A$207,0),2))=TRUE,"CABLE INCONNU",(INDEX([1]Base!$A$2:$C$207,MATCH($BW$6,[1]Base!$A$2:$A$207,0),2))))</f>
        <v>0.54700000000000004</v>
      </c>
      <c r="CA839">
        <f t="shared" si="51"/>
        <v>0</v>
      </c>
      <c r="CC839">
        <f>$BB$28+$D$10*((EXP(($BB$26-Q839)/$D$10)+EXP(-($BB$26-Q839)/$D$10))/2-1)</f>
        <v>237.96</v>
      </c>
      <c r="CD8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BORD'!$B$13:$B$2000,0),9)))*Q839/$M$18)</f>
        <v>237.96</v>
      </c>
      <c r="CF839" t="str">
        <f>'[1]TABLEAU DE BORD'!B837</f>
        <v/>
      </c>
      <c r="CG839" t="e">
        <f>'[1]TABLEAU DE BORD'!E837-'[1]TABLEAU DE BORD'!C837</f>
        <v>#VALUE!</v>
      </c>
      <c r="CI839" t="str">
        <f>'[1]TABLEAU DE BORD'!H837</f>
        <v/>
      </c>
      <c r="CJ839" t="e">
        <f>'[1]TABLEAU DE BORD'!K837-'[1]TABLEAU DE BORD'!I837</f>
        <v>#VALUE!</v>
      </c>
    </row>
    <row r="840" spans="69:88" x14ac:dyDescent="0.25">
      <c r="BQ8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BORD'!$B$13:$B$2000,0),11))*Q840/INDEX('[1]TABLEAU DE BORD'!$B$13:$R$2000,MATCH('Formalisme RTE'!$H$2,'[1]TABLEAU DE BORD'!$B$13:$B$2000,0),12)</f>
        <v>2.7040062867933941</v>
      </c>
      <c r="BR840">
        <f t="shared" si="52"/>
        <v>0</v>
      </c>
      <c r="BU840">
        <f t="shared" si="50"/>
        <v>0.5758883471257642</v>
      </c>
      <c r="BW840">
        <f>IF($BW$6="","",IF(ISERROR(INDEX([1]Base!$A$2:$C$207,MATCH($BW$6,[1]Base!$A$2:$A$207,0),2))=TRUE,"CABLE INCONNU",(INDEX([1]Base!$A$2:$C$207,MATCH($BW$6,[1]Base!$A$2:$A$207,0),3))))</f>
        <v>15.75</v>
      </c>
      <c r="BY840">
        <f>IF($BW$6="","",IF(ISERROR(INDEX([1]Base!$A$2:$C$207,MATCH($BW$6,[1]Base!$A$2:$A$207,0),2))=TRUE,"CABLE INCONNU",(INDEX([1]Base!$A$2:$C$207,MATCH($BW$6,[1]Base!$A$2:$A$207,0),2))))</f>
        <v>0.54700000000000004</v>
      </c>
      <c r="CA840">
        <f t="shared" si="51"/>
        <v>0</v>
      </c>
      <c r="CC840">
        <f>$BB$28+$D$10*((EXP(($BB$26-Q840)/$D$10)+EXP(-($BB$26-Q840)/$D$10))/2-1)</f>
        <v>237.96</v>
      </c>
      <c r="CD8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BORD'!$B$13:$B$2000,0),9)))*Q840/$M$18)</f>
        <v>237.96</v>
      </c>
      <c r="CF840" t="str">
        <f>'[1]TABLEAU DE BORD'!B838</f>
        <v/>
      </c>
      <c r="CG840" t="e">
        <f>'[1]TABLEAU DE BORD'!E838-'[1]TABLEAU DE BORD'!C838</f>
        <v>#VALUE!</v>
      </c>
      <c r="CI840" t="str">
        <f>'[1]TABLEAU DE BORD'!H838</f>
        <v/>
      </c>
      <c r="CJ840" t="e">
        <f>'[1]TABLEAU DE BORD'!K838-'[1]TABLEAU DE BORD'!I838</f>
        <v>#VALUE!</v>
      </c>
    </row>
    <row r="841" spans="69:88" x14ac:dyDescent="0.25">
      <c r="BQ8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BORD'!$B$13:$B$2000,0),11))*Q841/INDEX('[1]TABLEAU DE BORD'!$B$13:$R$2000,MATCH('Formalisme RTE'!$H$2,'[1]TABLEAU DE BORD'!$B$13:$B$2000,0),12)</f>
        <v>2.7040062867933941</v>
      </c>
      <c r="BR841">
        <f t="shared" si="52"/>
        <v>0</v>
      </c>
      <c r="BU841">
        <f t="shared" si="50"/>
        <v>0.5758883471257642</v>
      </c>
      <c r="BW841">
        <f>IF($BW$6="","",IF(ISERROR(INDEX([1]Base!$A$2:$C$207,MATCH($BW$6,[1]Base!$A$2:$A$207,0),2))=TRUE,"CABLE INCONNU",(INDEX([1]Base!$A$2:$C$207,MATCH($BW$6,[1]Base!$A$2:$A$207,0),3))))</f>
        <v>15.75</v>
      </c>
      <c r="BY841">
        <f>IF($BW$6="","",IF(ISERROR(INDEX([1]Base!$A$2:$C$207,MATCH($BW$6,[1]Base!$A$2:$A$207,0),2))=TRUE,"CABLE INCONNU",(INDEX([1]Base!$A$2:$C$207,MATCH($BW$6,[1]Base!$A$2:$A$207,0),2))))</f>
        <v>0.54700000000000004</v>
      </c>
      <c r="CA841">
        <f t="shared" si="51"/>
        <v>0</v>
      </c>
      <c r="CC841">
        <f>$BB$28+$D$10*((EXP(($BB$26-Q841)/$D$10)+EXP(-($BB$26-Q841)/$D$10))/2-1)</f>
        <v>237.96</v>
      </c>
      <c r="CD8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BORD'!$B$13:$B$2000,0),9)))*Q841/$M$18)</f>
        <v>237.96</v>
      </c>
      <c r="CF841" t="str">
        <f>'[1]TABLEAU DE BORD'!B839</f>
        <v/>
      </c>
      <c r="CG841" t="e">
        <f>'[1]TABLEAU DE BORD'!E839-'[1]TABLEAU DE BORD'!C839</f>
        <v>#VALUE!</v>
      </c>
      <c r="CI841" t="str">
        <f>'[1]TABLEAU DE BORD'!H839</f>
        <v/>
      </c>
      <c r="CJ841" t="e">
        <f>'[1]TABLEAU DE BORD'!K839-'[1]TABLEAU DE BORD'!I839</f>
        <v>#VALUE!</v>
      </c>
    </row>
    <row r="842" spans="69:88" x14ac:dyDescent="0.25">
      <c r="BQ8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BORD'!$B$13:$B$2000,0),11))*Q842/INDEX('[1]TABLEAU DE BORD'!$B$13:$R$2000,MATCH('Formalisme RTE'!$H$2,'[1]TABLEAU DE BORD'!$B$13:$B$2000,0),12)</f>
        <v>2.7040062867933941</v>
      </c>
      <c r="BR842">
        <f t="shared" si="52"/>
        <v>0</v>
      </c>
      <c r="BU842">
        <f t="shared" si="50"/>
        <v>0.5758883471257642</v>
      </c>
      <c r="BW842">
        <f>IF($BW$6="","",IF(ISERROR(INDEX([1]Base!$A$2:$C$207,MATCH($BW$6,[1]Base!$A$2:$A$207,0),2))=TRUE,"CABLE INCONNU",(INDEX([1]Base!$A$2:$C$207,MATCH($BW$6,[1]Base!$A$2:$A$207,0),3))))</f>
        <v>15.75</v>
      </c>
      <c r="BY842">
        <f>IF($BW$6="","",IF(ISERROR(INDEX([1]Base!$A$2:$C$207,MATCH($BW$6,[1]Base!$A$2:$A$207,0),2))=TRUE,"CABLE INCONNU",(INDEX([1]Base!$A$2:$C$207,MATCH($BW$6,[1]Base!$A$2:$A$207,0),2))))</f>
        <v>0.54700000000000004</v>
      </c>
      <c r="CA842">
        <f t="shared" si="51"/>
        <v>0</v>
      </c>
      <c r="CC842">
        <f>$BB$28+$D$10*((EXP(($BB$26-Q842)/$D$10)+EXP(-($BB$26-Q842)/$D$10))/2-1)</f>
        <v>237.96</v>
      </c>
      <c r="CD8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BORD'!$B$13:$B$2000,0),9)))*Q842/$M$18)</f>
        <v>237.96</v>
      </c>
      <c r="CF842" t="str">
        <f>'[1]TABLEAU DE BORD'!B840</f>
        <v/>
      </c>
      <c r="CG842" t="e">
        <f>'[1]TABLEAU DE BORD'!E840-'[1]TABLEAU DE BORD'!C840</f>
        <v>#VALUE!</v>
      </c>
      <c r="CI842" t="str">
        <f>'[1]TABLEAU DE BORD'!H840</f>
        <v/>
      </c>
      <c r="CJ842" t="e">
        <f>'[1]TABLEAU DE BORD'!K840-'[1]TABLEAU DE BORD'!I840</f>
        <v>#VALUE!</v>
      </c>
    </row>
    <row r="843" spans="69:88" x14ac:dyDescent="0.25">
      <c r="BQ8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BORD'!$B$13:$B$2000,0),11))*Q843/INDEX('[1]TABLEAU DE BORD'!$B$13:$R$2000,MATCH('Formalisme RTE'!$H$2,'[1]TABLEAU DE BORD'!$B$13:$B$2000,0),12)</f>
        <v>2.7040062867933941</v>
      </c>
      <c r="BR843">
        <f t="shared" si="52"/>
        <v>0</v>
      </c>
      <c r="BU843">
        <f t="shared" si="50"/>
        <v>0.5758883471257642</v>
      </c>
      <c r="BW843">
        <f>IF($BW$6="","",IF(ISERROR(INDEX([1]Base!$A$2:$C$207,MATCH($BW$6,[1]Base!$A$2:$A$207,0),2))=TRUE,"CABLE INCONNU",(INDEX([1]Base!$A$2:$C$207,MATCH($BW$6,[1]Base!$A$2:$A$207,0),3))))</f>
        <v>15.75</v>
      </c>
      <c r="BY843">
        <f>IF($BW$6="","",IF(ISERROR(INDEX([1]Base!$A$2:$C$207,MATCH($BW$6,[1]Base!$A$2:$A$207,0),2))=TRUE,"CABLE INCONNU",(INDEX([1]Base!$A$2:$C$207,MATCH($BW$6,[1]Base!$A$2:$A$207,0),2))))</f>
        <v>0.54700000000000004</v>
      </c>
      <c r="CA843">
        <f t="shared" si="51"/>
        <v>0</v>
      </c>
      <c r="CC843">
        <f>$BB$28+$D$10*((EXP(($BB$26-Q843)/$D$10)+EXP(-($BB$26-Q843)/$D$10))/2-1)</f>
        <v>237.96</v>
      </c>
      <c r="CD8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BORD'!$B$13:$B$2000,0),9)))*Q843/$M$18)</f>
        <v>237.96</v>
      </c>
      <c r="CF843" t="str">
        <f>'[1]TABLEAU DE BORD'!B841</f>
        <v/>
      </c>
      <c r="CG843" t="e">
        <f>'[1]TABLEAU DE BORD'!E841-'[1]TABLEAU DE BORD'!C841</f>
        <v>#VALUE!</v>
      </c>
      <c r="CI843" t="str">
        <f>'[1]TABLEAU DE BORD'!H841</f>
        <v/>
      </c>
      <c r="CJ843" t="e">
        <f>'[1]TABLEAU DE BORD'!K841-'[1]TABLEAU DE BORD'!I841</f>
        <v>#VALUE!</v>
      </c>
    </row>
    <row r="844" spans="69:88" x14ac:dyDescent="0.25">
      <c r="BQ8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BORD'!$B$13:$B$2000,0),11))*Q844/INDEX('[1]TABLEAU DE BORD'!$B$13:$R$2000,MATCH('Formalisme RTE'!$H$2,'[1]TABLEAU DE BORD'!$B$13:$B$2000,0),12)</f>
        <v>2.7040062867933941</v>
      </c>
      <c r="BR844">
        <f t="shared" si="52"/>
        <v>0</v>
      </c>
      <c r="BU844">
        <f t="shared" si="50"/>
        <v>0.5758883471257642</v>
      </c>
      <c r="BW844">
        <f>IF($BW$6="","",IF(ISERROR(INDEX([1]Base!$A$2:$C$207,MATCH($BW$6,[1]Base!$A$2:$A$207,0),2))=TRUE,"CABLE INCONNU",(INDEX([1]Base!$A$2:$C$207,MATCH($BW$6,[1]Base!$A$2:$A$207,0),3))))</f>
        <v>15.75</v>
      </c>
      <c r="BY844">
        <f>IF($BW$6="","",IF(ISERROR(INDEX([1]Base!$A$2:$C$207,MATCH($BW$6,[1]Base!$A$2:$A$207,0),2))=TRUE,"CABLE INCONNU",(INDEX([1]Base!$A$2:$C$207,MATCH($BW$6,[1]Base!$A$2:$A$207,0),2))))</f>
        <v>0.54700000000000004</v>
      </c>
      <c r="CA844">
        <f t="shared" si="51"/>
        <v>0</v>
      </c>
      <c r="CC844">
        <f>$BB$28+$D$10*((EXP(($BB$26-Q844)/$D$10)+EXP(-($BB$26-Q844)/$D$10))/2-1)</f>
        <v>237.96</v>
      </c>
      <c r="CD8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BORD'!$B$13:$B$2000,0),9)))*Q844/$M$18)</f>
        <v>237.96</v>
      </c>
      <c r="CF844" t="str">
        <f>'[1]TABLEAU DE BORD'!B842</f>
        <v/>
      </c>
      <c r="CG844" t="e">
        <f>'[1]TABLEAU DE BORD'!E842-'[1]TABLEAU DE BORD'!C842</f>
        <v>#VALUE!</v>
      </c>
      <c r="CI844" t="str">
        <f>'[1]TABLEAU DE BORD'!H842</f>
        <v/>
      </c>
      <c r="CJ844" t="e">
        <f>'[1]TABLEAU DE BORD'!K842-'[1]TABLEAU DE BORD'!I842</f>
        <v>#VALUE!</v>
      </c>
    </row>
    <row r="845" spans="69:88" x14ac:dyDescent="0.25">
      <c r="BQ8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BORD'!$B$13:$B$2000,0),11))*Q845/INDEX('[1]TABLEAU DE BORD'!$B$13:$R$2000,MATCH('Formalisme RTE'!$H$2,'[1]TABLEAU DE BORD'!$B$13:$B$2000,0),12)</f>
        <v>2.7040062867933941</v>
      </c>
      <c r="BR845">
        <f t="shared" si="52"/>
        <v>0</v>
      </c>
      <c r="BU845">
        <f t="shared" si="50"/>
        <v>0.5758883471257642</v>
      </c>
      <c r="BW845">
        <f>IF($BW$6="","",IF(ISERROR(INDEX([1]Base!$A$2:$C$207,MATCH($BW$6,[1]Base!$A$2:$A$207,0),2))=TRUE,"CABLE INCONNU",(INDEX([1]Base!$A$2:$C$207,MATCH($BW$6,[1]Base!$A$2:$A$207,0),3))))</f>
        <v>15.75</v>
      </c>
      <c r="BY845">
        <f>IF($BW$6="","",IF(ISERROR(INDEX([1]Base!$A$2:$C$207,MATCH($BW$6,[1]Base!$A$2:$A$207,0),2))=TRUE,"CABLE INCONNU",(INDEX([1]Base!$A$2:$C$207,MATCH($BW$6,[1]Base!$A$2:$A$207,0),2))))</f>
        <v>0.54700000000000004</v>
      </c>
      <c r="CA845">
        <f t="shared" si="51"/>
        <v>0</v>
      </c>
      <c r="CC845">
        <f>$BB$28+$D$10*((EXP(($BB$26-Q845)/$D$10)+EXP(-($BB$26-Q845)/$D$10))/2-1)</f>
        <v>237.96</v>
      </c>
      <c r="CD8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BORD'!$B$13:$B$2000,0),9)))*Q845/$M$18)</f>
        <v>237.96</v>
      </c>
      <c r="CF845" t="str">
        <f>'[1]TABLEAU DE BORD'!B843</f>
        <v/>
      </c>
      <c r="CG845" t="e">
        <f>'[1]TABLEAU DE BORD'!E843-'[1]TABLEAU DE BORD'!C843</f>
        <v>#VALUE!</v>
      </c>
      <c r="CI845" t="str">
        <f>'[1]TABLEAU DE BORD'!H843</f>
        <v/>
      </c>
      <c r="CJ845" t="e">
        <f>'[1]TABLEAU DE BORD'!K843-'[1]TABLEAU DE BORD'!I843</f>
        <v>#VALUE!</v>
      </c>
    </row>
    <row r="846" spans="69:88" x14ac:dyDescent="0.25">
      <c r="BQ8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BORD'!$B$13:$B$2000,0),11))*Q846/INDEX('[1]TABLEAU DE BORD'!$B$13:$R$2000,MATCH('Formalisme RTE'!$H$2,'[1]TABLEAU DE BORD'!$B$13:$B$2000,0),12)</f>
        <v>2.7040062867933941</v>
      </c>
      <c r="BR846">
        <f t="shared" si="52"/>
        <v>0</v>
      </c>
      <c r="BU846">
        <f t="shared" si="50"/>
        <v>0.5758883471257642</v>
      </c>
      <c r="BW846">
        <f>IF($BW$6="","",IF(ISERROR(INDEX([1]Base!$A$2:$C$207,MATCH($BW$6,[1]Base!$A$2:$A$207,0),2))=TRUE,"CABLE INCONNU",(INDEX([1]Base!$A$2:$C$207,MATCH($BW$6,[1]Base!$A$2:$A$207,0),3))))</f>
        <v>15.75</v>
      </c>
      <c r="BY846">
        <f>IF($BW$6="","",IF(ISERROR(INDEX([1]Base!$A$2:$C$207,MATCH($BW$6,[1]Base!$A$2:$A$207,0),2))=TRUE,"CABLE INCONNU",(INDEX([1]Base!$A$2:$C$207,MATCH($BW$6,[1]Base!$A$2:$A$207,0),2))))</f>
        <v>0.54700000000000004</v>
      </c>
      <c r="CA846">
        <f t="shared" si="51"/>
        <v>0</v>
      </c>
      <c r="CC846">
        <f>$BB$28+$D$10*((EXP(($BB$26-Q846)/$D$10)+EXP(-($BB$26-Q846)/$D$10))/2-1)</f>
        <v>237.96</v>
      </c>
      <c r="CD8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BORD'!$B$13:$B$2000,0),9)))*Q846/$M$18)</f>
        <v>237.96</v>
      </c>
      <c r="CF846" t="str">
        <f>'[1]TABLEAU DE BORD'!B844</f>
        <v/>
      </c>
      <c r="CG846" t="e">
        <f>'[1]TABLEAU DE BORD'!E844-'[1]TABLEAU DE BORD'!C844</f>
        <v>#VALUE!</v>
      </c>
      <c r="CI846" t="str">
        <f>'[1]TABLEAU DE BORD'!H844</f>
        <v/>
      </c>
      <c r="CJ846" t="e">
        <f>'[1]TABLEAU DE BORD'!K844-'[1]TABLEAU DE BORD'!I844</f>
        <v>#VALUE!</v>
      </c>
    </row>
    <row r="847" spans="69:88" x14ac:dyDescent="0.25">
      <c r="BQ8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BORD'!$B$13:$B$2000,0),11))*Q847/INDEX('[1]TABLEAU DE BORD'!$B$13:$R$2000,MATCH('Formalisme RTE'!$H$2,'[1]TABLEAU DE BORD'!$B$13:$B$2000,0),12)</f>
        <v>2.7040062867933941</v>
      </c>
      <c r="BR847">
        <f t="shared" si="52"/>
        <v>0</v>
      </c>
      <c r="BU847">
        <f t="shared" si="50"/>
        <v>0.5758883471257642</v>
      </c>
      <c r="BW847">
        <f>IF($BW$6="","",IF(ISERROR(INDEX([1]Base!$A$2:$C$207,MATCH($BW$6,[1]Base!$A$2:$A$207,0),2))=TRUE,"CABLE INCONNU",(INDEX([1]Base!$A$2:$C$207,MATCH($BW$6,[1]Base!$A$2:$A$207,0),3))))</f>
        <v>15.75</v>
      </c>
      <c r="BY847">
        <f>IF($BW$6="","",IF(ISERROR(INDEX([1]Base!$A$2:$C$207,MATCH($BW$6,[1]Base!$A$2:$A$207,0),2))=TRUE,"CABLE INCONNU",(INDEX([1]Base!$A$2:$C$207,MATCH($BW$6,[1]Base!$A$2:$A$207,0),2))))</f>
        <v>0.54700000000000004</v>
      </c>
      <c r="CA847">
        <f t="shared" si="51"/>
        <v>0</v>
      </c>
      <c r="CC847">
        <f>$BB$28+$D$10*((EXP(($BB$26-Q847)/$D$10)+EXP(-($BB$26-Q847)/$D$10))/2-1)</f>
        <v>237.96</v>
      </c>
      <c r="CD8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BORD'!$B$13:$B$2000,0),9)))*Q847/$M$18)</f>
        <v>237.96</v>
      </c>
      <c r="CF847" t="str">
        <f>'[1]TABLEAU DE BORD'!B845</f>
        <v/>
      </c>
      <c r="CG847" t="e">
        <f>'[1]TABLEAU DE BORD'!E845-'[1]TABLEAU DE BORD'!C845</f>
        <v>#VALUE!</v>
      </c>
      <c r="CI847" t="str">
        <f>'[1]TABLEAU DE BORD'!H845</f>
        <v/>
      </c>
      <c r="CJ847" t="e">
        <f>'[1]TABLEAU DE BORD'!K845-'[1]TABLEAU DE BORD'!I845</f>
        <v>#VALUE!</v>
      </c>
    </row>
    <row r="848" spans="69:88" x14ac:dyDescent="0.25">
      <c r="BQ8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BORD'!$B$13:$B$2000,0),11))*Q848/INDEX('[1]TABLEAU DE BORD'!$B$13:$R$2000,MATCH('Formalisme RTE'!$H$2,'[1]TABLEAU DE BORD'!$B$13:$B$2000,0),12)</f>
        <v>2.7040062867933941</v>
      </c>
      <c r="BR848">
        <f t="shared" si="52"/>
        <v>0</v>
      </c>
      <c r="BU848">
        <f t="shared" ref="BU848:BU911" si="53">SQRT(1-(1/(SQRT((BY848*0.981)^2+(($B$30/10)*BW848*0.001)^2)/(BY848*0.981))^2))</f>
        <v>0.5758883471257642</v>
      </c>
      <c r="BW848">
        <f>IF($BW$6="","",IF(ISERROR(INDEX([1]Base!$A$2:$C$207,MATCH($BW$6,[1]Base!$A$2:$A$207,0),2))=TRUE,"CABLE INCONNU",(INDEX([1]Base!$A$2:$C$207,MATCH($BW$6,[1]Base!$A$2:$A$207,0),3))))</f>
        <v>15.75</v>
      </c>
      <c r="BY848">
        <f>IF($BW$6="","",IF(ISERROR(INDEX([1]Base!$A$2:$C$207,MATCH($BW$6,[1]Base!$A$2:$A$207,0),2))=TRUE,"CABLE INCONNU",(INDEX([1]Base!$A$2:$C$207,MATCH($BW$6,[1]Base!$A$2:$A$207,0),2))))</f>
        <v>0.54700000000000004</v>
      </c>
      <c r="CA848">
        <f t="shared" si="51"/>
        <v>0</v>
      </c>
      <c r="CC848">
        <f>$BB$28+$D$10*((EXP(($BB$26-Q848)/$D$10)+EXP(-($BB$26-Q848)/$D$10))/2-1)</f>
        <v>237.96</v>
      </c>
      <c r="CD8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BORD'!$B$13:$B$2000,0),9)))*Q848/$M$18)</f>
        <v>237.96</v>
      </c>
      <c r="CF848" t="str">
        <f>'[1]TABLEAU DE BORD'!B846</f>
        <v/>
      </c>
      <c r="CG848" t="e">
        <f>'[1]TABLEAU DE BORD'!E846-'[1]TABLEAU DE BORD'!C846</f>
        <v>#VALUE!</v>
      </c>
      <c r="CI848" t="str">
        <f>'[1]TABLEAU DE BORD'!H846</f>
        <v/>
      </c>
      <c r="CJ848" t="e">
        <f>'[1]TABLEAU DE BORD'!K846-'[1]TABLEAU DE BORD'!I846</f>
        <v>#VALUE!</v>
      </c>
    </row>
    <row r="849" spans="69:88" x14ac:dyDescent="0.25">
      <c r="BQ8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BORD'!$B$13:$B$2000,0),11))*Q849/INDEX('[1]TABLEAU DE BORD'!$B$13:$R$2000,MATCH('Formalisme RTE'!$H$2,'[1]TABLEAU DE BORD'!$B$13:$B$2000,0),12)</f>
        <v>2.7040062867933941</v>
      </c>
      <c r="BR849">
        <f t="shared" si="52"/>
        <v>0</v>
      </c>
      <c r="BU849">
        <f t="shared" si="53"/>
        <v>0.5758883471257642</v>
      </c>
      <c r="BW849">
        <f>IF($BW$6="","",IF(ISERROR(INDEX([1]Base!$A$2:$C$207,MATCH($BW$6,[1]Base!$A$2:$A$207,0),2))=TRUE,"CABLE INCONNU",(INDEX([1]Base!$A$2:$C$207,MATCH($BW$6,[1]Base!$A$2:$A$207,0),3))))</f>
        <v>15.75</v>
      </c>
      <c r="BY849">
        <f>IF($BW$6="","",IF(ISERROR(INDEX([1]Base!$A$2:$C$207,MATCH($BW$6,[1]Base!$A$2:$A$207,0),2))=TRUE,"CABLE INCONNU",(INDEX([1]Base!$A$2:$C$207,MATCH($BW$6,[1]Base!$A$2:$A$207,0),2))))</f>
        <v>0.54700000000000004</v>
      </c>
      <c r="CA849">
        <f t="shared" ref="CA849:CA912" si="54">CD849-CC849</f>
        <v>0</v>
      </c>
      <c r="CC849">
        <f>$BB$28+$D$10*((EXP(($BB$26-Q849)/$D$10)+EXP(-($BB$26-Q849)/$D$10))/2-1)</f>
        <v>237.96</v>
      </c>
      <c r="CD8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BORD'!$B$13:$B$2000,0),9)))*Q849/$M$18)</f>
        <v>237.96</v>
      </c>
      <c r="CF849" t="str">
        <f>'[1]TABLEAU DE BORD'!B847</f>
        <v/>
      </c>
      <c r="CG849" t="e">
        <f>'[1]TABLEAU DE BORD'!E847-'[1]TABLEAU DE BORD'!C847</f>
        <v>#VALUE!</v>
      </c>
      <c r="CI849" t="str">
        <f>'[1]TABLEAU DE BORD'!H847</f>
        <v/>
      </c>
      <c r="CJ849" t="e">
        <f>'[1]TABLEAU DE BORD'!K847-'[1]TABLEAU DE BORD'!I847</f>
        <v>#VALUE!</v>
      </c>
    </row>
    <row r="850" spans="69:88" x14ac:dyDescent="0.25">
      <c r="BQ8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BORD'!$B$13:$B$2000,0),11))*Q850/INDEX('[1]TABLEAU DE BORD'!$B$13:$R$2000,MATCH('Formalisme RTE'!$H$2,'[1]TABLEAU DE BORD'!$B$13:$B$2000,0),12)</f>
        <v>2.7040062867933941</v>
      </c>
      <c r="BR850">
        <f t="shared" ref="BR850:BR913" si="55">BU850*CA850</f>
        <v>0</v>
      </c>
      <c r="BU850">
        <f t="shared" si="53"/>
        <v>0.5758883471257642</v>
      </c>
      <c r="BW850">
        <f>IF($BW$6="","",IF(ISERROR(INDEX([1]Base!$A$2:$C$207,MATCH($BW$6,[1]Base!$A$2:$A$207,0),2))=TRUE,"CABLE INCONNU",(INDEX([1]Base!$A$2:$C$207,MATCH($BW$6,[1]Base!$A$2:$A$207,0),3))))</f>
        <v>15.75</v>
      </c>
      <c r="BY850">
        <f>IF($BW$6="","",IF(ISERROR(INDEX([1]Base!$A$2:$C$207,MATCH($BW$6,[1]Base!$A$2:$A$207,0),2))=TRUE,"CABLE INCONNU",(INDEX([1]Base!$A$2:$C$207,MATCH($BW$6,[1]Base!$A$2:$A$207,0),2))))</f>
        <v>0.54700000000000004</v>
      </c>
      <c r="CA850">
        <f t="shared" si="54"/>
        <v>0</v>
      </c>
      <c r="CC850">
        <f>$BB$28+$D$10*((EXP(($BB$26-Q850)/$D$10)+EXP(-($BB$26-Q850)/$D$10))/2-1)</f>
        <v>237.96</v>
      </c>
      <c r="CD8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BORD'!$B$13:$B$2000,0),9)))*Q850/$M$18)</f>
        <v>237.96</v>
      </c>
      <c r="CF850" t="str">
        <f>'[1]TABLEAU DE BORD'!B848</f>
        <v/>
      </c>
      <c r="CG850" t="e">
        <f>'[1]TABLEAU DE BORD'!E848-'[1]TABLEAU DE BORD'!C848</f>
        <v>#VALUE!</v>
      </c>
      <c r="CI850" t="str">
        <f>'[1]TABLEAU DE BORD'!H848</f>
        <v/>
      </c>
      <c r="CJ850" t="e">
        <f>'[1]TABLEAU DE BORD'!K848-'[1]TABLEAU DE BORD'!I848</f>
        <v>#VALUE!</v>
      </c>
    </row>
    <row r="851" spans="69:88" x14ac:dyDescent="0.25">
      <c r="BQ8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BORD'!$B$13:$B$2000,0),11))*Q851/INDEX('[1]TABLEAU DE BORD'!$B$13:$R$2000,MATCH('Formalisme RTE'!$H$2,'[1]TABLEAU DE BORD'!$B$13:$B$2000,0),12)</f>
        <v>2.7040062867933941</v>
      </c>
      <c r="BR851">
        <f t="shared" si="55"/>
        <v>0</v>
      </c>
      <c r="BU851">
        <f t="shared" si="53"/>
        <v>0.5758883471257642</v>
      </c>
      <c r="BW851">
        <f>IF($BW$6="","",IF(ISERROR(INDEX([1]Base!$A$2:$C$207,MATCH($BW$6,[1]Base!$A$2:$A$207,0),2))=TRUE,"CABLE INCONNU",(INDEX([1]Base!$A$2:$C$207,MATCH($BW$6,[1]Base!$A$2:$A$207,0),3))))</f>
        <v>15.75</v>
      </c>
      <c r="BY851">
        <f>IF($BW$6="","",IF(ISERROR(INDEX([1]Base!$A$2:$C$207,MATCH($BW$6,[1]Base!$A$2:$A$207,0),2))=TRUE,"CABLE INCONNU",(INDEX([1]Base!$A$2:$C$207,MATCH($BW$6,[1]Base!$A$2:$A$207,0),2))))</f>
        <v>0.54700000000000004</v>
      </c>
      <c r="CA851">
        <f t="shared" si="54"/>
        <v>0</v>
      </c>
      <c r="CC851">
        <f>$BB$28+$D$10*((EXP(($BB$26-Q851)/$D$10)+EXP(-($BB$26-Q851)/$D$10))/2-1)</f>
        <v>237.96</v>
      </c>
      <c r="CD8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BORD'!$B$13:$B$2000,0),9)))*Q851/$M$18)</f>
        <v>237.96</v>
      </c>
      <c r="CF851" t="str">
        <f>'[1]TABLEAU DE BORD'!B849</f>
        <v/>
      </c>
      <c r="CG851" t="e">
        <f>'[1]TABLEAU DE BORD'!E849-'[1]TABLEAU DE BORD'!C849</f>
        <v>#VALUE!</v>
      </c>
      <c r="CI851" t="str">
        <f>'[1]TABLEAU DE BORD'!H849</f>
        <v/>
      </c>
      <c r="CJ851" t="e">
        <f>'[1]TABLEAU DE BORD'!K849-'[1]TABLEAU DE BORD'!I849</f>
        <v>#VALUE!</v>
      </c>
    </row>
    <row r="852" spans="69:88" x14ac:dyDescent="0.25">
      <c r="BQ8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BORD'!$B$13:$B$2000,0),11))*Q852/INDEX('[1]TABLEAU DE BORD'!$B$13:$R$2000,MATCH('Formalisme RTE'!$H$2,'[1]TABLEAU DE BORD'!$B$13:$B$2000,0),12)</f>
        <v>2.7040062867933941</v>
      </c>
      <c r="BR852">
        <f t="shared" si="55"/>
        <v>0</v>
      </c>
      <c r="BU852">
        <f t="shared" si="53"/>
        <v>0.5758883471257642</v>
      </c>
      <c r="BW852">
        <f>IF($BW$6="","",IF(ISERROR(INDEX([1]Base!$A$2:$C$207,MATCH($BW$6,[1]Base!$A$2:$A$207,0),2))=TRUE,"CABLE INCONNU",(INDEX([1]Base!$A$2:$C$207,MATCH($BW$6,[1]Base!$A$2:$A$207,0),3))))</f>
        <v>15.75</v>
      </c>
      <c r="BY852">
        <f>IF($BW$6="","",IF(ISERROR(INDEX([1]Base!$A$2:$C$207,MATCH($BW$6,[1]Base!$A$2:$A$207,0),2))=TRUE,"CABLE INCONNU",(INDEX([1]Base!$A$2:$C$207,MATCH($BW$6,[1]Base!$A$2:$A$207,0),2))))</f>
        <v>0.54700000000000004</v>
      </c>
      <c r="CA852">
        <f t="shared" si="54"/>
        <v>0</v>
      </c>
      <c r="CC852">
        <f>$BB$28+$D$10*((EXP(($BB$26-Q852)/$D$10)+EXP(-($BB$26-Q852)/$D$10))/2-1)</f>
        <v>237.96</v>
      </c>
      <c r="CD8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BORD'!$B$13:$B$2000,0),9)))*Q852/$M$18)</f>
        <v>237.96</v>
      </c>
      <c r="CF852" t="str">
        <f>'[1]TABLEAU DE BORD'!B850</f>
        <v/>
      </c>
      <c r="CG852" t="e">
        <f>'[1]TABLEAU DE BORD'!E850-'[1]TABLEAU DE BORD'!C850</f>
        <v>#VALUE!</v>
      </c>
      <c r="CI852" t="str">
        <f>'[1]TABLEAU DE BORD'!H850</f>
        <v/>
      </c>
      <c r="CJ852" t="e">
        <f>'[1]TABLEAU DE BORD'!K850-'[1]TABLEAU DE BORD'!I850</f>
        <v>#VALUE!</v>
      </c>
    </row>
    <row r="853" spans="69:88" x14ac:dyDescent="0.25">
      <c r="BQ8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BORD'!$B$13:$B$2000,0),11))*Q853/INDEX('[1]TABLEAU DE BORD'!$B$13:$R$2000,MATCH('Formalisme RTE'!$H$2,'[1]TABLEAU DE BORD'!$B$13:$B$2000,0),12)</f>
        <v>2.7040062867933941</v>
      </c>
      <c r="BR853">
        <f t="shared" si="55"/>
        <v>0</v>
      </c>
      <c r="BU853">
        <f t="shared" si="53"/>
        <v>0.5758883471257642</v>
      </c>
      <c r="BW853">
        <f>IF($BW$6="","",IF(ISERROR(INDEX([1]Base!$A$2:$C$207,MATCH($BW$6,[1]Base!$A$2:$A$207,0),2))=TRUE,"CABLE INCONNU",(INDEX([1]Base!$A$2:$C$207,MATCH($BW$6,[1]Base!$A$2:$A$207,0),3))))</f>
        <v>15.75</v>
      </c>
      <c r="BY853">
        <f>IF($BW$6="","",IF(ISERROR(INDEX([1]Base!$A$2:$C$207,MATCH($BW$6,[1]Base!$A$2:$A$207,0),2))=TRUE,"CABLE INCONNU",(INDEX([1]Base!$A$2:$C$207,MATCH($BW$6,[1]Base!$A$2:$A$207,0),2))))</f>
        <v>0.54700000000000004</v>
      </c>
      <c r="CA853">
        <f t="shared" si="54"/>
        <v>0</v>
      </c>
      <c r="CC853">
        <f>$BB$28+$D$10*((EXP(($BB$26-Q853)/$D$10)+EXP(-($BB$26-Q853)/$D$10))/2-1)</f>
        <v>237.96</v>
      </c>
      <c r="CD8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BORD'!$B$13:$B$2000,0),9)))*Q853/$M$18)</f>
        <v>237.96</v>
      </c>
      <c r="CF853" t="str">
        <f>'[1]TABLEAU DE BORD'!B851</f>
        <v/>
      </c>
      <c r="CG853" t="e">
        <f>'[1]TABLEAU DE BORD'!E851-'[1]TABLEAU DE BORD'!C851</f>
        <v>#VALUE!</v>
      </c>
      <c r="CI853" t="str">
        <f>'[1]TABLEAU DE BORD'!H851</f>
        <v/>
      </c>
      <c r="CJ853" t="e">
        <f>'[1]TABLEAU DE BORD'!K851-'[1]TABLEAU DE BORD'!I851</f>
        <v>#VALUE!</v>
      </c>
    </row>
    <row r="854" spans="69:88" x14ac:dyDescent="0.25">
      <c r="BQ8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BORD'!$B$13:$B$2000,0),11))*Q854/INDEX('[1]TABLEAU DE BORD'!$B$13:$R$2000,MATCH('Formalisme RTE'!$H$2,'[1]TABLEAU DE BORD'!$B$13:$B$2000,0),12)</f>
        <v>2.7040062867933941</v>
      </c>
      <c r="BR854">
        <f t="shared" si="55"/>
        <v>0</v>
      </c>
      <c r="BU854">
        <f t="shared" si="53"/>
        <v>0.5758883471257642</v>
      </c>
      <c r="BW854">
        <f>IF($BW$6="","",IF(ISERROR(INDEX([1]Base!$A$2:$C$207,MATCH($BW$6,[1]Base!$A$2:$A$207,0),2))=TRUE,"CABLE INCONNU",(INDEX([1]Base!$A$2:$C$207,MATCH($BW$6,[1]Base!$A$2:$A$207,0),3))))</f>
        <v>15.75</v>
      </c>
      <c r="BY854">
        <f>IF($BW$6="","",IF(ISERROR(INDEX([1]Base!$A$2:$C$207,MATCH($BW$6,[1]Base!$A$2:$A$207,0),2))=TRUE,"CABLE INCONNU",(INDEX([1]Base!$A$2:$C$207,MATCH($BW$6,[1]Base!$A$2:$A$207,0),2))))</f>
        <v>0.54700000000000004</v>
      </c>
      <c r="CA854">
        <f t="shared" si="54"/>
        <v>0</v>
      </c>
      <c r="CC854">
        <f>$BB$28+$D$10*((EXP(($BB$26-Q854)/$D$10)+EXP(-($BB$26-Q854)/$D$10))/2-1)</f>
        <v>237.96</v>
      </c>
      <c r="CD8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BORD'!$B$13:$B$2000,0),9)))*Q854/$M$18)</f>
        <v>237.96</v>
      </c>
      <c r="CF854" t="str">
        <f>'[1]TABLEAU DE BORD'!B852</f>
        <v/>
      </c>
      <c r="CG854" t="e">
        <f>'[1]TABLEAU DE BORD'!E852-'[1]TABLEAU DE BORD'!C852</f>
        <v>#VALUE!</v>
      </c>
      <c r="CI854" t="str">
        <f>'[1]TABLEAU DE BORD'!H852</f>
        <v/>
      </c>
      <c r="CJ854" t="e">
        <f>'[1]TABLEAU DE BORD'!K852-'[1]TABLEAU DE BORD'!I852</f>
        <v>#VALUE!</v>
      </c>
    </row>
    <row r="855" spans="69:88" x14ac:dyDescent="0.25">
      <c r="BQ8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BORD'!$B$13:$B$2000,0),11))*Q855/INDEX('[1]TABLEAU DE BORD'!$B$13:$R$2000,MATCH('Formalisme RTE'!$H$2,'[1]TABLEAU DE BORD'!$B$13:$B$2000,0),12)</f>
        <v>2.7040062867933941</v>
      </c>
      <c r="BR855">
        <f t="shared" si="55"/>
        <v>0</v>
      </c>
      <c r="BU855">
        <f t="shared" si="53"/>
        <v>0.5758883471257642</v>
      </c>
      <c r="BW855">
        <f>IF($BW$6="","",IF(ISERROR(INDEX([1]Base!$A$2:$C$207,MATCH($BW$6,[1]Base!$A$2:$A$207,0),2))=TRUE,"CABLE INCONNU",(INDEX([1]Base!$A$2:$C$207,MATCH($BW$6,[1]Base!$A$2:$A$207,0),3))))</f>
        <v>15.75</v>
      </c>
      <c r="BY855">
        <f>IF($BW$6="","",IF(ISERROR(INDEX([1]Base!$A$2:$C$207,MATCH($BW$6,[1]Base!$A$2:$A$207,0),2))=TRUE,"CABLE INCONNU",(INDEX([1]Base!$A$2:$C$207,MATCH($BW$6,[1]Base!$A$2:$A$207,0),2))))</f>
        <v>0.54700000000000004</v>
      </c>
      <c r="CA855">
        <f t="shared" si="54"/>
        <v>0</v>
      </c>
      <c r="CC855">
        <f>$BB$28+$D$10*((EXP(($BB$26-Q855)/$D$10)+EXP(-($BB$26-Q855)/$D$10))/2-1)</f>
        <v>237.96</v>
      </c>
      <c r="CD8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BORD'!$B$13:$B$2000,0),9)))*Q855/$M$18)</f>
        <v>237.96</v>
      </c>
      <c r="CF855" t="str">
        <f>'[1]TABLEAU DE BORD'!B853</f>
        <v/>
      </c>
      <c r="CG855" t="e">
        <f>'[1]TABLEAU DE BORD'!E853-'[1]TABLEAU DE BORD'!C853</f>
        <v>#VALUE!</v>
      </c>
      <c r="CI855" t="str">
        <f>'[1]TABLEAU DE BORD'!H853</f>
        <v/>
      </c>
      <c r="CJ855" t="e">
        <f>'[1]TABLEAU DE BORD'!K853-'[1]TABLEAU DE BORD'!I853</f>
        <v>#VALUE!</v>
      </c>
    </row>
    <row r="856" spans="69:88" x14ac:dyDescent="0.25">
      <c r="BQ8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BORD'!$B$13:$B$2000,0),11))*Q856/INDEX('[1]TABLEAU DE BORD'!$B$13:$R$2000,MATCH('Formalisme RTE'!$H$2,'[1]TABLEAU DE BORD'!$B$13:$B$2000,0),12)</f>
        <v>2.7040062867933941</v>
      </c>
      <c r="BR856">
        <f t="shared" si="55"/>
        <v>0</v>
      </c>
      <c r="BU856">
        <f t="shared" si="53"/>
        <v>0.5758883471257642</v>
      </c>
      <c r="BW856">
        <f>IF($BW$6="","",IF(ISERROR(INDEX([1]Base!$A$2:$C$207,MATCH($BW$6,[1]Base!$A$2:$A$207,0),2))=TRUE,"CABLE INCONNU",(INDEX([1]Base!$A$2:$C$207,MATCH($BW$6,[1]Base!$A$2:$A$207,0),3))))</f>
        <v>15.75</v>
      </c>
      <c r="BY856">
        <f>IF($BW$6="","",IF(ISERROR(INDEX([1]Base!$A$2:$C$207,MATCH($BW$6,[1]Base!$A$2:$A$207,0),2))=TRUE,"CABLE INCONNU",(INDEX([1]Base!$A$2:$C$207,MATCH($BW$6,[1]Base!$A$2:$A$207,0),2))))</f>
        <v>0.54700000000000004</v>
      </c>
      <c r="CA856">
        <f t="shared" si="54"/>
        <v>0</v>
      </c>
      <c r="CC856">
        <f>$BB$28+$D$10*((EXP(($BB$26-Q856)/$D$10)+EXP(-($BB$26-Q856)/$D$10))/2-1)</f>
        <v>237.96</v>
      </c>
      <c r="CD8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BORD'!$B$13:$B$2000,0),9)))*Q856/$M$18)</f>
        <v>237.96</v>
      </c>
      <c r="CF856" t="str">
        <f>'[1]TABLEAU DE BORD'!B854</f>
        <v/>
      </c>
      <c r="CG856" t="e">
        <f>'[1]TABLEAU DE BORD'!E854-'[1]TABLEAU DE BORD'!C854</f>
        <v>#VALUE!</v>
      </c>
      <c r="CI856" t="str">
        <f>'[1]TABLEAU DE BORD'!H854</f>
        <v/>
      </c>
      <c r="CJ856" t="e">
        <f>'[1]TABLEAU DE BORD'!K854-'[1]TABLEAU DE BORD'!I854</f>
        <v>#VALUE!</v>
      </c>
    </row>
    <row r="857" spans="69:88" x14ac:dyDescent="0.25">
      <c r="BQ8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BORD'!$B$13:$B$2000,0),11))*Q857/INDEX('[1]TABLEAU DE BORD'!$B$13:$R$2000,MATCH('Formalisme RTE'!$H$2,'[1]TABLEAU DE BORD'!$B$13:$B$2000,0),12)</f>
        <v>2.7040062867933941</v>
      </c>
      <c r="BR857">
        <f t="shared" si="55"/>
        <v>0</v>
      </c>
      <c r="BU857">
        <f t="shared" si="53"/>
        <v>0.5758883471257642</v>
      </c>
      <c r="BW857">
        <f>IF($BW$6="","",IF(ISERROR(INDEX([1]Base!$A$2:$C$207,MATCH($BW$6,[1]Base!$A$2:$A$207,0),2))=TRUE,"CABLE INCONNU",(INDEX([1]Base!$A$2:$C$207,MATCH($BW$6,[1]Base!$A$2:$A$207,0),3))))</f>
        <v>15.75</v>
      </c>
      <c r="BY857">
        <f>IF($BW$6="","",IF(ISERROR(INDEX([1]Base!$A$2:$C$207,MATCH($BW$6,[1]Base!$A$2:$A$207,0),2))=TRUE,"CABLE INCONNU",(INDEX([1]Base!$A$2:$C$207,MATCH($BW$6,[1]Base!$A$2:$A$207,0),2))))</f>
        <v>0.54700000000000004</v>
      </c>
      <c r="CA857">
        <f t="shared" si="54"/>
        <v>0</v>
      </c>
      <c r="CC857">
        <f>$BB$28+$D$10*((EXP(($BB$26-Q857)/$D$10)+EXP(-($BB$26-Q857)/$D$10))/2-1)</f>
        <v>237.96</v>
      </c>
      <c r="CD8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BORD'!$B$13:$B$2000,0),9)))*Q857/$M$18)</f>
        <v>237.96</v>
      </c>
      <c r="CF857" t="str">
        <f>'[1]TABLEAU DE BORD'!B855</f>
        <v/>
      </c>
      <c r="CG857" t="e">
        <f>'[1]TABLEAU DE BORD'!E855-'[1]TABLEAU DE BORD'!C855</f>
        <v>#VALUE!</v>
      </c>
      <c r="CI857" t="str">
        <f>'[1]TABLEAU DE BORD'!H855</f>
        <v/>
      </c>
      <c r="CJ857" t="e">
        <f>'[1]TABLEAU DE BORD'!K855-'[1]TABLEAU DE BORD'!I855</f>
        <v>#VALUE!</v>
      </c>
    </row>
    <row r="858" spans="69:88" x14ac:dyDescent="0.25">
      <c r="BQ8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BORD'!$B$13:$B$2000,0),11))*Q858/INDEX('[1]TABLEAU DE BORD'!$B$13:$R$2000,MATCH('Formalisme RTE'!$H$2,'[1]TABLEAU DE BORD'!$B$13:$B$2000,0),12)</f>
        <v>2.7040062867933941</v>
      </c>
      <c r="BR858">
        <f t="shared" si="55"/>
        <v>0</v>
      </c>
      <c r="BU858">
        <f t="shared" si="53"/>
        <v>0.5758883471257642</v>
      </c>
      <c r="BW858">
        <f>IF($BW$6="","",IF(ISERROR(INDEX([1]Base!$A$2:$C$207,MATCH($BW$6,[1]Base!$A$2:$A$207,0),2))=TRUE,"CABLE INCONNU",(INDEX([1]Base!$A$2:$C$207,MATCH($BW$6,[1]Base!$A$2:$A$207,0),3))))</f>
        <v>15.75</v>
      </c>
      <c r="BY858">
        <f>IF($BW$6="","",IF(ISERROR(INDEX([1]Base!$A$2:$C$207,MATCH($BW$6,[1]Base!$A$2:$A$207,0),2))=TRUE,"CABLE INCONNU",(INDEX([1]Base!$A$2:$C$207,MATCH($BW$6,[1]Base!$A$2:$A$207,0),2))))</f>
        <v>0.54700000000000004</v>
      </c>
      <c r="CA858">
        <f t="shared" si="54"/>
        <v>0</v>
      </c>
      <c r="CC858">
        <f>$BB$28+$D$10*((EXP(($BB$26-Q858)/$D$10)+EXP(-($BB$26-Q858)/$D$10))/2-1)</f>
        <v>237.96</v>
      </c>
      <c r="CD8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BORD'!$B$13:$B$2000,0),9)))*Q858/$M$18)</f>
        <v>237.96</v>
      </c>
      <c r="CF858" t="str">
        <f>'[1]TABLEAU DE BORD'!B856</f>
        <v/>
      </c>
      <c r="CG858" t="e">
        <f>'[1]TABLEAU DE BORD'!E856-'[1]TABLEAU DE BORD'!C856</f>
        <v>#VALUE!</v>
      </c>
      <c r="CI858" t="str">
        <f>'[1]TABLEAU DE BORD'!H856</f>
        <v/>
      </c>
      <c r="CJ858" t="e">
        <f>'[1]TABLEAU DE BORD'!K856-'[1]TABLEAU DE BORD'!I856</f>
        <v>#VALUE!</v>
      </c>
    </row>
    <row r="859" spans="69:88" x14ac:dyDescent="0.25">
      <c r="BQ8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BORD'!$B$13:$B$2000,0),11))*Q859/INDEX('[1]TABLEAU DE BORD'!$B$13:$R$2000,MATCH('Formalisme RTE'!$H$2,'[1]TABLEAU DE BORD'!$B$13:$B$2000,0),12)</f>
        <v>2.7040062867933941</v>
      </c>
      <c r="BR859">
        <f t="shared" si="55"/>
        <v>0</v>
      </c>
      <c r="BU859">
        <f t="shared" si="53"/>
        <v>0.5758883471257642</v>
      </c>
      <c r="BW859">
        <f>IF($BW$6="","",IF(ISERROR(INDEX([1]Base!$A$2:$C$207,MATCH($BW$6,[1]Base!$A$2:$A$207,0),2))=TRUE,"CABLE INCONNU",(INDEX([1]Base!$A$2:$C$207,MATCH($BW$6,[1]Base!$A$2:$A$207,0),3))))</f>
        <v>15.75</v>
      </c>
      <c r="BY859">
        <f>IF($BW$6="","",IF(ISERROR(INDEX([1]Base!$A$2:$C$207,MATCH($BW$6,[1]Base!$A$2:$A$207,0),2))=TRUE,"CABLE INCONNU",(INDEX([1]Base!$A$2:$C$207,MATCH($BW$6,[1]Base!$A$2:$A$207,0),2))))</f>
        <v>0.54700000000000004</v>
      </c>
      <c r="CA859">
        <f t="shared" si="54"/>
        <v>0</v>
      </c>
      <c r="CC859">
        <f>$BB$28+$D$10*((EXP(($BB$26-Q859)/$D$10)+EXP(-($BB$26-Q859)/$D$10))/2-1)</f>
        <v>237.96</v>
      </c>
      <c r="CD8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BORD'!$B$13:$B$2000,0),9)))*Q859/$M$18)</f>
        <v>237.96</v>
      </c>
      <c r="CF859" t="str">
        <f>'[1]TABLEAU DE BORD'!B857</f>
        <v/>
      </c>
      <c r="CG859" t="e">
        <f>'[1]TABLEAU DE BORD'!E857-'[1]TABLEAU DE BORD'!C857</f>
        <v>#VALUE!</v>
      </c>
      <c r="CI859" t="str">
        <f>'[1]TABLEAU DE BORD'!H857</f>
        <v/>
      </c>
      <c r="CJ859" t="e">
        <f>'[1]TABLEAU DE BORD'!K857-'[1]TABLEAU DE BORD'!I857</f>
        <v>#VALUE!</v>
      </c>
    </row>
    <row r="860" spans="69:88" x14ac:dyDescent="0.25">
      <c r="BQ8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BORD'!$B$13:$B$2000,0),11))*Q860/INDEX('[1]TABLEAU DE BORD'!$B$13:$R$2000,MATCH('Formalisme RTE'!$H$2,'[1]TABLEAU DE BORD'!$B$13:$B$2000,0),12)</f>
        <v>2.7040062867933941</v>
      </c>
      <c r="BR860">
        <f t="shared" si="55"/>
        <v>0</v>
      </c>
      <c r="BU860">
        <f t="shared" si="53"/>
        <v>0.5758883471257642</v>
      </c>
      <c r="BW860">
        <f>IF($BW$6="","",IF(ISERROR(INDEX([1]Base!$A$2:$C$207,MATCH($BW$6,[1]Base!$A$2:$A$207,0),2))=TRUE,"CABLE INCONNU",(INDEX([1]Base!$A$2:$C$207,MATCH($BW$6,[1]Base!$A$2:$A$207,0),3))))</f>
        <v>15.75</v>
      </c>
      <c r="BY860">
        <f>IF($BW$6="","",IF(ISERROR(INDEX([1]Base!$A$2:$C$207,MATCH($BW$6,[1]Base!$A$2:$A$207,0),2))=TRUE,"CABLE INCONNU",(INDEX([1]Base!$A$2:$C$207,MATCH($BW$6,[1]Base!$A$2:$A$207,0),2))))</f>
        <v>0.54700000000000004</v>
      </c>
      <c r="CA860">
        <f t="shared" si="54"/>
        <v>0</v>
      </c>
      <c r="CC860">
        <f>$BB$28+$D$10*((EXP(($BB$26-Q860)/$D$10)+EXP(-($BB$26-Q860)/$D$10))/2-1)</f>
        <v>237.96</v>
      </c>
      <c r="CD8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BORD'!$B$13:$B$2000,0),9)))*Q860/$M$18)</f>
        <v>237.96</v>
      </c>
      <c r="CF860" t="str">
        <f>'[1]TABLEAU DE BORD'!B858</f>
        <v/>
      </c>
      <c r="CG860" t="e">
        <f>'[1]TABLEAU DE BORD'!E858-'[1]TABLEAU DE BORD'!C858</f>
        <v>#VALUE!</v>
      </c>
      <c r="CI860" t="str">
        <f>'[1]TABLEAU DE BORD'!H858</f>
        <v/>
      </c>
      <c r="CJ860" t="e">
        <f>'[1]TABLEAU DE BORD'!K858-'[1]TABLEAU DE BORD'!I858</f>
        <v>#VALUE!</v>
      </c>
    </row>
    <row r="861" spans="69:88" x14ac:dyDescent="0.25">
      <c r="BQ8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BORD'!$B$13:$B$2000,0),11))*Q861/INDEX('[1]TABLEAU DE BORD'!$B$13:$R$2000,MATCH('Formalisme RTE'!$H$2,'[1]TABLEAU DE BORD'!$B$13:$B$2000,0),12)</f>
        <v>2.7040062867933941</v>
      </c>
      <c r="BR861">
        <f t="shared" si="55"/>
        <v>0</v>
      </c>
      <c r="BU861">
        <f t="shared" si="53"/>
        <v>0.5758883471257642</v>
      </c>
      <c r="BW861">
        <f>IF($BW$6="","",IF(ISERROR(INDEX([1]Base!$A$2:$C$207,MATCH($BW$6,[1]Base!$A$2:$A$207,0),2))=TRUE,"CABLE INCONNU",(INDEX([1]Base!$A$2:$C$207,MATCH($BW$6,[1]Base!$A$2:$A$207,0),3))))</f>
        <v>15.75</v>
      </c>
      <c r="BY861">
        <f>IF($BW$6="","",IF(ISERROR(INDEX([1]Base!$A$2:$C$207,MATCH($BW$6,[1]Base!$A$2:$A$207,0),2))=TRUE,"CABLE INCONNU",(INDEX([1]Base!$A$2:$C$207,MATCH($BW$6,[1]Base!$A$2:$A$207,0),2))))</f>
        <v>0.54700000000000004</v>
      </c>
      <c r="CA861">
        <f t="shared" si="54"/>
        <v>0</v>
      </c>
      <c r="CC861">
        <f>$BB$28+$D$10*((EXP(($BB$26-Q861)/$D$10)+EXP(-($BB$26-Q861)/$D$10))/2-1)</f>
        <v>237.96</v>
      </c>
      <c r="CD8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BORD'!$B$13:$B$2000,0),9)))*Q861/$M$18)</f>
        <v>237.96</v>
      </c>
      <c r="CF861" t="str">
        <f>'[1]TABLEAU DE BORD'!B859</f>
        <v/>
      </c>
      <c r="CG861" t="e">
        <f>'[1]TABLEAU DE BORD'!E859-'[1]TABLEAU DE BORD'!C859</f>
        <v>#VALUE!</v>
      </c>
      <c r="CI861" t="str">
        <f>'[1]TABLEAU DE BORD'!H859</f>
        <v/>
      </c>
      <c r="CJ861" t="e">
        <f>'[1]TABLEAU DE BORD'!K859-'[1]TABLEAU DE BORD'!I859</f>
        <v>#VALUE!</v>
      </c>
    </row>
    <row r="862" spans="69:88" x14ac:dyDescent="0.25">
      <c r="BQ8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BORD'!$B$13:$B$2000,0),11))*Q862/INDEX('[1]TABLEAU DE BORD'!$B$13:$R$2000,MATCH('Formalisme RTE'!$H$2,'[1]TABLEAU DE BORD'!$B$13:$B$2000,0),12)</f>
        <v>2.7040062867933941</v>
      </c>
      <c r="BR862">
        <f t="shared" si="55"/>
        <v>0</v>
      </c>
      <c r="BU862">
        <f t="shared" si="53"/>
        <v>0.5758883471257642</v>
      </c>
      <c r="BW862">
        <f>IF($BW$6="","",IF(ISERROR(INDEX([1]Base!$A$2:$C$207,MATCH($BW$6,[1]Base!$A$2:$A$207,0),2))=TRUE,"CABLE INCONNU",(INDEX([1]Base!$A$2:$C$207,MATCH($BW$6,[1]Base!$A$2:$A$207,0),3))))</f>
        <v>15.75</v>
      </c>
      <c r="BY862">
        <f>IF($BW$6="","",IF(ISERROR(INDEX([1]Base!$A$2:$C$207,MATCH($BW$6,[1]Base!$A$2:$A$207,0),2))=TRUE,"CABLE INCONNU",(INDEX([1]Base!$A$2:$C$207,MATCH($BW$6,[1]Base!$A$2:$A$207,0),2))))</f>
        <v>0.54700000000000004</v>
      </c>
      <c r="CA862">
        <f t="shared" si="54"/>
        <v>0</v>
      </c>
      <c r="CC862">
        <f>$BB$28+$D$10*((EXP(($BB$26-Q862)/$D$10)+EXP(-($BB$26-Q862)/$D$10))/2-1)</f>
        <v>237.96</v>
      </c>
      <c r="CD8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BORD'!$B$13:$B$2000,0),9)))*Q862/$M$18)</f>
        <v>237.96</v>
      </c>
      <c r="CF862" t="str">
        <f>'[1]TABLEAU DE BORD'!B860</f>
        <v/>
      </c>
      <c r="CG862" t="e">
        <f>'[1]TABLEAU DE BORD'!E860-'[1]TABLEAU DE BORD'!C860</f>
        <v>#VALUE!</v>
      </c>
      <c r="CI862" t="str">
        <f>'[1]TABLEAU DE BORD'!H860</f>
        <v/>
      </c>
      <c r="CJ862" t="e">
        <f>'[1]TABLEAU DE BORD'!K860-'[1]TABLEAU DE BORD'!I860</f>
        <v>#VALUE!</v>
      </c>
    </row>
    <row r="863" spans="69:88" x14ac:dyDescent="0.25">
      <c r="BQ8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BORD'!$B$13:$B$2000,0),11))*Q863/INDEX('[1]TABLEAU DE BORD'!$B$13:$R$2000,MATCH('Formalisme RTE'!$H$2,'[1]TABLEAU DE BORD'!$B$13:$B$2000,0),12)</f>
        <v>2.7040062867933941</v>
      </c>
      <c r="BR863">
        <f t="shared" si="55"/>
        <v>0</v>
      </c>
      <c r="BU863">
        <f t="shared" si="53"/>
        <v>0.5758883471257642</v>
      </c>
      <c r="BW863">
        <f>IF($BW$6="","",IF(ISERROR(INDEX([1]Base!$A$2:$C$207,MATCH($BW$6,[1]Base!$A$2:$A$207,0),2))=TRUE,"CABLE INCONNU",(INDEX([1]Base!$A$2:$C$207,MATCH($BW$6,[1]Base!$A$2:$A$207,0),3))))</f>
        <v>15.75</v>
      </c>
      <c r="BY863">
        <f>IF($BW$6="","",IF(ISERROR(INDEX([1]Base!$A$2:$C$207,MATCH($BW$6,[1]Base!$A$2:$A$207,0),2))=TRUE,"CABLE INCONNU",(INDEX([1]Base!$A$2:$C$207,MATCH($BW$6,[1]Base!$A$2:$A$207,0),2))))</f>
        <v>0.54700000000000004</v>
      </c>
      <c r="CA863">
        <f t="shared" si="54"/>
        <v>0</v>
      </c>
      <c r="CC863">
        <f>$BB$28+$D$10*((EXP(($BB$26-Q863)/$D$10)+EXP(-($BB$26-Q863)/$D$10))/2-1)</f>
        <v>237.96</v>
      </c>
      <c r="CD8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BORD'!$B$13:$B$2000,0),9)))*Q863/$M$18)</f>
        <v>237.96</v>
      </c>
      <c r="CF863" t="str">
        <f>'[1]TABLEAU DE BORD'!B861</f>
        <v/>
      </c>
      <c r="CG863" t="e">
        <f>'[1]TABLEAU DE BORD'!E861-'[1]TABLEAU DE BORD'!C861</f>
        <v>#VALUE!</v>
      </c>
      <c r="CI863" t="str">
        <f>'[1]TABLEAU DE BORD'!H861</f>
        <v/>
      </c>
      <c r="CJ863" t="e">
        <f>'[1]TABLEAU DE BORD'!K861-'[1]TABLEAU DE BORD'!I861</f>
        <v>#VALUE!</v>
      </c>
    </row>
    <row r="864" spans="69:88" x14ac:dyDescent="0.25">
      <c r="BQ8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BORD'!$B$13:$B$2000,0),11))*Q864/INDEX('[1]TABLEAU DE BORD'!$B$13:$R$2000,MATCH('Formalisme RTE'!$H$2,'[1]TABLEAU DE BORD'!$B$13:$B$2000,0),12)</f>
        <v>2.7040062867933941</v>
      </c>
      <c r="BR864">
        <f t="shared" si="55"/>
        <v>0</v>
      </c>
      <c r="BU864">
        <f t="shared" si="53"/>
        <v>0.5758883471257642</v>
      </c>
      <c r="BW864">
        <f>IF($BW$6="","",IF(ISERROR(INDEX([1]Base!$A$2:$C$207,MATCH($BW$6,[1]Base!$A$2:$A$207,0),2))=TRUE,"CABLE INCONNU",(INDEX([1]Base!$A$2:$C$207,MATCH($BW$6,[1]Base!$A$2:$A$207,0),3))))</f>
        <v>15.75</v>
      </c>
      <c r="BY864">
        <f>IF($BW$6="","",IF(ISERROR(INDEX([1]Base!$A$2:$C$207,MATCH($BW$6,[1]Base!$A$2:$A$207,0),2))=TRUE,"CABLE INCONNU",(INDEX([1]Base!$A$2:$C$207,MATCH($BW$6,[1]Base!$A$2:$A$207,0),2))))</f>
        <v>0.54700000000000004</v>
      </c>
      <c r="CA864">
        <f t="shared" si="54"/>
        <v>0</v>
      </c>
      <c r="CC864">
        <f>$BB$28+$D$10*((EXP(($BB$26-Q864)/$D$10)+EXP(-($BB$26-Q864)/$D$10))/2-1)</f>
        <v>237.96</v>
      </c>
      <c r="CD8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BORD'!$B$13:$B$2000,0),9)))*Q864/$M$18)</f>
        <v>237.96</v>
      </c>
      <c r="CF864" t="str">
        <f>'[1]TABLEAU DE BORD'!B862</f>
        <v/>
      </c>
      <c r="CG864" t="e">
        <f>'[1]TABLEAU DE BORD'!E862-'[1]TABLEAU DE BORD'!C862</f>
        <v>#VALUE!</v>
      </c>
      <c r="CI864" t="str">
        <f>'[1]TABLEAU DE BORD'!H862</f>
        <v/>
      </c>
      <c r="CJ864" t="e">
        <f>'[1]TABLEAU DE BORD'!K862-'[1]TABLEAU DE BORD'!I862</f>
        <v>#VALUE!</v>
      </c>
    </row>
    <row r="865" spans="69:88" x14ac:dyDescent="0.25">
      <c r="BQ8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BORD'!$B$13:$B$2000,0),11))*Q865/INDEX('[1]TABLEAU DE BORD'!$B$13:$R$2000,MATCH('Formalisme RTE'!$H$2,'[1]TABLEAU DE BORD'!$B$13:$B$2000,0),12)</f>
        <v>2.7040062867933941</v>
      </c>
      <c r="BR865">
        <f t="shared" si="55"/>
        <v>0</v>
      </c>
      <c r="BU865">
        <f t="shared" si="53"/>
        <v>0.5758883471257642</v>
      </c>
      <c r="BW865">
        <f>IF($BW$6="","",IF(ISERROR(INDEX([1]Base!$A$2:$C$207,MATCH($BW$6,[1]Base!$A$2:$A$207,0),2))=TRUE,"CABLE INCONNU",(INDEX([1]Base!$A$2:$C$207,MATCH($BW$6,[1]Base!$A$2:$A$207,0),3))))</f>
        <v>15.75</v>
      </c>
      <c r="BY865">
        <f>IF($BW$6="","",IF(ISERROR(INDEX([1]Base!$A$2:$C$207,MATCH($BW$6,[1]Base!$A$2:$A$207,0),2))=TRUE,"CABLE INCONNU",(INDEX([1]Base!$A$2:$C$207,MATCH($BW$6,[1]Base!$A$2:$A$207,0),2))))</f>
        <v>0.54700000000000004</v>
      </c>
      <c r="CA865">
        <f t="shared" si="54"/>
        <v>0</v>
      </c>
      <c r="CC865">
        <f>$BB$28+$D$10*((EXP(($BB$26-Q865)/$D$10)+EXP(-($BB$26-Q865)/$D$10))/2-1)</f>
        <v>237.96</v>
      </c>
      <c r="CD8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BORD'!$B$13:$B$2000,0),9)))*Q865/$M$18)</f>
        <v>237.96</v>
      </c>
      <c r="CF865" t="str">
        <f>'[1]TABLEAU DE BORD'!B863</f>
        <v/>
      </c>
      <c r="CG865" t="e">
        <f>'[1]TABLEAU DE BORD'!E863-'[1]TABLEAU DE BORD'!C863</f>
        <v>#VALUE!</v>
      </c>
      <c r="CI865" t="str">
        <f>'[1]TABLEAU DE BORD'!H863</f>
        <v/>
      </c>
      <c r="CJ865" t="e">
        <f>'[1]TABLEAU DE BORD'!K863-'[1]TABLEAU DE BORD'!I863</f>
        <v>#VALUE!</v>
      </c>
    </row>
    <row r="866" spans="69:88" x14ac:dyDescent="0.25">
      <c r="BQ8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BORD'!$B$13:$B$2000,0),11))*Q866/INDEX('[1]TABLEAU DE BORD'!$B$13:$R$2000,MATCH('Formalisme RTE'!$H$2,'[1]TABLEAU DE BORD'!$B$13:$B$2000,0),12)</f>
        <v>2.7040062867933941</v>
      </c>
      <c r="BR866">
        <f t="shared" si="55"/>
        <v>0</v>
      </c>
      <c r="BU866">
        <f t="shared" si="53"/>
        <v>0.5758883471257642</v>
      </c>
      <c r="BW866">
        <f>IF($BW$6="","",IF(ISERROR(INDEX([1]Base!$A$2:$C$207,MATCH($BW$6,[1]Base!$A$2:$A$207,0),2))=TRUE,"CABLE INCONNU",(INDEX([1]Base!$A$2:$C$207,MATCH($BW$6,[1]Base!$A$2:$A$207,0),3))))</f>
        <v>15.75</v>
      </c>
      <c r="BY866">
        <f>IF($BW$6="","",IF(ISERROR(INDEX([1]Base!$A$2:$C$207,MATCH($BW$6,[1]Base!$A$2:$A$207,0),2))=TRUE,"CABLE INCONNU",(INDEX([1]Base!$A$2:$C$207,MATCH($BW$6,[1]Base!$A$2:$A$207,0),2))))</f>
        <v>0.54700000000000004</v>
      </c>
      <c r="CA866">
        <f t="shared" si="54"/>
        <v>0</v>
      </c>
      <c r="CC866">
        <f>$BB$28+$D$10*((EXP(($BB$26-Q866)/$D$10)+EXP(-($BB$26-Q866)/$D$10))/2-1)</f>
        <v>237.96</v>
      </c>
      <c r="CD8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BORD'!$B$13:$B$2000,0),9)))*Q866/$M$18)</f>
        <v>237.96</v>
      </c>
      <c r="CF866" t="str">
        <f>'[1]TABLEAU DE BORD'!B864</f>
        <v/>
      </c>
      <c r="CG866" t="e">
        <f>'[1]TABLEAU DE BORD'!E864-'[1]TABLEAU DE BORD'!C864</f>
        <v>#VALUE!</v>
      </c>
      <c r="CI866" t="str">
        <f>'[1]TABLEAU DE BORD'!H864</f>
        <v/>
      </c>
      <c r="CJ866" t="e">
        <f>'[1]TABLEAU DE BORD'!K864-'[1]TABLEAU DE BORD'!I864</f>
        <v>#VALUE!</v>
      </c>
    </row>
    <row r="867" spans="69:88" x14ac:dyDescent="0.25">
      <c r="BQ8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BORD'!$B$13:$B$2000,0),11))*Q867/INDEX('[1]TABLEAU DE BORD'!$B$13:$R$2000,MATCH('Formalisme RTE'!$H$2,'[1]TABLEAU DE BORD'!$B$13:$B$2000,0),12)</f>
        <v>2.7040062867933941</v>
      </c>
      <c r="BR867">
        <f t="shared" si="55"/>
        <v>0</v>
      </c>
      <c r="BU867">
        <f t="shared" si="53"/>
        <v>0.5758883471257642</v>
      </c>
      <c r="BW867">
        <f>IF($BW$6="","",IF(ISERROR(INDEX([1]Base!$A$2:$C$207,MATCH($BW$6,[1]Base!$A$2:$A$207,0),2))=TRUE,"CABLE INCONNU",(INDEX([1]Base!$A$2:$C$207,MATCH($BW$6,[1]Base!$A$2:$A$207,0),3))))</f>
        <v>15.75</v>
      </c>
      <c r="BY867">
        <f>IF($BW$6="","",IF(ISERROR(INDEX([1]Base!$A$2:$C$207,MATCH($BW$6,[1]Base!$A$2:$A$207,0),2))=TRUE,"CABLE INCONNU",(INDEX([1]Base!$A$2:$C$207,MATCH($BW$6,[1]Base!$A$2:$A$207,0),2))))</f>
        <v>0.54700000000000004</v>
      </c>
      <c r="CA867">
        <f t="shared" si="54"/>
        <v>0</v>
      </c>
      <c r="CC867">
        <f>$BB$28+$D$10*((EXP(($BB$26-Q867)/$D$10)+EXP(-($BB$26-Q867)/$D$10))/2-1)</f>
        <v>237.96</v>
      </c>
      <c r="CD8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BORD'!$B$13:$B$2000,0),9)))*Q867/$M$18)</f>
        <v>237.96</v>
      </c>
      <c r="CF867" t="str">
        <f>'[1]TABLEAU DE BORD'!B865</f>
        <v/>
      </c>
      <c r="CG867" t="e">
        <f>'[1]TABLEAU DE BORD'!E865-'[1]TABLEAU DE BORD'!C865</f>
        <v>#VALUE!</v>
      </c>
      <c r="CI867" t="str">
        <f>'[1]TABLEAU DE BORD'!H865</f>
        <v/>
      </c>
      <c r="CJ867" t="e">
        <f>'[1]TABLEAU DE BORD'!K865-'[1]TABLEAU DE BORD'!I865</f>
        <v>#VALUE!</v>
      </c>
    </row>
    <row r="868" spans="69:88" x14ac:dyDescent="0.25">
      <c r="BQ8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BORD'!$B$13:$B$2000,0),11))*Q868/INDEX('[1]TABLEAU DE BORD'!$B$13:$R$2000,MATCH('Formalisme RTE'!$H$2,'[1]TABLEAU DE BORD'!$B$13:$B$2000,0),12)</f>
        <v>2.7040062867933941</v>
      </c>
      <c r="BR868">
        <f t="shared" si="55"/>
        <v>0</v>
      </c>
      <c r="BU868">
        <f t="shared" si="53"/>
        <v>0.5758883471257642</v>
      </c>
      <c r="BW868">
        <f>IF($BW$6="","",IF(ISERROR(INDEX([1]Base!$A$2:$C$207,MATCH($BW$6,[1]Base!$A$2:$A$207,0),2))=TRUE,"CABLE INCONNU",(INDEX([1]Base!$A$2:$C$207,MATCH($BW$6,[1]Base!$A$2:$A$207,0),3))))</f>
        <v>15.75</v>
      </c>
      <c r="BY868">
        <f>IF($BW$6="","",IF(ISERROR(INDEX([1]Base!$A$2:$C$207,MATCH($BW$6,[1]Base!$A$2:$A$207,0),2))=TRUE,"CABLE INCONNU",(INDEX([1]Base!$A$2:$C$207,MATCH($BW$6,[1]Base!$A$2:$A$207,0),2))))</f>
        <v>0.54700000000000004</v>
      </c>
      <c r="CA868">
        <f t="shared" si="54"/>
        <v>0</v>
      </c>
      <c r="CC868">
        <f>$BB$28+$D$10*((EXP(($BB$26-Q868)/$D$10)+EXP(-($BB$26-Q868)/$D$10))/2-1)</f>
        <v>237.96</v>
      </c>
      <c r="CD8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BORD'!$B$13:$B$2000,0),9)))*Q868/$M$18)</f>
        <v>237.96</v>
      </c>
      <c r="CF868" t="str">
        <f>'[1]TABLEAU DE BORD'!B866</f>
        <v/>
      </c>
      <c r="CG868" t="e">
        <f>'[1]TABLEAU DE BORD'!E866-'[1]TABLEAU DE BORD'!C866</f>
        <v>#VALUE!</v>
      </c>
      <c r="CI868" t="str">
        <f>'[1]TABLEAU DE BORD'!H866</f>
        <v/>
      </c>
      <c r="CJ868" t="e">
        <f>'[1]TABLEAU DE BORD'!K866-'[1]TABLEAU DE BORD'!I866</f>
        <v>#VALUE!</v>
      </c>
    </row>
    <row r="869" spans="69:88" x14ac:dyDescent="0.25">
      <c r="BQ8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BORD'!$B$13:$B$2000,0),11))*Q869/INDEX('[1]TABLEAU DE BORD'!$B$13:$R$2000,MATCH('Formalisme RTE'!$H$2,'[1]TABLEAU DE BORD'!$B$13:$B$2000,0),12)</f>
        <v>2.7040062867933941</v>
      </c>
      <c r="BR869">
        <f t="shared" si="55"/>
        <v>0</v>
      </c>
      <c r="BU869">
        <f t="shared" si="53"/>
        <v>0.5758883471257642</v>
      </c>
      <c r="BW869">
        <f>IF($BW$6="","",IF(ISERROR(INDEX([1]Base!$A$2:$C$207,MATCH($BW$6,[1]Base!$A$2:$A$207,0),2))=TRUE,"CABLE INCONNU",(INDEX([1]Base!$A$2:$C$207,MATCH($BW$6,[1]Base!$A$2:$A$207,0),3))))</f>
        <v>15.75</v>
      </c>
      <c r="BY869">
        <f>IF($BW$6="","",IF(ISERROR(INDEX([1]Base!$A$2:$C$207,MATCH($BW$6,[1]Base!$A$2:$A$207,0),2))=TRUE,"CABLE INCONNU",(INDEX([1]Base!$A$2:$C$207,MATCH($BW$6,[1]Base!$A$2:$A$207,0),2))))</f>
        <v>0.54700000000000004</v>
      </c>
      <c r="CA869">
        <f t="shared" si="54"/>
        <v>0</v>
      </c>
      <c r="CC869">
        <f>$BB$28+$D$10*((EXP(($BB$26-Q869)/$D$10)+EXP(-($BB$26-Q869)/$D$10))/2-1)</f>
        <v>237.96</v>
      </c>
      <c r="CD8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BORD'!$B$13:$B$2000,0),9)))*Q869/$M$18)</f>
        <v>237.96</v>
      </c>
      <c r="CF869" t="str">
        <f>'[1]TABLEAU DE BORD'!B867</f>
        <v/>
      </c>
      <c r="CG869" t="e">
        <f>'[1]TABLEAU DE BORD'!E867-'[1]TABLEAU DE BORD'!C867</f>
        <v>#VALUE!</v>
      </c>
      <c r="CI869" t="str">
        <f>'[1]TABLEAU DE BORD'!H867</f>
        <v/>
      </c>
      <c r="CJ869" t="e">
        <f>'[1]TABLEAU DE BORD'!K867-'[1]TABLEAU DE BORD'!I867</f>
        <v>#VALUE!</v>
      </c>
    </row>
    <row r="870" spans="69:88" x14ac:dyDescent="0.25">
      <c r="BQ8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BORD'!$B$13:$B$2000,0),11))*Q870/INDEX('[1]TABLEAU DE BORD'!$B$13:$R$2000,MATCH('Formalisme RTE'!$H$2,'[1]TABLEAU DE BORD'!$B$13:$B$2000,0),12)</f>
        <v>2.7040062867933941</v>
      </c>
      <c r="BR870">
        <f t="shared" si="55"/>
        <v>0</v>
      </c>
      <c r="BU870">
        <f t="shared" si="53"/>
        <v>0.5758883471257642</v>
      </c>
      <c r="BW870">
        <f>IF($BW$6="","",IF(ISERROR(INDEX([1]Base!$A$2:$C$207,MATCH($BW$6,[1]Base!$A$2:$A$207,0),2))=TRUE,"CABLE INCONNU",(INDEX([1]Base!$A$2:$C$207,MATCH($BW$6,[1]Base!$A$2:$A$207,0),3))))</f>
        <v>15.75</v>
      </c>
      <c r="BY870">
        <f>IF($BW$6="","",IF(ISERROR(INDEX([1]Base!$A$2:$C$207,MATCH($BW$6,[1]Base!$A$2:$A$207,0),2))=TRUE,"CABLE INCONNU",(INDEX([1]Base!$A$2:$C$207,MATCH($BW$6,[1]Base!$A$2:$A$207,0),2))))</f>
        <v>0.54700000000000004</v>
      </c>
      <c r="CA870">
        <f t="shared" si="54"/>
        <v>0</v>
      </c>
      <c r="CC870">
        <f>$BB$28+$D$10*((EXP(($BB$26-Q870)/$D$10)+EXP(-($BB$26-Q870)/$D$10))/2-1)</f>
        <v>237.96</v>
      </c>
      <c r="CD8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BORD'!$B$13:$B$2000,0),9)))*Q870/$M$18)</f>
        <v>237.96</v>
      </c>
      <c r="CF870" t="str">
        <f>'[1]TABLEAU DE BORD'!B868</f>
        <v/>
      </c>
      <c r="CG870" t="e">
        <f>'[1]TABLEAU DE BORD'!E868-'[1]TABLEAU DE BORD'!C868</f>
        <v>#VALUE!</v>
      </c>
      <c r="CI870" t="str">
        <f>'[1]TABLEAU DE BORD'!H868</f>
        <v/>
      </c>
      <c r="CJ870" t="e">
        <f>'[1]TABLEAU DE BORD'!K868-'[1]TABLEAU DE BORD'!I868</f>
        <v>#VALUE!</v>
      </c>
    </row>
    <row r="871" spans="69:88" x14ac:dyDescent="0.25">
      <c r="BQ8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BORD'!$B$13:$B$2000,0),11))*Q871/INDEX('[1]TABLEAU DE BORD'!$B$13:$R$2000,MATCH('Formalisme RTE'!$H$2,'[1]TABLEAU DE BORD'!$B$13:$B$2000,0),12)</f>
        <v>2.7040062867933941</v>
      </c>
      <c r="BR871">
        <f t="shared" si="55"/>
        <v>0</v>
      </c>
      <c r="BU871">
        <f t="shared" si="53"/>
        <v>0.5758883471257642</v>
      </c>
      <c r="BW871">
        <f>IF($BW$6="","",IF(ISERROR(INDEX([1]Base!$A$2:$C$207,MATCH($BW$6,[1]Base!$A$2:$A$207,0),2))=TRUE,"CABLE INCONNU",(INDEX([1]Base!$A$2:$C$207,MATCH($BW$6,[1]Base!$A$2:$A$207,0),3))))</f>
        <v>15.75</v>
      </c>
      <c r="BY871">
        <f>IF($BW$6="","",IF(ISERROR(INDEX([1]Base!$A$2:$C$207,MATCH($BW$6,[1]Base!$A$2:$A$207,0),2))=TRUE,"CABLE INCONNU",(INDEX([1]Base!$A$2:$C$207,MATCH($BW$6,[1]Base!$A$2:$A$207,0),2))))</f>
        <v>0.54700000000000004</v>
      </c>
      <c r="CA871">
        <f t="shared" si="54"/>
        <v>0</v>
      </c>
      <c r="CC871">
        <f>$BB$28+$D$10*((EXP(($BB$26-Q871)/$D$10)+EXP(-($BB$26-Q871)/$D$10))/2-1)</f>
        <v>237.96</v>
      </c>
      <c r="CD8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BORD'!$B$13:$B$2000,0),9)))*Q871/$M$18)</f>
        <v>237.96</v>
      </c>
      <c r="CF871" t="str">
        <f>'[1]TABLEAU DE BORD'!B869</f>
        <v/>
      </c>
      <c r="CG871" t="e">
        <f>'[1]TABLEAU DE BORD'!E869-'[1]TABLEAU DE BORD'!C869</f>
        <v>#VALUE!</v>
      </c>
      <c r="CI871" t="str">
        <f>'[1]TABLEAU DE BORD'!H869</f>
        <v/>
      </c>
      <c r="CJ871" t="e">
        <f>'[1]TABLEAU DE BORD'!K869-'[1]TABLEAU DE BORD'!I869</f>
        <v>#VALUE!</v>
      </c>
    </row>
    <row r="872" spans="69:88" x14ac:dyDescent="0.25">
      <c r="BQ8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BORD'!$B$13:$B$2000,0),11))*Q872/INDEX('[1]TABLEAU DE BORD'!$B$13:$R$2000,MATCH('Formalisme RTE'!$H$2,'[1]TABLEAU DE BORD'!$B$13:$B$2000,0),12)</f>
        <v>2.7040062867933941</v>
      </c>
      <c r="BR872">
        <f t="shared" si="55"/>
        <v>0</v>
      </c>
      <c r="BU872">
        <f t="shared" si="53"/>
        <v>0.5758883471257642</v>
      </c>
      <c r="BW872">
        <f>IF($BW$6="","",IF(ISERROR(INDEX([1]Base!$A$2:$C$207,MATCH($BW$6,[1]Base!$A$2:$A$207,0),2))=TRUE,"CABLE INCONNU",(INDEX([1]Base!$A$2:$C$207,MATCH($BW$6,[1]Base!$A$2:$A$207,0),3))))</f>
        <v>15.75</v>
      </c>
      <c r="BY872">
        <f>IF($BW$6="","",IF(ISERROR(INDEX([1]Base!$A$2:$C$207,MATCH($BW$6,[1]Base!$A$2:$A$207,0),2))=TRUE,"CABLE INCONNU",(INDEX([1]Base!$A$2:$C$207,MATCH($BW$6,[1]Base!$A$2:$A$207,0),2))))</f>
        <v>0.54700000000000004</v>
      </c>
      <c r="CA872">
        <f t="shared" si="54"/>
        <v>0</v>
      </c>
      <c r="CC872">
        <f>$BB$28+$D$10*((EXP(($BB$26-Q872)/$D$10)+EXP(-($BB$26-Q872)/$D$10))/2-1)</f>
        <v>237.96</v>
      </c>
      <c r="CD8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BORD'!$B$13:$B$2000,0),9)))*Q872/$M$18)</f>
        <v>237.96</v>
      </c>
      <c r="CF872" t="str">
        <f>'[1]TABLEAU DE BORD'!B870</f>
        <v/>
      </c>
      <c r="CG872" t="e">
        <f>'[1]TABLEAU DE BORD'!E870-'[1]TABLEAU DE BORD'!C870</f>
        <v>#VALUE!</v>
      </c>
      <c r="CI872" t="str">
        <f>'[1]TABLEAU DE BORD'!H870</f>
        <v/>
      </c>
      <c r="CJ872" t="e">
        <f>'[1]TABLEAU DE BORD'!K870-'[1]TABLEAU DE BORD'!I870</f>
        <v>#VALUE!</v>
      </c>
    </row>
    <row r="873" spans="69:88" x14ac:dyDescent="0.25">
      <c r="BQ8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BORD'!$B$13:$B$2000,0),11))*Q873/INDEX('[1]TABLEAU DE BORD'!$B$13:$R$2000,MATCH('Formalisme RTE'!$H$2,'[1]TABLEAU DE BORD'!$B$13:$B$2000,0),12)</f>
        <v>2.7040062867933941</v>
      </c>
      <c r="BR873">
        <f t="shared" si="55"/>
        <v>0</v>
      </c>
      <c r="BU873">
        <f t="shared" si="53"/>
        <v>0.5758883471257642</v>
      </c>
      <c r="BW873">
        <f>IF($BW$6="","",IF(ISERROR(INDEX([1]Base!$A$2:$C$207,MATCH($BW$6,[1]Base!$A$2:$A$207,0),2))=TRUE,"CABLE INCONNU",(INDEX([1]Base!$A$2:$C$207,MATCH($BW$6,[1]Base!$A$2:$A$207,0),3))))</f>
        <v>15.75</v>
      </c>
      <c r="BY873">
        <f>IF($BW$6="","",IF(ISERROR(INDEX([1]Base!$A$2:$C$207,MATCH($BW$6,[1]Base!$A$2:$A$207,0),2))=TRUE,"CABLE INCONNU",(INDEX([1]Base!$A$2:$C$207,MATCH($BW$6,[1]Base!$A$2:$A$207,0),2))))</f>
        <v>0.54700000000000004</v>
      </c>
      <c r="CA873">
        <f t="shared" si="54"/>
        <v>0</v>
      </c>
      <c r="CC873">
        <f>$BB$28+$D$10*((EXP(($BB$26-Q873)/$D$10)+EXP(-($BB$26-Q873)/$D$10))/2-1)</f>
        <v>237.96</v>
      </c>
      <c r="CD8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BORD'!$B$13:$B$2000,0),9)))*Q873/$M$18)</f>
        <v>237.96</v>
      </c>
      <c r="CF873" t="str">
        <f>'[1]TABLEAU DE BORD'!B871</f>
        <v/>
      </c>
      <c r="CG873" t="e">
        <f>'[1]TABLEAU DE BORD'!E871-'[1]TABLEAU DE BORD'!C871</f>
        <v>#VALUE!</v>
      </c>
      <c r="CI873" t="str">
        <f>'[1]TABLEAU DE BORD'!H871</f>
        <v/>
      </c>
      <c r="CJ873" t="e">
        <f>'[1]TABLEAU DE BORD'!K871-'[1]TABLEAU DE BORD'!I871</f>
        <v>#VALUE!</v>
      </c>
    </row>
    <row r="874" spans="69:88" x14ac:dyDescent="0.25">
      <c r="BQ8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BORD'!$B$13:$B$2000,0),11))*Q874/INDEX('[1]TABLEAU DE BORD'!$B$13:$R$2000,MATCH('Formalisme RTE'!$H$2,'[1]TABLEAU DE BORD'!$B$13:$B$2000,0),12)</f>
        <v>2.7040062867933941</v>
      </c>
      <c r="BR874">
        <f t="shared" si="55"/>
        <v>0</v>
      </c>
      <c r="BU874">
        <f t="shared" si="53"/>
        <v>0.5758883471257642</v>
      </c>
      <c r="BW874">
        <f>IF($BW$6="","",IF(ISERROR(INDEX([1]Base!$A$2:$C$207,MATCH($BW$6,[1]Base!$A$2:$A$207,0),2))=TRUE,"CABLE INCONNU",(INDEX([1]Base!$A$2:$C$207,MATCH($BW$6,[1]Base!$A$2:$A$207,0),3))))</f>
        <v>15.75</v>
      </c>
      <c r="BY874">
        <f>IF($BW$6="","",IF(ISERROR(INDEX([1]Base!$A$2:$C$207,MATCH($BW$6,[1]Base!$A$2:$A$207,0),2))=TRUE,"CABLE INCONNU",(INDEX([1]Base!$A$2:$C$207,MATCH($BW$6,[1]Base!$A$2:$A$207,0),2))))</f>
        <v>0.54700000000000004</v>
      </c>
      <c r="CA874">
        <f t="shared" si="54"/>
        <v>0</v>
      </c>
      <c r="CC874">
        <f>$BB$28+$D$10*((EXP(($BB$26-Q874)/$D$10)+EXP(-($BB$26-Q874)/$D$10))/2-1)</f>
        <v>237.96</v>
      </c>
      <c r="CD8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BORD'!$B$13:$B$2000,0),9)))*Q874/$M$18)</f>
        <v>237.96</v>
      </c>
      <c r="CF874" t="str">
        <f>'[1]TABLEAU DE BORD'!B872</f>
        <v/>
      </c>
      <c r="CG874" t="e">
        <f>'[1]TABLEAU DE BORD'!E872-'[1]TABLEAU DE BORD'!C872</f>
        <v>#VALUE!</v>
      </c>
      <c r="CI874" t="str">
        <f>'[1]TABLEAU DE BORD'!H872</f>
        <v/>
      </c>
      <c r="CJ874" t="e">
        <f>'[1]TABLEAU DE BORD'!K872-'[1]TABLEAU DE BORD'!I872</f>
        <v>#VALUE!</v>
      </c>
    </row>
    <row r="875" spans="69:88" x14ac:dyDescent="0.25">
      <c r="BQ8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BORD'!$B$13:$B$2000,0),11))*Q875/INDEX('[1]TABLEAU DE BORD'!$B$13:$R$2000,MATCH('Formalisme RTE'!$H$2,'[1]TABLEAU DE BORD'!$B$13:$B$2000,0),12)</f>
        <v>2.7040062867933941</v>
      </c>
      <c r="BR875">
        <f t="shared" si="55"/>
        <v>0</v>
      </c>
      <c r="BU875">
        <f t="shared" si="53"/>
        <v>0.5758883471257642</v>
      </c>
      <c r="BW875">
        <f>IF($BW$6="","",IF(ISERROR(INDEX([1]Base!$A$2:$C$207,MATCH($BW$6,[1]Base!$A$2:$A$207,0),2))=TRUE,"CABLE INCONNU",(INDEX([1]Base!$A$2:$C$207,MATCH($BW$6,[1]Base!$A$2:$A$207,0),3))))</f>
        <v>15.75</v>
      </c>
      <c r="BY875">
        <f>IF($BW$6="","",IF(ISERROR(INDEX([1]Base!$A$2:$C$207,MATCH($BW$6,[1]Base!$A$2:$A$207,0),2))=TRUE,"CABLE INCONNU",(INDEX([1]Base!$A$2:$C$207,MATCH($BW$6,[1]Base!$A$2:$A$207,0),2))))</f>
        <v>0.54700000000000004</v>
      </c>
      <c r="CA875">
        <f t="shared" si="54"/>
        <v>0</v>
      </c>
      <c r="CC875">
        <f>$BB$28+$D$10*((EXP(($BB$26-Q875)/$D$10)+EXP(-($BB$26-Q875)/$D$10))/2-1)</f>
        <v>237.96</v>
      </c>
      <c r="CD8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BORD'!$B$13:$B$2000,0),9)))*Q875/$M$18)</f>
        <v>237.96</v>
      </c>
      <c r="CF875" t="str">
        <f>'[1]TABLEAU DE BORD'!B873</f>
        <v/>
      </c>
      <c r="CG875" t="e">
        <f>'[1]TABLEAU DE BORD'!E873-'[1]TABLEAU DE BORD'!C873</f>
        <v>#VALUE!</v>
      </c>
      <c r="CI875" t="str">
        <f>'[1]TABLEAU DE BORD'!H873</f>
        <v/>
      </c>
      <c r="CJ875" t="e">
        <f>'[1]TABLEAU DE BORD'!K873-'[1]TABLEAU DE BORD'!I873</f>
        <v>#VALUE!</v>
      </c>
    </row>
    <row r="876" spans="69:88" x14ac:dyDescent="0.25">
      <c r="BQ8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BORD'!$B$13:$B$2000,0),11))*Q876/INDEX('[1]TABLEAU DE BORD'!$B$13:$R$2000,MATCH('Formalisme RTE'!$H$2,'[1]TABLEAU DE BORD'!$B$13:$B$2000,0),12)</f>
        <v>2.7040062867933941</v>
      </c>
      <c r="BR876">
        <f t="shared" si="55"/>
        <v>0</v>
      </c>
      <c r="BU876">
        <f t="shared" si="53"/>
        <v>0.5758883471257642</v>
      </c>
      <c r="BW876">
        <f>IF($BW$6="","",IF(ISERROR(INDEX([1]Base!$A$2:$C$207,MATCH($BW$6,[1]Base!$A$2:$A$207,0),2))=TRUE,"CABLE INCONNU",(INDEX([1]Base!$A$2:$C$207,MATCH($BW$6,[1]Base!$A$2:$A$207,0),3))))</f>
        <v>15.75</v>
      </c>
      <c r="BY876">
        <f>IF($BW$6="","",IF(ISERROR(INDEX([1]Base!$A$2:$C$207,MATCH($BW$6,[1]Base!$A$2:$A$207,0),2))=TRUE,"CABLE INCONNU",(INDEX([1]Base!$A$2:$C$207,MATCH($BW$6,[1]Base!$A$2:$A$207,0),2))))</f>
        <v>0.54700000000000004</v>
      </c>
      <c r="CA876">
        <f t="shared" si="54"/>
        <v>0</v>
      </c>
      <c r="CC876">
        <f>$BB$28+$D$10*((EXP(($BB$26-Q876)/$D$10)+EXP(-($BB$26-Q876)/$D$10))/2-1)</f>
        <v>237.96</v>
      </c>
      <c r="CD8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BORD'!$B$13:$B$2000,0),9)))*Q876/$M$18)</f>
        <v>237.96</v>
      </c>
      <c r="CF876" t="str">
        <f>'[1]TABLEAU DE BORD'!B874</f>
        <v/>
      </c>
      <c r="CG876" t="e">
        <f>'[1]TABLEAU DE BORD'!E874-'[1]TABLEAU DE BORD'!C874</f>
        <v>#VALUE!</v>
      </c>
      <c r="CI876" t="str">
        <f>'[1]TABLEAU DE BORD'!H874</f>
        <v/>
      </c>
      <c r="CJ876" t="e">
        <f>'[1]TABLEAU DE BORD'!K874-'[1]TABLEAU DE BORD'!I874</f>
        <v>#VALUE!</v>
      </c>
    </row>
    <row r="877" spans="69:88" x14ac:dyDescent="0.25">
      <c r="BQ8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BORD'!$B$13:$B$2000,0),11))*Q877/INDEX('[1]TABLEAU DE BORD'!$B$13:$R$2000,MATCH('Formalisme RTE'!$H$2,'[1]TABLEAU DE BORD'!$B$13:$B$2000,0),12)</f>
        <v>2.7040062867933941</v>
      </c>
      <c r="BR877">
        <f t="shared" si="55"/>
        <v>0</v>
      </c>
      <c r="BU877">
        <f t="shared" si="53"/>
        <v>0.5758883471257642</v>
      </c>
      <c r="BW877">
        <f>IF($BW$6="","",IF(ISERROR(INDEX([1]Base!$A$2:$C$207,MATCH($BW$6,[1]Base!$A$2:$A$207,0),2))=TRUE,"CABLE INCONNU",(INDEX([1]Base!$A$2:$C$207,MATCH($BW$6,[1]Base!$A$2:$A$207,0),3))))</f>
        <v>15.75</v>
      </c>
      <c r="BY877">
        <f>IF($BW$6="","",IF(ISERROR(INDEX([1]Base!$A$2:$C$207,MATCH($BW$6,[1]Base!$A$2:$A$207,0),2))=TRUE,"CABLE INCONNU",(INDEX([1]Base!$A$2:$C$207,MATCH($BW$6,[1]Base!$A$2:$A$207,0),2))))</f>
        <v>0.54700000000000004</v>
      </c>
      <c r="CA877">
        <f t="shared" si="54"/>
        <v>0</v>
      </c>
      <c r="CC877">
        <f>$BB$28+$D$10*((EXP(($BB$26-Q877)/$D$10)+EXP(-($BB$26-Q877)/$D$10))/2-1)</f>
        <v>237.96</v>
      </c>
      <c r="CD8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BORD'!$B$13:$B$2000,0),9)))*Q877/$M$18)</f>
        <v>237.96</v>
      </c>
      <c r="CF877" t="str">
        <f>'[1]TABLEAU DE BORD'!B875</f>
        <v/>
      </c>
      <c r="CG877" t="e">
        <f>'[1]TABLEAU DE BORD'!E875-'[1]TABLEAU DE BORD'!C875</f>
        <v>#VALUE!</v>
      </c>
      <c r="CI877" t="str">
        <f>'[1]TABLEAU DE BORD'!H875</f>
        <v/>
      </c>
      <c r="CJ877" t="e">
        <f>'[1]TABLEAU DE BORD'!K875-'[1]TABLEAU DE BORD'!I875</f>
        <v>#VALUE!</v>
      </c>
    </row>
    <row r="878" spans="69:88" x14ac:dyDescent="0.25">
      <c r="BQ8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BORD'!$B$13:$B$2000,0),11))*Q878/INDEX('[1]TABLEAU DE BORD'!$B$13:$R$2000,MATCH('Formalisme RTE'!$H$2,'[1]TABLEAU DE BORD'!$B$13:$B$2000,0),12)</f>
        <v>2.7040062867933941</v>
      </c>
      <c r="BR878">
        <f t="shared" si="55"/>
        <v>0</v>
      </c>
      <c r="BU878">
        <f t="shared" si="53"/>
        <v>0.5758883471257642</v>
      </c>
      <c r="BW878">
        <f>IF($BW$6="","",IF(ISERROR(INDEX([1]Base!$A$2:$C$207,MATCH($BW$6,[1]Base!$A$2:$A$207,0),2))=TRUE,"CABLE INCONNU",(INDEX([1]Base!$A$2:$C$207,MATCH($BW$6,[1]Base!$A$2:$A$207,0),3))))</f>
        <v>15.75</v>
      </c>
      <c r="BY878">
        <f>IF($BW$6="","",IF(ISERROR(INDEX([1]Base!$A$2:$C$207,MATCH($BW$6,[1]Base!$A$2:$A$207,0),2))=TRUE,"CABLE INCONNU",(INDEX([1]Base!$A$2:$C$207,MATCH($BW$6,[1]Base!$A$2:$A$207,0),2))))</f>
        <v>0.54700000000000004</v>
      </c>
      <c r="CA878">
        <f t="shared" si="54"/>
        <v>0</v>
      </c>
      <c r="CC878">
        <f>$BB$28+$D$10*((EXP(($BB$26-Q878)/$D$10)+EXP(-($BB$26-Q878)/$D$10))/2-1)</f>
        <v>237.96</v>
      </c>
      <c r="CD8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BORD'!$B$13:$B$2000,0),9)))*Q878/$M$18)</f>
        <v>237.96</v>
      </c>
      <c r="CF878" t="str">
        <f>'[1]TABLEAU DE BORD'!B876</f>
        <v/>
      </c>
      <c r="CG878" t="e">
        <f>'[1]TABLEAU DE BORD'!E876-'[1]TABLEAU DE BORD'!C876</f>
        <v>#VALUE!</v>
      </c>
      <c r="CI878" t="str">
        <f>'[1]TABLEAU DE BORD'!H876</f>
        <v/>
      </c>
      <c r="CJ878" t="e">
        <f>'[1]TABLEAU DE BORD'!K876-'[1]TABLEAU DE BORD'!I876</f>
        <v>#VALUE!</v>
      </c>
    </row>
    <row r="879" spans="69:88" x14ac:dyDescent="0.25">
      <c r="BQ8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BORD'!$B$13:$B$2000,0),11))*Q879/INDEX('[1]TABLEAU DE BORD'!$B$13:$R$2000,MATCH('Formalisme RTE'!$H$2,'[1]TABLEAU DE BORD'!$B$13:$B$2000,0),12)</f>
        <v>2.7040062867933941</v>
      </c>
      <c r="BR879">
        <f t="shared" si="55"/>
        <v>0</v>
      </c>
      <c r="BU879">
        <f t="shared" si="53"/>
        <v>0.5758883471257642</v>
      </c>
      <c r="BW879">
        <f>IF($BW$6="","",IF(ISERROR(INDEX([1]Base!$A$2:$C$207,MATCH($BW$6,[1]Base!$A$2:$A$207,0),2))=TRUE,"CABLE INCONNU",(INDEX([1]Base!$A$2:$C$207,MATCH($BW$6,[1]Base!$A$2:$A$207,0),3))))</f>
        <v>15.75</v>
      </c>
      <c r="BY879">
        <f>IF($BW$6="","",IF(ISERROR(INDEX([1]Base!$A$2:$C$207,MATCH($BW$6,[1]Base!$A$2:$A$207,0),2))=TRUE,"CABLE INCONNU",(INDEX([1]Base!$A$2:$C$207,MATCH($BW$6,[1]Base!$A$2:$A$207,0),2))))</f>
        <v>0.54700000000000004</v>
      </c>
      <c r="CA879">
        <f t="shared" si="54"/>
        <v>0</v>
      </c>
      <c r="CC879">
        <f>$BB$28+$D$10*((EXP(($BB$26-Q879)/$D$10)+EXP(-($BB$26-Q879)/$D$10))/2-1)</f>
        <v>237.96</v>
      </c>
      <c r="CD8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BORD'!$B$13:$B$2000,0),9)))*Q879/$M$18)</f>
        <v>237.96</v>
      </c>
      <c r="CF879" t="str">
        <f>'[1]TABLEAU DE BORD'!B877</f>
        <v/>
      </c>
      <c r="CG879" t="e">
        <f>'[1]TABLEAU DE BORD'!E877-'[1]TABLEAU DE BORD'!C877</f>
        <v>#VALUE!</v>
      </c>
      <c r="CI879" t="str">
        <f>'[1]TABLEAU DE BORD'!H877</f>
        <v/>
      </c>
      <c r="CJ879" t="e">
        <f>'[1]TABLEAU DE BORD'!K877-'[1]TABLEAU DE BORD'!I877</f>
        <v>#VALUE!</v>
      </c>
    </row>
    <row r="880" spans="69:88" x14ac:dyDescent="0.25">
      <c r="BQ8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BORD'!$B$13:$B$2000,0),11))*Q880/INDEX('[1]TABLEAU DE BORD'!$B$13:$R$2000,MATCH('Formalisme RTE'!$H$2,'[1]TABLEAU DE BORD'!$B$13:$B$2000,0),12)</f>
        <v>2.7040062867933941</v>
      </c>
      <c r="BR880">
        <f t="shared" si="55"/>
        <v>0</v>
      </c>
      <c r="BU880">
        <f t="shared" si="53"/>
        <v>0.5758883471257642</v>
      </c>
      <c r="BW880">
        <f>IF($BW$6="","",IF(ISERROR(INDEX([1]Base!$A$2:$C$207,MATCH($BW$6,[1]Base!$A$2:$A$207,0),2))=TRUE,"CABLE INCONNU",(INDEX([1]Base!$A$2:$C$207,MATCH($BW$6,[1]Base!$A$2:$A$207,0),3))))</f>
        <v>15.75</v>
      </c>
      <c r="BY880">
        <f>IF($BW$6="","",IF(ISERROR(INDEX([1]Base!$A$2:$C$207,MATCH($BW$6,[1]Base!$A$2:$A$207,0),2))=TRUE,"CABLE INCONNU",(INDEX([1]Base!$A$2:$C$207,MATCH($BW$6,[1]Base!$A$2:$A$207,0),2))))</f>
        <v>0.54700000000000004</v>
      </c>
      <c r="CA880">
        <f t="shared" si="54"/>
        <v>0</v>
      </c>
      <c r="CC880">
        <f>$BB$28+$D$10*((EXP(($BB$26-Q880)/$D$10)+EXP(-($BB$26-Q880)/$D$10))/2-1)</f>
        <v>237.96</v>
      </c>
      <c r="CD8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BORD'!$B$13:$B$2000,0),9)))*Q880/$M$18)</f>
        <v>237.96</v>
      </c>
      <c r="CF880" t="str">
        <f>'[1]TABLEAU DE BORD'!B878</f>
        <v/>
      </c>
      <c r="CG880" t="e">
        <f>'[1]TABLEAU DE BORD'!E878-'[1]TABLEAU DE BORD'!C878</f>
        <v>#VALUE!</v>
      </c>
      <c r="CI880" t="str">
        <f>'[1]TABLEAU DE BORD'!H878</f>
        <v/>
      </c>
      <c r="CJ880" t="e">
        <f>'[1]TABLEAU DE BORD'!K878-'[1]TABLEAU DE BORD'!I878</f>
        <v>#VALUE!</v>
      </c>
    </row>
    <row r="881" spans="69:88" x14ac:dyDescent="0.25">
      <c r="BQ8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BORD'!$B$13:$B$2000,0),11))*Q881/INDEX('[1]TABLEAU DE BORD'!$B$13:$R$2000,MATCH('Formalisme RTE'!$H$2,'[1]TABLEAU DE BORD'!$B$13:$B$2000,0),12)</f>
        <v>2.7040062867933941</v>
      </c>
      <c r="BR881">
        <f t="shared" si="55"/>
        <v>0</v>
      </c>
      <c r="BU881">
        <f t="shared" si="53"/>
        <v>0.5758883471257642</v>
      </c>
      <c r="BW881">
        <f>IF($BW$6="","",IF(ISERROR(INDEX([1]Base!$A$2:$C$207,MATCH($BW$6,[1]Base!$A$2:$A$207,0),2))=TRUE,"CABLE INCONNU",(INDEX([1]Base!$A$2:$C$207,MATCH($BW$6,[1]Base!$A$2:$A$207,0),3))))</f>
        <v>15.75</v>
      </c>
      <c r="BY881">
        <f>IF($BW$6="","",IF(ISERROR(INDEX([1]Base!$A$2:$C$207,MATCH($BW$6,[1]Base!$A$2:$A$207,0),2))=TRUE,"CABLE INCONNU",(INDEX([1]Base!$A$2:$C$207,MATCH($BW$6,[1]Base!$A$2:$A$207,0),2))))</f>
        <v>0.54700000000000004</v>
      </c>
      <c r="CA881">
        <f t="shared" si="54"/>
        <v>0</v>
      </c>
      <c r="CC881">
        <f>$BB$28+$D$10*((EXP(($BB$26-Q881)/$D$10)+EXP(-($BB$26-Q881)/$D$10))/2-1)</f>
        <v>237.96</v>
      </c>
      <c r="CD8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BORD'!$B$13:$B$2000,0),9)))*Q881/$M$18)</f>
        <v>237.96</v>
      </c>
      <c r="CF881" t="str">
        <f>'[1]TABLEAU DE BORD'!B879</f>
        <v/>
      </c>
      <c r="CG881" t="e">
        <f>'[1]TABLEAU DE BORD'!E879-'[1]TABLEAU DE BORD'!C879</f>
        <v>#VALUE!</v>
      </c>
      <c r="CI881" t="str">
        <f>'[1]TABLEAU DE BORD'!H879</f>
        <v/>
      </c>
      <c r="CJ881" t="e">
        <f>'[1]TABLEAU DE BORD'!K879-'[1]TABLEAU DE BORD'!I879</f>
        <v>#VALUE!</v>
      </c>
    </row>
    <row r="882" spans="69:88" x14ac:dyDescent="0.25">
      <c r="BQ8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BORD'!$B$13:$B$2000,0),11))*Q882/INDEX('[1]TABLEAU DE BORD'!$B$13:$R$2000,MATCH('Formalisme RTE'!$H$2,'[1]TABLEAU DE BORD'!$B$13:$B$2000,0),12)</f>
        <v>2.7040062867933941</v>
      </c>
      <c r="BR882">
        <f t="shared" si="55"/>
        <v>0</v>
      </c>
      <c r="BU882">
        <f t="shared" si="53"/>
        <v>0.5758883471257642</v>
      </c>
      <c r="BW882">
        <f>IF($BW$6="","",IF(ISERROR(INDEX([1]Base!$A$2:$C$207,MATCH($BW$6,[1]Base!$A$2:$A$207,0),2))=TRUE,"CABLE INCONNU",(INDEX([1]Base!$A$2:$C$207,MATCH($BW$6,[1]Base!$A$2:$A$207,0),3))))</f>
        <v>15.75</v>
      </c>
      <c r="BY882">
        <f>IF($BW$6="","",IF(ISERROR(INDEX([1]Base!$A$2:$C$207,MATCH($BW$6,[1]Base!$A$2:$A$207,0),2))=TRUE,"CABLE INCONNU",(INDEX([1]Base!$A$2:$C$207,MATCH($BW$6,[1]Base!$A$2:$A$207,0),2))))</f>
        <v>0.54700000000000004</v>
      </c>
      <c r="CA882">
        <f t="shared" si="54"/>
        <v>0</v>
      </c>
      <c r="CC882">
        <f>$BB$28+$D$10*((EXP(($BB$26-Q882)/$D$10)+EXP(-($BB$26-Q882)/$D$10))/2-1)</f>
        <v>237.96</v>
      </c>
      <c r="CD8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BORD'!$B$13:$B$2000,0),9)))*Q882/$M$18)</f>
        <v>237.96</v>
      </c>
      <c r="CF882" t="str">
        <f>'[1]TABLEAU DE BORD'!B880</f>
        <v/>
      </c>
      <c r="CG882" t="e">
        <f>'[1]TABLEAU DE BORD'!E880-'[1]TABLEAU DE BORD'!C880</f>
        <v>#VALUE!</v>
      </c>
      <c r="CI882" t="str">
        <f>'[1]TABLEAU DE BORD'!H880</f>
        <v/>
      </c>
      <c r="CJ882" t="e">
        <f>'[1]TABLEAU DE BORD'!K880-'[1]TABLEAU DE BORD'!I880</f>
        <v>#VALUE!</v>
      </c>
    </row>
    <row r="883" spans="69:88" x14ac:dyDescent="0.25">
      <c r="BQ8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BORD'!$B$13:$B$2000,0),11))*Q883/INDEX('[1]TABLEAU DE BORD'!$B$13:$R$2000,MATCH('Formalisme RTE'!$H$2,'[1]TABLEAU DE BORD'!$B$13:$B$2000,0),12)</f>
        <v>2.7040062867933941</v>
      </c>
      <c r="BR883">
        <f t="shared" si="55"/>
        <v>0</v>
      </c>
      <c r="BU883">
        <f t="shared" si="53"/>
        <v>0.5758883471257642</v>
      </c>
      <c r="BW883">
        <f>IF($BW$6="","",IF(ISERROR(INDEX([1]Base!$A$2:$C$207,MATCH($BW$6,[1]Base!$A$2:$A$207,0),2))=TRUE,"CABLE INCONNU",(INDEX([1]Base!$A$2:$C$207,MATCH($BW$6,[1]Base!$A$2:$A$207,0),3))))</f>
        <v>15.75</v>
      </c>
      <c r="BY883">
        <f>IF($BW$6="","",IF(ISERROR(INDEX([1]Base!$A$2:$C$207,MATCH($BW$6,[1]Base!$A$2:$A$207,0),2))=TRUE,"CABLE INCONNU",(INDEX([1]Base!$A$2:$C$207,MATCH($BW$6,[1]Base!$A$2:$A$207,0),2))))</f>
        <v>0.54700000000000004</v>
      </c>
      <c r="CA883">
        <f t="shared" si="54"/>
        <v>0</v>
      </c>
      <c r="CC883">
        <f>$BB$28+$D$10*((EXP(($BB$26-Q883)/$D$10)+EXP(-($BB$26-Q883)/$D$10))/2-1)</f>
        <v>237.96</v>
      </c>
      <c r="CD8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BORD'!$B$13:$B$2000,0),9)))*Q883/$M$18)</f>
        <v>237.96</v>
      </c>
      <c r="CF883" t="str">
        <f>'[1]TABLEAU DE BORD'!B881</f>
        <v/>
      </c>
      <c r="CG883" t="e">
        <f>'[1]TABLEAU DE BORD'!E881-'[1]TABLEAU DE BORD'!C881</f>
        <v>#VALUE!</v>
      </c>
      <c r="CI883" t="str">
        <f>'[1]TABLEAU DE BORD'!H881</f>
        <v/>
      </c>
      <c r="CJ883" t="e">
        <f>'[1]TABLEAU DE BORD'!K881-'[1]TABLEAU DE BORD'!I881</f>
        <v>#VALUE!</v>
      </c>
    </row>
    <row r="884" spans="69:88" x14ac:dyDescent="0.25">
      <c r="BQ8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BORD'!$B$13:$B$2000,0),11))*Q884/INDEX('[1]TABLEAU DE BORD'!$B$13:$R$2000,MATCH('Formalisme RTE'!$H$2,'[1]TABLEAU DE BORD'!$B$13:$B$2000,0),12)</f>
        <v>2.7040062867933941</v>
      </c>
      <c r="BR884">
        <f t="shared" si="55"/>
        <v>0</v>
      </c>
      <c r="BU884">
        <f t="shared" si="53"/>
        <v>0.5758883471257642</v>
      </c>
      <c r="BW884">
        <f>IF($BW$6="","",IF(ISERROR(INDEX([1]Base!$A$2:$C$207,MATCH($BW$6,[1]Base!$A$2:$A$207,0),2))=TRUE,"CABLE INCONNU",(INDEX([1]Base!$A$2:$C$207,MATCH($BW$6,[1]Base!$A$2:$A$207,0),3))))</f>
        <v>15.75</v>
      </c>
      <c r="BY884">
        <f>IF($BW$6="","",IF(ISERROR(INDEX([1]Base!$A$2:$C$207,MATCH($BW$6,[1]Base!$A$2:$A$207,0),2))=TRUE,"CABLE INCONNU",(INDEX([1]Base!$A$2:$C$207,MATCH($BW$6,[1]Base!$A$2:$A$207,0),2))))</f>
        <v>0.54700000000000004</v>
      </c>
      <c r="CA884">
        <f t="shared" si="54"/>
        <v>0</v>
      </c>
      <c r="CC884">
        <f>$BB$28+$D$10*((EXP(($BB$26-Q884)/$D$10)+EXP(-($BB$26-Q884)/$D$10))/2-1)</f>
        <v>237.96</v>
      </c>
      <c r="CD8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BORD'!$B$13:$B$2000,0),9)))*Q884/$M$18)</f>
        <v>237.96</v>
      </c>
      <c r="CF884" t="str">
        <f>'[1]TABLEAU DE BORD'!B882</f>
        <v/>
      </c>
      <c r="CG884" t="e">
        <f>'[1]TABLEAU DE BORD'!E882-'[1]TABLEAU DE BORD'!C882</f>
        <v>#VALUE!</v>
      </c>
      <c r="CI884" t="str">
        <f>'[1]TABLEAU DE BORD'!H882</f>
        <v/>
      </c>
      <c r="CJ884" t="e">
        <f>'[1]TABLEAU DE BORD'!K882-'[1]TABLEAU DE BORD'!I882</f>
        <v>#VALUE!</v>
      </c>
    </row>
    <row r="885" spans="69:88" x14ac:dyDescent="0.25">
      <c r="BQ8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BORD'!$B$13:$B$2000,0),11))*Q885/INDEX('[1]TABLEAU DE BORD'!$B$13:$R$2000,MATCH('Formalisme RTE'!$H$2,'[1]TABLEAU DE BORD'!$B$13:$B$2000,0),12)</f>
        <v>2.7040062867933941</v>
      </c>
      <c r="BR885">
        <f t="shared" si="55"/>
        <v>0</v>
      </c>
      <c r="BU885">
        <f t="shared" si="53"/>
        <v>0.5758883471257642</v>
      </c>
      <c r="BW885">
        <f>IF($BW$6="","",IF(ISERROR(INDEX([1]Base!$A$2:$C$207,MATCH($BW$6,[1]Base!$A$2:$A$207,0),2))=TRUE,"CABLE INCONNU",(INDEX([1]Base!$A$2:$C$207,MATCH($BW$6,[1]Base!$A$2:$A$207,0),3))))</f>
        <v>15.75</v>
      </c>
      <c r="BY885">
        <f>IF($BW$6="","",IF(ISERROR(INDEX([1]Base!$A$2:$C$207,MATCH($BW$6,[1]Base!$A$2:$A$207,0),2))=TRUE,"CABLE INCONNU",(INDEX([1]Base!$A$2:$C$207,MATCH($BW$6,[1]Base!$A$2:$A$207,0),2))))</f>
        <v>0.54700000000000004</v>
      </c>
      <c r="CA885">
        <f t="shared" si="54"/>
        <v>0</v>
      </c>
      <c r="CC885">
        <f>$BB$28+$D$10*((EXP(($BB$26-Q885)/$D$10)+EXP(-($BB$26-Q885)/$D$10))/2-1)</f>
        <v>237.96</v>
      </c>
      <c r="CD8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BORD'!$B$13:$B$2000,0),9)))*Q885/$M$18)</f>
        <v>237.96</v>
      </c>
      <c r="CF885" t="str">
        <f>'[1]TABLEAU DE BORD'!B883</f>
        <v/>
      </c>
      <c r="CG885" t="e">
        <f>'[1]TABLEAU DE BORD'!E883-'[1]TABLEAU DE BORD'!C883</f>
        <v>#VALUE!</v>
      </c>
      <c r="CI885" t="str">
        <f>'[1]TABLEAU DE BORD'!H883</f>
        <v/>
      </c>
      <c r="CJ885" t="e">
        <f>'[1]TABLEAU DE BORD'!K883-'[1]TABLEAU DE BORD'!I883</f>
        <v>#VALUE!</v>
      </c>
    </row>
    <row r="886" spans="69:88" x14ac:dyDescent="0.25">
      <c r="BQ8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BORD'!$B$13:$B$2000,0),11))*Q886/INDEX('[1]TABLEAU DE BORD'!$B$13:$R$2000,MATCH('Formalisme RTE'!$H$2,'[1]TABLEAU DE BORD'!$B$13:$B$2000,0),12)</f>
        <v>2.7040062867933941</v>
      </c>
      <c r="BR886">
        <f t="shared" si="55"/>
        <v>0</v>
      </c>
      <c r="BU886">
        <f t="shared" si="53"/>
        <v>0.5758883471257642</v>
      </c>
      <c r="BW886">
        <f>IF($BW$6="","",IF(ISERROR(INDEX([1]Base!$A$2:$C$207,MATCH($BW$6,[1]Base!$A$2:$A$207,0),2))=TRUE,"CABLE INCONNU",(INDEX([1]Base!$A$2:$C$207,MATCH($BW$6,[1]Base!$A$2:$A$207,0),3))))</f>
        <v>15.75</v>
      </c>
      <c r="BY886">
        <f>IF($BW$6="","",IF(ISERROR(INDEX([1]Base!$A$2:$C$207,MATCH($BW$6,[1]Base!$A$2:$A$207,0),2))=TRUE,"CABLE INCONNU",(INDEX([1]Base!$A$2:$C$207,MATCH($BW$6,[1]Base!$A$2:$A$207,0),2))))</f>
        <v>0.54700000000000004</v>
      </c>
      <c r="CA886">
        <f t="shared" si="54"/>
        <v>0</v>
      </c>
      <c r="CC886">
        <f>$BB$28+$D$10*((EXP(($BB$26-Q886)/$D$10)+EXP(-($BB$26-Q886)/$D$10))/2-1)</f>
        <v>237.96</v>
      </c>
      <c r="CD8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BORD'!$B$13:$B$2000,0),9)))*Q886/$M$18)</f>
        <v>237.96</v>
      </c>
      <c r="CF886" t="str">
        <f>'[1]TABLEAU DE BORD'!B884</f>
        <v/>
      </c>
      <c r="CG886" t="e">
        <f>'[1]TABLEAU DE BORD'!E884-'[1]TABLEAU DE BORD'!C884</f>
        <v>#VALUE!</v>
      </c>
      <c r="CI886" t="str">
        <f>'[1]TABLEAU DE BORD'!H884</f>
        <v/>
      </c>
      <c r="CJ886" t="e">
        <f>'[1]TABLEAU DE BORD'!K884-'[1]TABLEAU DE BORD'!I884</f>
        <v>#VALUE!</v>
      </c>
    </row>
    <row r="887" spans="69:88" x14ac:dyDescent="0.25">
      <c r="BQ8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BORD'!$B$13:$B$2000,0),11))*Q887/INDEX('[1]TABLEAU DE BORD'!$B$13:$R$2000,MATCH('Formalisme RTE'!$H$2,'[1]TABLEAU DE BORD'!$B$13:$B$2000,0),12)</f>
        <v>2.7040062867933941</v>
      </c>
      <c r="BR887">
        <f t="shared" si="55"/>
        <v>0</v>
      </c>
      <c r="BU887">
        <f t="shared" si="53"/>
        <v>0.5758883471257642</v>
      </c>
      <c r="BW887">
        <f>IF($BW$6="","",IF(ISERROR(INDEX([1]Base!$A$2:$C$207,MATCH($BW$6,[1]Base!$A$2:$A$207,0),2))=TRUE,"CABLE INCONNU",(INDEX([1]Base!$A$2:$C$207,MATCH($BW$6,[1]Base!$A$2:$A$207,0),3))))</f>
        <v>15.75</v>
      </c>
      <c r="BY887">
        <f>IF($BW$6="","",IF(ISERROR(INDEX([1]Base!$A$2:$C$207,MATCH($BW$6,[1]Base!$A$2:$A$207,0),2))=TRUE,"CABLE INCONNU",(INDEX([1]Base!$A$2:$C$207,MATCH($BW$6,[1]Base!$A$2:$A$207,0),2))))</f>
        <v>0.54700000000000004</v>
      </c>
      <c r="CA887">
        <f t="shared" si="54"/>
        <v>0</v>
      </c>
      <c r="CC887">
        <f>$BB$28+$D$10*((EXP(($BB$26-Q887)/$D$10)+EXP(-($BB$26-Q887)/$D$10))/2-1)</f>
        <v>237.96</v>
      </c>
      <c r="CD8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BORD'!$B$13:$B$2000,0),9)))*Q887/$M$18)</f>
        <v>237.96</v>
      </c>
      <c r="CF887" t="str">
        <f>'[1]TABLEAU DE BORD'!B885</f>
        <v/>
      </c>
      <c r="CG887" t="e">
        <f>'[1]TABLEAU DE BORD'!E885-'[1]TABLEAU DE BORD'!C885</f>
        <v>#VALUE!</v>
      </c>
      <c r="CI887" t="str">
        <f>'[1]TABLEAU DE BORD'!H885</f>
        <v/>
      </c>
      <c r="CJ887" t="e">
        <f>'[1]TABLEAU DE BORD'!K885-'[1]TABLEAU DE BORD'!I885</f>
        <v>#VALUE!</v>
      </c>
    </row>
    <row r="888" spans="69:88" x14ac:dyDescent="0.25">
      <c r="BQ8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BORD'!$B$13:$B$2000,0),11))*Q888/INDEX('[1]TABLEAU DE BORD'!$B$13:$R$2000,MATCH('Formalisme RTE'!$H$2,'[1]TABLEAU DE BORD'!$B$13:$B$2000,0),12)</f>
        <v>2.7040062867933941</v>
      </c>
      <c r="BR888">
        <f t="shared" si="55"/>
        <v>0</v>
      </c>
      <c r="BU888">
        <f t="shared" si="53"/>
        <v>0.5758883471257642</v>
      </c>
      <c r="BW888">
        <f>IF($BW$6="","",IF(ISERROR(INDEX([1]Base!$A$2:$C$207,MATCH($BW$6,[1]Base!$A$2:$A$207,0),2))=TRUE,"CABLE INCONNU",(INDEX([1]Base!$A$2:$C$207,MATCH($BW$6,[1]Base!$A$2:$A$207,0),3))))</f>
        <v>15.75</v>
      </c>
      <c r="BY888">
        <f>IF($BW$6="","",IF(ISERROR(INDEX([1]Base!$A$2:$C$207,MATCH($BW$6,[1]Base!$A$2:$A$207,0),2))=TRUE,"CABLE INCONNU",(INDEX([1]Base!$A$2:$C$207,MATCH($BW$6,[1]Base!$A$2:$A$207,0),2))))</f>
        <v>0.54700000000000004</v>
      </c>
      <c r="CA888">
        <f t="shared" si="54"/>
        <v>0</v>
      </c>
      <c r="CC888">
        <f>$BB$28+$D$10*((EXP(($BB$26-Q888)/$D$10)+EXP(-($BB$26-Q888)/$D$10))/2-1)</f>
        <v>237.96</v>
      </c>
      <c r="CD8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BORD'!$B$13:$B$2000,0),9)))*Q888/$M$18)</f>
        <v>237.96</v>
      </c>
      <c r="CF888" t="str">
        <f>'[1]TABLEAU DE BORD'!B886</f>
        <v/>
      </c>
      <c r="CG888" t="e">
        <f>'[1]TABLEAU DE BORD'!E886-'[1]TABLEAU DE BORD'!C886</f>
        <v>#VALUE!</v>
      </c>
      <c r="CI888" t="str">
        <f>'[1]TABLEAU DE BORD'!H886</f>
        <v/>
      </c>
      <c r="CJ888" t="e">
        <f>'[1]TABLEAU DE BORD'!K886-'[1]TABLEAU DE BORD'!I886</f>
        <v>#VALUE!</v>
      </c>
    </row>
    <row r="889" spans="69:88" x14ac:dyDescent="0.25">
      <c r="BQ8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BORD'!$B$13:$B$2000,0),11))*Q889/INDEX('[1]TABLEAU DE BORD'!$B$13:$R$2000,MATCH('Formalisme RTE'!$H$2,'[1]TABLEAU DE BORD'!$B$13:$B$2000,0),12)</f>
        <v>2.7040062867933941</v>
      </c>
      <c r="BR889">
        <f t="shared" si="55"/>
        <v>0</v>
      </c>
      <c r="BU889">
        <f t="shared" si="53"/>
        <v>0.5758883471257642</v>
      </c>
      <c r="BW889">
        <f>IF($BW$6="","",IF(ISERROR(INDEX([1]Base!$A$2:$C$207,MATCH($BW$6,[1]Base!$A$2:$A$207,0),2))=TRUE,"CABLE INCONNU",(INDEX([1]Base!$A$2:$C$207,MATCH($BW$6,[1]Base!$A$2:$A$207,0),3))))</f>
        <v>15.75</v>
      </c>
      <c r="BY889">
        <f>IF($BW$6="","",IF(ISERROR(INDEX([1]Base!$A$2:$C$207,MATCH($BW$6,[1]Base!$A$2:$A$207,0),2))=TRUE,"CABLE INCONNU",(INDEX([1]Base!$A$2:$C$207,MATCH($BW$6,[1]Base!$A$2:$A$207,0),2))))</f>
        <v>0.54700000000000004</v>
      </c>
      <c r="CA889">
        <f t="shared" si="54"/>
        <v>0</v>
      </c>
      <c r="CC889">
        <f>$BB$28+$D$10*((EXP(($BB$26-Q889)/$D$10)+EXP(-($BB$26-Q889)/$D$10))/2-1)</f>
        <v>237.96</v>
      </c>
      <c r="CD8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BORD'!$B$13:$B$2000,0),9)))*Q889/$M$18)</f>
        <v>237.96</v>
      </c>
      <c r="CF889" t="str">
        <f>'[1]TABLEAU DE BORD'!B887</f>
        <v/>
      </c>
      <c r="CG889" t="e">
        <f>'[1]TABLEAU DE BORD'!E887-'[1]TABLEAU DE BORD'!C887</f>
        <v>#VALUE!</v>
      </c>
      <c r="CI889" t="str">
        <f>'[1]TABLEAU DE BORD'!H887</f>
        <v/>
      </c>
      <c r="CJ889" t="e">
        <f>'[1]TABLEAU DE BORD'!K887-'[1]TABLEAU DE BORD'!I887</f>
        <v>#VALUE!</v>
      </c>
    </row>
    <row r="890" spans="69:88" x14ac:dyDescent="0.25">
      <c r="BQ8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BORD'!$B$13:$B$2000,0),11))*Q890/INDEX('[1]TABLEAU DE BORD'!$B$13:$R$2000,MATCH('Formalisme RTE'!$H$2,'[1]TABLEAU DE BORD'!$B$13:$B$2000,0),12)</f>
        <v>2.7040062867933941</v>
      </c>
      <c r="BR890">
        <f t="shared" si="55"/>
        <v>0</v>
      </c>
      <c r="BU890">
        <f t="shared" si="53"/>
        <v>0.5758883471257642</v>
      </c>
      <c r="BW890">
        <f>IF($BW$6="","",IF(ISERROR(INDEX([1]Base!$A$2:$C$207,MATCH($BW$6,[1]Base!$A$2:$A$207,0),2))=TRUE,"CABLE INCONNU",(INDEX([1]Base!$A$2:$C$207,MATCH($BW$6,[1]Base!$A$2:$A$207,0),3))))</f>
        <v>15.75</v>
      </c>
      <c r="BY890">
        <f>IF($BW$6="","",IF(ISERROR(INDEX([1]Base!$A$2:$C$207,MATCH($BW$6,[1]Base!$A$2:$A$207,0),2))=TRUE,"CABLE INCONNU",(INDEX([1]Base!$A$2:$C$207,MATCH($BW$6,[1]Base!$A$2:$A$207,0),2))))</f>
        <v>0.54700000000000004</v>
      </c>
      <c r="CA890">
        <f t="shared" si="54"/>
        <v>0</v>
      </c>
      <c r="CC890">
        <f>$BB$28+$D$10*((EXP(($BB$26-Q890)/$D$10)+EXP(-($BB$26-Q890)/$D$10))/2-1)</f>
        <v>237.96</v>
      </c>
      <c r="CD8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BORD'!$B$13:$B$2000,0),9)))*Q890/$M$18)</f>
        <v>237.96</v>
      </c>
      <c r="CF890" t="str">
        <f>'[1]TABLEAU DE BORD'!B888</f>
        <v/>
      </c>
      <c r="CG890" t="e">
        <f>'[1]TABLEAU DE BORD'!E888-'[1]TABLEAU DE BORD'!C888</f>
        <v>#VALUE!</v>
      </c>
      <c r="CI890" t="str">
        <f>'[1]TABLEAU DE BORD'!H888</f>
        <v/>
      </c>
      <c r="CJ890" t="e">
        <f>'[1]TABLEAU DE BORD'!K888-'[1]TABLEAU DE BORD'!I888</f>
        <v>#VALUE!</v>
      </c>
    </row>
    <row r="891" spans="69:88" x14ac:dyDescent="0.25">
      <c r="BQ8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BORD'!$B$13:$B$2000,0),11))*Q891/INDEX('[1]TABLEAU DE BORD'!$B$13:$R$2000,MATCH('Formalisme RTE'!$H$2,'[1]TABLEAU DE BORD'!$B$13:$B$2000,0),12)</f>
        <v>2.7040062867933941</v>
      </c>
      <c r="BR891">
        <f t="shared" si="55"/>
        <v>0</v>
      </c>
      <c r="BU891">
        <f t="shared" si="53"/>
        <v>0.5758883471257642</v>
      </c>
      <c r="BW891">
        <f>IF($BW$6="","",IF(ISERROR(INDEX([1]Base!$A$2:$C$207,MATCH($BW$6,[1]Base!$A$2:$A$207,0),2))=TRUE,"CABLE INCONNU",(INDEX([1]Base!$A$2:$C$207,MATCH($BW$6,[1]Base!$A$2:$A$207,0),3))))</f>
        <v>15.75</v>
      </c>
      <c r="BY891">
        <f>IF($BW$6="","",IF(ISERROR(INDEX([1]Base!$A$2:$C$207,MATCH($BW$6,[1]Base!$A$2:$A$207,0),2))=TRUE,"CABLE INCONNU",(INDEX([1]Base!$A$2:$C$207,MATCH($BW$6,[1]Base!$A$2:$A$207,0),2))))</f>
        <v>0.54700000000000004</v>
      </c>
      <c r="CA891">
        <f t="shared" si="54"/>
        <v>0</v>
      </c>
      <c r="CC891">
        <f>$BB$28+$D$10*((EXP(($BB$26-Q891)/$D$10)+EXP(-($BB$26-Q891)/$D$10))/2-1)</f>
        <v>237.96</v>
      </c>
      <c r="CD8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BORD'!$B$13:$B$2000,0),9)))*Q891/$M$18)</f>
        <v>237.96</v>
      </c>
      <c r="CF891" t="str">
        <f>'[1]TABLEAU DE BORD'!B889</f>
        <v/>
      </c>
      <c r="CG891" t="e">
        <f>'[1]TABLEAU DE BORD'!E889-'[1]TABLEAU DE BORD'!C889</f>
        <v>#VALUE!</v>
      </c>
      <c r="CI891" t="str">
        <f>'[1]TABLEAU DE BORD'!H889</f>
        <v/>
      </c>
      <c r="CJ891" t="e">
        <f>'[1]TABLEAU DE BORD'!K889-'[1]TABLEAU DE BORD'!I889</f>
        <v>#VALUE!</v>
      </c>
    </row>
    <row r="892" spans="69:88" x14ac:dyDescent="0.25">
      <c r="BQ8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BORD'!$B$13:$B$2000,0),11))*Q892/INDEX('[1]TABLEAU DE BORD'!$B$13:$R$2000,MATCH('Formalisme RTE'!$H$2,'[1]TABLEAU DE BORD'!$B$13:$B$2000,0),12)</f>
        <v>2.7040062867933941</v>
      </c>
      <c r="BR892">
        <f t="shared" si="55"/>
        <v>0</v>
      </c>
      <c r="BU892">
        <f t="shared" si="53"/>
        <v>0.5758883471257642</v>
      </c>
      <c r="BW892">
        <f>IF($BW$6="","",IF(ISERROR(INDEX([1]Base!$A$2:$C$207,MATCH($BW$6,[1]Base!$A$2:$A$207,0),2))=TRUE,"CABLE INCONNU",(INDEX([1]Base!$A$2:$C$207,MATCH($BW$6,[1]Base!$A$2:$A$207,0),3))))</f>
        <v>15.75</v>
      </c>
      <c r="BY892">
        <f>IF($BW$6="","",IF(ISERROR(INDEX([1]Base!$A$2:$C$207,MATCH($BW$6,[1]Base!$A$2:$A$207,0),2))=TRUE,"CABLE INCONNU",(INDEX([1]Base!$A$2:$C$207,MATCH($BW$6,[1]Base!$A$2:$A$207,0),2))))</f>
        <v>0.54700000000000004</v>
      </c>
      <c r="CA892">
        <f t="shared" si="54"/>
        <v>0</v>
      </c>
      <c r="CC892">
        <f>$BB$28+$D$10*((EXP(($BB$26-Q892)/$D$10)+EXP(-($BB$26-Q892)/$D$10))/2-1)</f>
        <v>237.96</v>
      </c>
      <c r="CD8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BORD'!$B$13:$B$2000,0),9)))*Q892/$M$18)</f>
        <v>237.96</v>
      </c>
      <c r="CF892" t="str">
        <f>'[1]TABLEAU DE BORD'!B890</f>
        <v/>
      </c>
      <c r="CG892" t="e">
        <f>'[1]TABLEAU DE BORD'!E890-'[1]TABLEAU DE BORD'!C890</f>
        <v>#VALUE!</v>
      </c>
      <c r="CI892" t="str">
        <f>'[1]TABLEAU DE BORD'!H890</f>
        <v/>
      </c>
      <c r="CJ892" t="e">
        <f>'[1]TABLEAU DE BORD'!K890-'[1]TABLEAU DE BORD'!I890</f>
        <v>#VALUE!</v>
      </c>
    </row>
    <row r="893" spans="69:88" x14ac:dyDescent="0.25">
      <c r="BQ8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BORD'!$B$13:$B$2000,0),11))*Q893/INDEX('[1]TABLEAU DE BORD'!$B$13:$R$2000,MATCH('Formalisme RTE'!$H$2,'[1]TABLEAU DE BORD'!$B$13:$B$2000,0),12)</f>
        <v>2.7040062867933941</v>
      </c>
      <c r="BR893">
        <f t="shared" si="55"/>
        <v>0</v>
      </c>
      <c r="BU893">
        <f t="shared" si="53"/>
        <v>0.5758883471257642</v>
      </c>
      <c r="BW893">
        <f>IF($BW$6="","",IF(ISERROR(INDEX([1]Base!$A$2:$C$207,MATCH($BW$6,[1]Base!$A$2:$A$207,0),2))=TRUE,"CABLE INCONNU",(INDEX([1]Base!$A$2:$C$207,MATCH($BW$6,[1]Base!$A$2:$A$207,0),3))))</f>
        <v>15.75</v>
      </c>
      <c r="BY893">
        <f>IF($BW$6="","",IF(ISERROR(INDEX([1]Base!$A$2:$C$207,MATCH($BW$6,[1]Base!$A$2:$A$207,0),2))=TRUE,"CABLE INCONNU",(INDEX([1]Base!$A$2:$C$207,MATCH($BW$6,[1]Base!$A$2:$A$207,0),2))))</f>
        <v>0.54700000000000004</v>
      </c>
      <c r="CA893">
        <f t="shared" si="54"/>
        <v>0</v>
      </c>
      <c r="CC893">
        <f>$BB$28+$D$10*((EXP(($BB$26-Q893)/$D$10)+EXP(-($BB$26-Q893)/$D$10))/2-1)</f>
        <v>237.96</v>
      </c>
      <c r="CD8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BORD'!$B$13:$B$2000,0),9)))*Q893/$M$18)</f>
        <v>237.96</v>
      </c>
      <c r="CF893" t="str">
        <f>'[1]TABLEAU DE BORD'!B891</f>
        <v/>
      </c>
      <c r="CG893" t="e">
        <f>'[1]TABLEAU DE BORD'!E891-'[1]TABLEAU DE BORD'!C891</f>
        <v>#VALUE!</v>
      </c>
      <c r="CI893" t="str">
        <f>'[1]TABLEAU DE BORD'!H891</f>
        <v/>
      </c>
      <c r="CJ893" t="e">
        <f>'[1]TABLEAU DE BORD'!K891-'[1]TABLEAU DE BORD'!I891</f>
        <v>#VALUE!</v>
      </c>
    </row>
    <row r="894" spans="69:88" x14ac:dyDescent="0.25">
      <c r="BQ8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BORD'!$B$13:$B$2000,0),11))*Q894/INDEX('[1]TABLEAU DE BORD'!$B$13:$R$2000,MATCH('Formalisme RTE'!$H$2,'[1]TABLEAU DE BORD'!$B$13:$B$2000,0),12)</f>
        <v>2.7040062867933941</v>
      </c>
      <c r="BR894">
        <f t="shared" si="55"/>
        <v>0</v>
      </c>
      <c r="BU894">
        <f t="shared" si="53"/>
        <v>0.5758883471257642</v>
      </c>
      <c r="BW894">
        <f>IF($BW$6="","",IF(ISERROR(INDEX([1]Base!$A$2:$C$207,MATCH($BW$6,[1]Base!$A$2:$A$207,0),2))=TRUE,"CABLE INCONNU",(INDEX([1]Base!$A$2:$C$207,MATCH($BW$6,[1]Base!$A$2:$A$207,0),3))))</f>
        <v>15.75</v>
      </c>
      <c r="BY894">
        <f>IF($BW$6="","",IF(ISERROR(INDEX([1]Base!$A$2:$C$207,MATCH($BW$6,[1]Base!$A$2:$A$207,0),2))=TRUE,"CABLE INCONNU",(INDEX([1]Base!$A$2:$C$207,MATCH($BW$6,[1]Base!$A$2:$A$207,0),2))))</f>
        <v>0.54700000000000004</v>
      </c>
      <c r="CA894">
        <f t="shared" si="54"/>
        <v>0</v>
      </c>
      <c r="CC894">
        <f>$BB$28+$D$10*((EXP(($BB$26-Q894)/$D$10)+EXP(-($BB$26-Q894)/$D$10))/2-1)</f>
        <v>237.96</v>
      </c>
      <c r="CD8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BORD'!$B$13:$B$2000,0),9)))*Q894/$M$18)</f>
        <v>237.96</v>
      </c>
      <c r="CF894" t="str">
        <f>'[1]TABLEAU DE BORD'!B892</f>
        <v/>
      </c>
      <c r="CG894" t="e">
        <f>'[1]TABLEAU DE BORD'!E892-'[1]TABLEAU DE BORD'!C892</f>
        <v>#VALUE!</v>
      </c>
      <c r="CI894" t="str">
        <f>'[1]TABLEAU DE BORD'!H892</f>
        <v/>
      </c>
      <c r="CJ894" t="e">
        <f>'[1]TABLEAU DE BORD'!K892-'[1]TABLEAU DE BORD'!I892</f>
        <v>#VALUE!</v>
      </c>
    </row>
    <row r="895" spans="69:88" x14ac:dyDescent="0.25">
      <c r="BQ8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BORD'!$B$13:$B$2000,0),11))*Q895/INDEX('[1]TABLEAU DE BORD'!$B$13:$R$2000,MATCH('Formalisme RTE'!$H$2,'[1]TABLEAU DE BORD'!$B$13:$B$2000,0),12)</f>
        <v>2.7040062867933941</v>
      </c>
      <c r="BR895">
        <f t="shared" si="55"/>
        <v>0</v>
      </c>
      <c r="BU895">
        <f t="shared" si="53"/>
        <v>0.5758883471257642</v>
      </c>
      <c r="BW895">
        <f>IF($BW$6="","",IF(ISERROR(INDEX([1]Base!$A$2:$C$207,MATCH($BW$6,[1]Base!$A$2:$A$207,0),2))=TRUE,"CABLE INCONNU",(INDEX([1]Base!$A$2:$C$207,MATCH($BW$6,[1]Base!$A$2:$A$207,0),3))))</f>
        <v>15.75</v>
      </c>
      <c r="BY895">
        <f>IF($BW$6="","",IF(ISERROR(INDEX([1]Base!$A$2:$C$207,MATCH($BW$6,[1]Base!$A$2:$A$207,0),2))=TRUE,"CABLE INCONNU",(INDEX([1]Base!$A$2:$C$207,MATCH($BW$6,[1]Base!$A$2:$A$207,0),2))))</f>
        <v>0.54700000000000004</v>
      </c>
      <c r="CA895">
        <f t="shared" si="54"/>
        <v>0</v>
      </c>
      <c r="CC895">
        <f>$BB$28+$D$10*((EXP(($BB$26-Q895)/$D$10)+EXP(-($BB$26-Q895)/$D$10))/2-1)</f>
        <v>237.96</v>
      </c>
      <c r="CD8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BORD'!$B$13:$B$2000,0),9)))*Q895/$M$18)</f>
        <v>237.96</v>
      </c>
      <c r="CF895" t="str">
        <f>'[1]TABLEAU DE BORD'!B893</f>
        <v/>
      </c>
      <c r="CG895" t="e">
        <f>'[1]TABLEAU DE BORD'!E893-'[1]TABLEAU DE BORD'!C893</f>
        <v>#VALUE!</v>
      </c>
      <c r="CI895" t="str">
        <f>'[1]TABLEAU DE BORD'!H893</f>
        <v/>
      </c>
      <c r="CJ895" t="e">
        <f>'[1]TABLEAU DE BORD'!K893-'[1]TABLEAU DE BORD'!I893</f>
        <v>#VALUE!</v>
      </c>
    </row>
    <row r="896" spans="69:88" x14ac:dyDescent="0.25">
      <c r="BQ8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BORD'!$B$13:$B$2000,0),11))*Q896/INDEX('[1]TABLEAU DE BORD'!$B$13:$R$2000,MATCH('Formalisme RTE'!$H$2,'[1]TABLEAU DE BORD'!$B$13:$B$2000,0),12)</f>
        <v>2.7040062867933941</v>
      </c>
      <c r="BR896">
        <f t="shared" si="55"/>
        <v>0</v>
      </c>
      <c r="BU896">
        <f t="shared" si="53"/>
        <v>0.5758883471257642</v>
      </c>
      <c r="BW896">
        <f>IF($BW$6="","",IF(ISERROR(INDEX([1]Base!$A$2:$C$207,MATCH($BW$6,[1]Base!$A$2:$A$207,0),2))=TRUE,"CABLE INCONNU",(INDEX([1]Base!$A$2:$C$207,MATCH($BW$6,[1]Base!$A$2:$A$207,0),3))))</f>
        <v>15.75</v>
      </c>
      <c r="BY896">
        <f>IF($BW$6="","",IF(ISERROR(INDEX([1]Base!$A$2:$C$207,MATCH($BW$6,[1]Base!$A$2:$A$207,0),2))=TRUE,"CABLE INCONNU",(INDEX([1]Base!$A$2:$C$207,MATCH($BW$6,[1]Base!$A$2:$A$207,0),2))))</f>
        <v>0.54700000000000004</v>
      </c>
      <c r="CA896">
        <f t="shared" si="54"/>
        <v>0</v>
      </c>
      <c r="CC896">
        <f>$BB$28+$D$10*((EXP(($BB$26-Q896)/$D$10)+EXP(-($BB$26-Q896)/$D$10))/2-1)</f>
        <v>237.96</v>
      </c>
      <c r="CD8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BORD'!$B$13:$B$2000,0),9)))*Q896/$M$18)</f>
        <v>237.96</v>
      </c>
      <c r="CF896" t="str">
        <f>'[1]TABLEAU DE BORD'!B894</f>
        <v/>
      </c>
      <c r="CG896" t="e">
        <f>'[1]TABLEAU DE BORD'!E894-'[1]TABLEAU DE BORD'!C894</f>
        <v>#VALUE!</v>
      </c>
      <c r="CI896" t="str">
        <f>'[1]TABLEAU DE BORD'!H894</f>
        <v/>
      </c>
      <c r="CJ896" t="e">
        <f>'[1]TABLEAU DE BORD'!K894-'[1]TABLEAU DE BORD'!I894</f>
        <v>#VALUE!</v>
      </c>
    </row>
    <row r="897" spans="69:88" x14ac:dyDescent="0.25">
      <c r="BQ8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BORD'!$B$13:$B$2000,0),11))*Q897/INDEX('[1]TABLEAU DE BORD'!$B$13:$R$2000,MATCH('Formalisme RTE'!$H$2,'[1]TABLEAU DE BORD'!$B$13:$B$2000,0),12)</f>
        <v>2.7040062867933941</v>
      </c>
      <c r="BR897">
        <f t="shared" si="55"/>
        <v>0</v>
      </c>
      <c r="BU897">
        <f t="shared" si="53"/>
        <v>0.5758883471257642</v>
      </c>
      <c r="BW897">
        <f>IF($BW$6="","",IF(ISERROR(INDEX([1]Base!$A$2:$C$207,MATCH($BW$6,[1]Base!$A$2:$A$207,0),2))=TRUE,"CABLE INCONNU",(INDEX([1]Base!$A$2:$C$207,MATCH($BW$6,[1]Base!$A$2:$A$207,0),3))))</f>
        <v>15.75</v>
      </c>
      <c r="BY897">
        <f>IF($BW$6="","",IF(ISERROR(INDEX([1]Base!$A$2:$C$207,MATCH($BW$6,[1]Base!$A$2:$A$207,0),2))=TRUE,"CABLE INCONNU",(INDEX([1]Base!$A$2:$C$207,MATCH($BW$6,[1]Base!$A$2:$A$207,0),2))))</f>
        <v>0.54700000000000004</v>
      </c>
      <c r="CA897">
        <f t="shared" si="54"/>
        <v>0</v>
      </c>
      <c r="CC897">
        <f>$BB$28+$D$10*((EXP(($BB$26-Q897)/$D$10)+EXP(-($BB$26-Q897)/$D$10))/2-1)</f>
        <v>237.96</v>
      </c>
      <c r="CD8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BORD'!$B$13:$B$2000,0),9)))*Q897/$M$18)</f>
        <v>237.96</v>
      </c>
      <c r="CF897" t="str">
        <f>'[1]TABLEAU DE BORD'!B895</f>
        <v/>
      </c>
      <c r="CG897" t="e">
        <f>'[1]TABLEAU DE BORD'!E895-'[1]TABLEAU DE BORD'!C895</f>
        <v>#VALUE!</v>
      </c>
      <c r="CI897" t="str">
        <f>'[1]TABLEAU DE BORD'!H895</f>
        <v/>
      </c>
      <c r="CJ897" t="e">
        <f>'[1]TABLEAU DE BORD'!K895-'[1]TABLEAU DE BORD'!I895</f>
        <v>#VALUE!</v>
      </c>
    </row>
    <row r="898" spans="69:88" x14ac:dyDescent="0.25">
      <c r="BQ8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BORD'!$B$13:$B$2000,0),11))*Q898/INDEX('[1]TABLEAU DE BORD'!$B$13:$R$2000,MATCH('Formalisme RTE'!$H$2,'[1]TABLEAU DE BORD'!$B$13:$B$2000,0),12)</f>
        <v>2.7040062867933941</v>
      </c>
      <c r="BR898">
        <f t="shared" si="55"/>
        <v>0</v>
      </c>
      <c r="BU898">
        <f t="shared" si="53"/>
        <v>0.5758883471257642</v>
      </c>
      <c r="BW898">
        <f>IF($BW$6="","",IF(ISERROR(INDEX([1]Base!$A$2:$C$207,MATCH($BW$6,[1]Base!$A$2:$A$207,0),2))=TRUE,"CABLE INCONNU",(INDEX([1]Base!$A$2:$C$207,MATCH($BW$6,[1]Base!$A$2:$A$207,0),3))))</f>
        <v>15.75</v>
      </c>
      <c r="BY898">
        <f>IF($BW$6="","",IF(ISERROR(INDEX([1]Base!$A$2:$C$207,MATCH($BW$6,[1]Base!$A$2:$A$207,0),2))=TRUE,"CABLE INCONNU",(INDEX([1]Base!$A$2:$C$207,MATCH($BW$6,[1]Base!$A$2:$A$207,0),2))))</f>
        <v>0.54700000000000004</v>
      </c>
      <c r="CA898">
        <f t="shared" si="54"/>
        <v>0</v>
      </c>
      <c r="CC898">
        <f>$BB$28+$D$10*((EXP(($BB$26-Q898)/$D$10)+EXP(-($BB$26-Q898)/$D$10))/2-1)</f>
        <v>237.96</v>
      </c>
      <c r="CD8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BORD'!$B$13:$B$2000,0),9)))*Q898/$M$18)</f>
        <v>237.96</v>
      </c>
      <c r="CF898" t="str">
        <f>'[1]TABLEAU DE BORD'!B896</f>
        <v/>
      </c>
      <c r="CG898" t="e">
        <f>'[1]TABLEAU DE BORD'!E896-'[1]TABLEAU DE BORD'!C896</f>
        <v>#VALUE!</v>
      </c>
      <c r="CI898" t="str">
        <f>'[1]TABLEAU DE BORD'!H896</f>
        <v/>
      </c>
      <c r="CJ898" t="e">
        <f>'[1]TABLEAU DE BORD'!K896-'[1]TABLEAU DE BORD'!I896</f>
        <v>#VALUE!</v>
      </c>
    </row>
    <row r="899" spans="69:88" x14ac:dyDescent="0.25">
      <c r="BQ8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BORD'!$B$13:$B$2000,0),11))*Q899/INDEX('[1]TABLEAU DE BORD'!$B$13:$R$2000,MATCH('Formalisme RTE'!$H$2,'[1]TABLEAU DE BORD'!$B$13:$B$2000,0),12)</f>
        <v>2.7040062867933941</v>
      </c>
      <c r="BR899">
        <f t="shared" si="55"/>
        <v>0</v>
      </c>
      <c r="BU899">
        <f t="shared" si="53"/>
        <v>0.5758883471257642</v>
      </c>
      <c r="BW899">
        <f>IF($BW$6="","",IF(ISERROR(INDEX([1]Base!$A$2:$C$207,MATCH($BW$6,[1]Base!$A$2:$A$207,0),2))=TRUE,"CABLE INCONNU",(INDEX([1]Base!$A$2:$C$207,MATCH($BW$6,[1]Base!$A$2:$A$207,0),3))))</f>
        <v>15.75</v>
      </c>
      <c r="BY899">
        <f>IF($BW$6="","",IF(ISERROR(INDEX([1]Base!$A$2:$C$207,MATCH($BW$6,[1]Base!$A$2:$A$207,0),2))=TRUE,"CABLE INCONNU",(INDEX([1]Base!$A$2:$C$207,MATCH($BW$6,[1]Base!$A$2:$A$207,0),2))))</f>
        <v>0.54700000000000004</v>
      </c>
      <c r="CA899">
        <f t="shared" si="54"/>
        <v>0</v>
      </c>
      <c r="CC899">
        <f>$BB$28+$D$10*((EXP(($BB$26-Q899)/$D$10)+EXP(-($BB$26-Q899)/$D$10))/2-1)</f>
        <v>237.96</v>
      </c>
      <c r="CD8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BORD'!$B$13:$B$2000,0),9)))*Q899/$M$18)</f>
        <v>237.96</v>
      </c>
      <c r="CF899" t="str">
        <f>'[1]TABLEAU DE BORD'!B897</f>
        <v/>
      </c>
      <c r="CG899" t="e">
        <f>'[1]TABLEAU DE BORD'!E897-'[1]TABLEAU DE BORD'!C897</f>
        <v>#VALUE!</v>
      </c>
      <c r="CI899" t="str">
        <f>'[1]TABLEAU DE BORD'!H897</f>
        <v/>
      </c>
      <c r="CJ899" t="e">
        <f>'[1]TABLEAU DE BORD'!K897-'[1]TABLEAU DE BORD'!I897</f>
        <v>#VALUE!</v>
      </c>
    </row>
    <row r="900" spans="69:88" x14ac:dyDescent="0.25">
      <c r="BQ9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BORD'!$B$13:$B$2000,0),11))*Q900/INDEX('[1]TABLEAU DE BORD'!$B$13:$R$2000,MATCH('Formalisme RTE'!$H$2,'[1]TABLEAU DE BORD'!$B$13:$B$2000,0),12)</f>
        <v>2.7040062867933941</v>
      </c>
      <c r="BR900">
        <f t="shared" si="55"/>
        <v>0</v>
      </c>
      <c r="BU900">
        <f t="shared" si="53"/>
        <v>0.5758883471257642</v>
      </c>
      <c r="BW900">
        <f>IF($BW$6="","",IF(ISERROR(INDEX([1]Base!$A$2:$C$207,MATCH($BW$6,[1]Base!$A$2:$A$207,0),2))=TRUE,"CABLE INCONNU",(INDEX([1]Base!$A$2:$C$207,MATCH($BW$6,[1]Base!$A$2:$A$207,0),3))))</f>
        <v>15.75</v>
      </c>
      <c r="BY900">
        <f>IF($BW$6="","",IF(ISERROR(INDEX([1]Base!$A$2:$C$207,MATCH($BW$6,[1]Base!$A$2:$A$207,0),2))=TRUE,"CABLE INCONNU",(INDEX([1]Base!$A$2:$C$207,MATCH($BW$6,[1]Base!$A$2:$A$207,0),2))))</f>
        <v>0.54700000000000004</v>
      </c>
      <c r="CA900">
        <f t="shared" si="54"/>
        <v>0</v>
      </c>
      <c r="CC900">
        <f>$BB$28+$D$10*((EXP(($BB$26-Q900)/$D$10)+EXP(-($BB$26-Q900)/$D$10))/2-1)</f>
        <v>237.96</v>
      </c>
      <c r="CD9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BORD'!$B$13:$B$2000,0),9)))*Q900/$M$18)</f>
        <v>237.96</v>
      </c>
      <c r="CF900" t="str">
        <f>'[1]TABLEAU DE BORD'!B898</f>
        <v/>
      </c>
      <c r="CG900" t="e">
        <f>'[1]TABLEAU DE BORD'!E898-'[1]TABLEAU DE BORD'!C898</f>
        <v>#VALUE!</v>
      </c>
      <c r="CI900" t="str">
        <f>'[1]TABLEAU DE BORD'!H898</f>
        <v/>
      </c>
      <c r="CJ900" t="e">
        <f>'[1]TABLEAU DE BORD'!K898-'[1]TABLEAU DE BORD'!I898</f>
        <v>#VALUE!</v>
      </c>
    </row>
    <row r="901" spans="69:88" x14ac:dyDescent="0.25">
      <c r="BQ9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BORD'!$B$13:$B$2000,0),11))*Q901/INDEX('[1]TABLEAU DE BORD'!$B$13:$R$2000,MATCH('Formalisme RTE'!$H$2,'[1]TABLEAU DE BORD'!$B$13:$B$2000,0),12)</f>
        <v>2.7040062867933941</v>
      </c>
      <c r="BR901">
        <f t="shared" si="55"/>
        <v>0</v>
      </c>
      <c r="BU901">
        <f t="shared" si="53"/>
        <v>0.5758883471257642</v>
      </c>
      <c r="BW901">
        <f>IF($BW$6="","",IF(ISERROR(INDEX([1]Base!$A$2:$C$207,MATCH($BW$6,[1]Base!$A$2:$A$207,0),2))=TRUE,"CABLE INCONNU",(INDEX([1]Base!$A$2:$C$207,MATCH($BW$6,[1]Base!$A$2:$A$207,0),3))))</f>
        <v>15.75</v>
      </c>
      <c r="BY901">
        <f>IF($BW$6="","",IF(ISERROR(INDEX([1]Base!$A$2:$C$207,MATCH($BW$6,[1]Base!$A$2:$A$207,0),2))=TRUE,"CABLE INCONNU",(INDEX([1]Base!$A$2:$C$207,MATCH($BW$6,[1]Base!$A$2:$A$207,0),2))))</f>
        <v>0.54700000000000004</v>
      </c>
      <c r="CA901">
        <f t="shared" si="54"/>
        <v>0</v>
      </c>
      <c r="CC901">
        <f>$BB$28+$D$10*((EXP(($BB$26-Q901)/$D$10)+EXP(-($BB$26-Q901)/$D$10))/2-1)</f>
        <v>237.96</v>
      </c>
      <c r="CD9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BORD'!$B$13:$B$2000,0),9)))*Q901/$M$18)</f>
        <v>237.96</v>
      </c>
      <c r="CF901" t="str">
        <f>'[1]TABLEAU DE BORD'!B899</f>
        <v/>
      </c>
      <c r="CG901" t="e">
        <f>'[1]TABLEAU DE BORD'!E899-'[1]TABLEAU DE BORD'!C899</f>
        <v>#VALUE!</v>
      </c>
      <c r="CI901" t="str">
        <f>'[1]TABLEAU DE BORD'!H899</f>
        <v/>
      </c>
      <c r="CJ901" t="e">
        <f>'[1]TABLEAU DE BORD'!K899-'[1]TABLEAU DE BORD'!I899</f>
        <v>#VALUE!</v>
      </c>
    </row>
    <row r="902" spans="69:88" x14ac:dyDescent="0.25">
      <c r="BQ9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BORD'!$B$13:$B$2000,0),11))*Q902/INDEX('[1]TABLEAU DE BORD'!$B$13:$R$2000,MATCH('Formalisme RTE'!$H$2,'[1]TABLEAU DE BORD'!$B$13:$B$2000,0),12)</f>
        <v>2.7040062867933941</v>
      </c>
      <c r="BR902">
        <f t="shared" si="55"/>
        <v>0</v>
      </c>
      <c r="BU902">
        <f t="shared" si="53"/>
        <v>0.5758883471257642</v>
      </c>
      <c r="BW902">
        <f>IF($BW$6="","",IF(ISERROR(INDEX([1]Base!$A$2:$C$207,MATCH($BW$6,[1]Base!$A$2:$A$207,0),2))=TRUE,"CABLE INCONNU",(INDEX([1]Base!$A$2:$C$207,MATCH($BW$6,[1]Base!$A$2:$A$207,0),3))))</f>
        <v>15.75</v>
      </c>
      <c r="BY902">
        <f>IF($BW$6="","",IF(ISERROR(INDEX([1]Base!$A$2:$C$207,MATCH($BW$6,[1]Base!$A$2:$A$207,0),2))=TRUE,"CABLE INCONNU",(INDEX([1]Base!$A$2:$C$207,MATCH($BW$6,[1]Base!$A$2:$A$207,0),2))))</f>
        <v>0.54700000000000004</v>
      </c>
      <c r="CA902">
        <f t="shared" si="54"/>
        <v>0</v>
      </c>
      <c r="CC902">
        <f>$BB$28+$D$10*((EXP(($BB$26-Q902)/$D$10)+EXP(-($BB$26-Q902)/$D$10))/2-1)</f>
        <v>237.96</v>
      </c>
      <c r="CD9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BORD'!$B$13:$B$2000,0),9)))*Q902/$M$18)</f>
        <v>237.96</v>
      </c>
      <c r="CF902" t="str">
        <f>'[1]TABLEAU DE BORD'!B900</f>
        <v/>
      </c>
      <c r="CG902" t="e">
        <f>'[1]TABLEAU DE BORD'!E900-'[1]TABLEAU DE BORD'!C900</f>
        <v>#VALUE!</v>
      </c>
      <c r="CI902" t="str">
        <f>'[1]TABLEAU DE BORD'!H900</f>
        <v/>
      </c>
      <c r="CJ902" t="e">
        <f>'[1]TABLEAU DE BORD'!K900-'[1]TABLEAU DE BORD'!I900</f>
        <v>#VALUE!</v>
      </c>
    </row>
    <row r="903" spans="69:88" x14ac:dyDescent="0.25">
      <c r="BQ9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BORD'!$B$13:$B$2000,0),11))*Q903/INDEX('[1]TABLEAU DE BORD'!$B$13:$R$2000,MATCH('Formalisme RTE'!$H$2,'[1]TABLEAU DE BORD'!$B$13:$B$2000,0),12)</f>
        <v>2.7040062867933941</v>
      </c>
      <c r="BR903">
        <f t="shared" si="55"/>
        <v>0</v>
      </c>
      <c r="BU903">
        <f t="shared" si="53"/>
        <v>0.5758883471257642</v>
      </c>
      <c r="BW903">
        <f>IF($BW$6="","",IF(ISERROR(INDEX([1]Base!$A$2:$C$207,MATCH($BW$6,[1]Base!$A$2:$A$207,0),2))=TRUE,"CABLE INCONNU",(INDEX([1]Base!$A$2:$C$207,MATCH($BW$6,[1]Base!$A$2:$A$207,0),3))))</f>
        <v>15.75</v>
      </c>
      <c r="BY903">
        <f>IF($BW$6="","",IF(ISERROR(INDEX([1]Base!$A$2:$C$207,MATCH($BW$6,[1]Base!$A$2:$A$207,0),2))=TRUE,"CABLE INCONNU",(INDEX([1]Base!$A$2:$C$207,MATCH($BW$6,[1]Base!$A$2:$A$207,0),2))))</f>
        <v>0.54700000000000004</v>
      </c>
      <c r="CA903">
        <f t="shared" si="54"/>
        <v>0</v>
      </c>
      <c r="CC903">
        <f>$BB$28+$D$10*((EXP(($BB$26-Q903)/$D$10)+EXP(-($BB$26-Q903)/$D$10))/2-1)</f>
        <v>237.96</v>
      </c>
      <c r="CD9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BORD'!$B$13:$B$2000,0),9)))*Q903/$M$18)</f>
        <v>237.96</v>
      </c>
      <c r="CF903" t="str">
        <f>'[1]TABLEAU DE BORD'!B901</f>
        <v/>
      </c>
      <c r="CG903" t="e">
        <f>'[1]TABLEAU DE BORD'!E901-'[1]TABLEAU DE BORD'!C901</f>
        <v>#VALUE!</v>
      </c>
      <c r="CI903" t="str">
        <f>'[1]TABLEAU DE BORD'!H901</f>
        <v/>
      </c>
      <c r="CJ903" t="e">
        <f>'[1]TABLEAU DE BORD'!K901-'[1]TABLEAU DE BORD'!I901</f>
        <v>#VALUE!</v>
      </c>
    </row>
    <row r="904" spans="69:88" x14ac:dyDescent="0.25">
      <c r="BQ9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BORD'!$B$13:$B$2000,0),11))*Q904/INDEX('[1]TABLEAU DE BORD'!$B$13:$R$2000,MATCH('Formalisme RTE'!$H$2,'[1]TABLEAU DE BORD'!$B$13:$B$2000,0),12)</f>
        <v>2.7040062867933941</v>
      </c>
      <c r="BR904">
        <f t="shared" si="55"/>
        <v>0</v>
      </c>
      <c r="BU904">
        <f t="shared" si="53"/>
        <v>0.5758883471257642</v>
      </c>
      <c r="BW904">
        <f>IF($BW$6="","",IF(ISERROR(INDEX([1]Base!$A$2:$C$207,MATCH($BW$6,[1]Base!$A$2:$A$207,0),2))=TRUE,"CABLE INCONNU",(INDEX([1]Base!$A$2:$C$207,MATCH($BW$6,[1]Base!$A$2:$A$207,0),3))))</f>
        <v>15.75</v>
      </c>
      <c r="BY904">
        <f>IF($BW$6="","",IF(ISERROR(INDEX([1]Base!$A$2:$C$207,MATCH($BW$6,[1]Base!$A$2:$A$207,0),2))=TRUE,"CABLE INCONNU",(INDEX([1]Base!$A$2:$C$207,MATCH($BW$6,[1]Base!$A$2:$A$207,0),2))))</f>
        <v>0.54700000000000004</v>
      </c>
      <c r="CA904">
        <f t="shared" si="54"/>
        <v>0</v>
      </c>
      <c r="CC904">
        <f>$BB$28+$D$10*((EXP(($BB$26-Q904)/$D$10)+EXP(-($BB$26-Q904)/$D$10))/2-1)</f>
        <v>237.96</v>
      </c>
      <c r="CD9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BORD'!$B$13:$B$2000,0),9)))*Q904/$M$18)</f>
        <v>237.96</v>
      </c>
      <c r="CF904" t="str">
        <f>'[1]TABLEAU DE BORD'!B902</f>
        <v/>
      </c>
      <c r="CG904" t="e">
        <f>'[1]TABLEAU DE BORD'!E902-'[1]TABLEAU DE BORD'!C902</f>
        <v>#VALUE!</v>
      </c>
      <c r="CI904" t="str">
        <f>'[1]TABLEAU DE BORD'!H902</f>
        <v/>
      </c>
      <c r="CJ904" t="e">
        <f>'[1]TABLEAU DE BORD'!K902-'[1]TABLEAU DE BORD'!I902</f>
        <v>#VALUE!</v>
      </c>
    </row>
    <row r="905" spans="69:88" x14ac:dyDescent="0.25">
      <c r="BQ9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BORD'!$B$13:$B$2000,0),11))*Q905/INDEX('[1]TABLEAU DE BORD'!$B$13:$R$2000,MATCH('Formalisme RTE'!$H$2,'[1]TABLEAU DE BORD'!$B$13:$B$2000,0),12)</f>
        <v>2.7040062867933941</v>
      </c>
      <c r="BR905">
        <f t="shared" si="55"/>
        <v>0</v>
      </c>
      <c r="BU905">
        <f t="shared" si="53"/>
        <v>0.5758883471257642</v>
      </c>
      <c r="BW905">
        <f>IF($BW$6="","",IF(ISERROR(INDEX([1]Base!$A$2:$C$207,MATCH($BW$6,[1]Base!$A$2:$A$207,0),2))=TRUE,"CABLE INCONNU",(INDEX([1]Base!$A$2:$C$207,MATCH($BW$6,[1]Base!$A$2:$A$207,0),3))))</f>
        <v>15.75</v>
      </c>
      <c r="BY905">
        <f>IF($BW$6="","",IF(ISERROR(INDEX([1]Base!$A$2:$C$207,MATCH($BW$6,[1]Base!$A$2:$A$207,0),2))=TRUE,"CABLE INCONNU",(INDEX([1]Base!$A$2:$C$207,MATCH($BW$6,[1]Base!$A$2:$A$207,0),2))))</f>
        <v>0.54700000000000004</v>
      </c>
      <c r="CA905">
        <f t="shared" si="54"/>
        <v>0</v>
      </c>
      <c r="CC905">
        <f>$BB$28+$D$10*((EXP(($BB$26-Q905)/$D$10)+EXP(-($BB$26-Q905)/$D$10))/2-1)</f>
        <v>237.96</v>
      </c>
      <c r="CD9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BORD'!$B$13:$B$2000,0),9)))*Q905/$M$18)</f>
        <v>237.96</v>
      </c>
      <c r="CF905" t="str">
        <f>'[1]TABLEAU DE BORD'!B903</f>
        <v/>
      </c>
      <c r="CG905" t="e">
        <f>'[1]TABLEAU DE BORD'!E903-'[1]TABLEAU DE BORD'!C903</f>
        <v>#VALUE!</v>
      </c>
      <c r="CI905" t="str">
        <f>'[1]TABLEAU DE BORD'!H903</f>
        <v/>
      </c>
      <c r="CJ905" t="e">
        <f>'[1]TABLEAU DE BORD'!K903-'[1]TABLEAU DE BORD'!I903</f>
        <v>#VALUE!</v>
      </c>
    </row>
    <row r="906" spans="69:88" x14ac:dyDescent="0.25">
      <c r="BQ9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BORD'!$B$13:$B$2000,0),11))*Q906/INDEX('[1]TABLEAU DE BORD'!$B$13:$R$2000,MATCH('Formalisme RTE'!$H$2,'[1]TABLEAU DE BORD'!$B$13:$B$2000,0),12)</f>
        <v>2.7040062867933941</v>
      </c>
      <c r="BR906">
        <f t="shared" si="55"/>
        <v>0</v>
      </c>
      <c r="BU906">
        <f t="shared" si="53"/>
        <v>0.5758883471257642</v>
      </c>
      <c r="BW906">
        <f>IF($BW$6="","",IF(ISERROR(INDEX([1]Base!$A$2:$C$207,MATCH($BW$6,[1]Base!$A$2:$A$207,0),2))=TRUE,"CABLE INCONNU",(INDEX([1]Base!$A$2:$C$207,MATCH($BW$6,[1]Base!$A$2:$A$207,0),3))))</f>
        <v>15.75</v>
      </c>
      <c r="BY906">
        <f>IF($BW$6="","",IF(ISERROR(INDEX([1]Base!$A$2:$C$207,MATCH($BW$6,[1]Base!$A$2:$A$207,0),2))=TRUE,"CABLE INCONNU",(INDEX([1]Base!$A$2:$C$207,MATCH($BW$6,[1]Base!$A$2:$A$207,0),2))))</f>
        <v>0.54700000000000004</v>
      </c>
      <c r="CA906">
        <f t="shared" si="54"/>
        <v>0</v>
      </c>
      <c r="CC906">
        <f>$BB$28+$D$10*((EXP(($BB$26-Q906)/$D$10)+EXP(-($BB$26-Q906)/$D$10))/2-1)</f>
        <v>237.96</v>
      </c>
      <c r="CD9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BORD'!$B$13:$B$2000,0),9)))*Q906/$M$18)</f>
        <v>237.96</v>
      </c>
      <c r="CF906" t="str">
        <f>'[1]TABLEAU DE BORD'!B904</f>
        <v/>
      </c>
      <c r="CG906" t="e">
        <f>'[1]TABLEAU DE BORD'!E904-'[1]TABLEAU DE BORD'!C904</f>
        <v>#VALUE!</v>
      </c>
      <c r="CI906" t="str">
        <f>'[1]TABLEAU DE BORD'!H904</f>
        <v/>
      </c>
      <c r="CJ906" t="e">
        <f>'[1]TABLEAU DE BORD'!K904-'[1]TABLEAU DE BORD'!I904</f>
        <v>#VALUE!</v>
      </c>
    </row>
    <row r="907" spans="69:88" x14ac:dyDescent="0.25">
      <c r="BQ9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BORD'!$B$13:$B$2000,0),11))*Q907/INDEX('[1]TABLEAU DE BORD'!$B$13:$R$2000,MATCH('Formalisme RTE'!$H$2,'[1]TABLEAU DE BORD'!$B$13:$B$2000,0),12)</f>
        <v>2.7040062867933941</v>
      </c>
      <c r="BR907">
        <f t="shared" si="55"/>
        <v>0</v>
      </c>
      <c r="BU907">
        <f t="shared" si="53"/>
        <v>0.5758883471257642</v>
      </c>
      <c r="BW907">
        <f>IF($BW$6="","",IF(ISERROR(INDEX([1]Base!$A$2:$C$207,MATCH($BW$6,[1]Base!$A$2:$A$207,0),2))=TRUE,"CABLE INCONNU",(INDEX([1]Base!$A$2:$C$207,MATCH($BW$6,[1]Base!$A$2:$A$207,0),3))))</f>
        <v>15.75</v>
      </c>
      <c r="BY907">
        <f>IF($BW$6="","",IF(ISERROR(INDEX([1]Base!$A$2:$C$207,MATCH($BW$6,[1]Base!$A$2:$A$207,0),2))=TRUE,"CABLE INCONNU",(INDEX([1]Base!$A$2:$C$207,MATCH($BW$6,[1]Base!$A$2:$A$207,0),2))))</f>
        <v>0.54700000000000004</v>
      </c>
      <c r="CA907">
        <f t="shared" si="54"/>
        <v>0</v>
      </c>
      <c r="CC907">
        <f>$BB$28+$D$10*((EXP(($BB$26-Q907)/$D$10)+EXP(-($BB$26-Q907)/$D$10))/2-1)</f>
        <v>237.96</v>
      </c>
      <c r="CD9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BORD'!$B$13:$B$2000,0),9)))*Q907/$M$18)</f>
        <v>237.96</v>
      </c>
      <c r="CF907" t="str">
        <f>'[1]TABLEAU DE BORD'!B905</f>
        <v/>
      </c>
      <c r="CG907" t="e">
        <f>'[1]TABLEAU DE BORD'!E905-'[1]TABLEAU DE BORD'!C905</f>
        <v>#VALUE!</v>
      </c>
      <c r="CI907" t="str">
        <f>'[1]TABLEAU DE BORD'!H905</f>
        <v/>
      </c>
      <c r="CJ907" t="e">
        <f>'[1]TABLEAU DE BORD'!K905-'[1]TABLEAU DE BORD'!I905</f>
        <v>#VALUE!</v>
      </c>
    </row>
    <row r="908" spans="69:88" x14ac:dyDescent="0.25">
      <c r="BQ9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BORD'!$B$13:$B$2000,0),11))*Q908/INDEX('[1]TABLEAU DE BORD'!$B$13:$R$2000,MATCH('Formalisme RTE'!$H$2,'[1]TABLEAU DE BORD'!$B$13:$B$2000,0),12)</f>
        <v>2.7040062867933941</v>
      </c>
      <c r="BR908">
        <f t="shared" si="55"/>
        <v>0</v>
      </c>
      <c r="BU908">
        <f t="shared" si="53"/>
        <v>0.5758883471257642</v>
      </c>
      <c r="BW908">
        <f>IF($BW$6="","",IF(ISERROR(INDEX([1]Base!$A$2:$C$207,MATCH($BW$6,[1]Base!$A$2:$A$207,0),2))=TRUE,"CABLE INCONNU",(INDEX([1]Base!$A$2:$C$207,MATCH($BW$6,[1]Base!$A$2:$A$207,0),3))))</f>
        <v>15.75</v>
      </c>
      <c r="BY908">
        <f>IF($BW$6="","",IF(ISERROR(INDEX([1]Base!$A$2:$C$207,MATCH($BW$6,[1]Base!$A$2:$A$207,0),2))=TRUE,"CABLE INCONNU",(INDEX([1]Base!$A$2:$C$207,MATCH($BW$6,[1]Base!$A$2:$A$207,0),2))))</f>
        <v>0.54700000000000004</v>
      </c>
      <c r="CA908">
        <f t="shared" si="54"/>
        <v>0</v>
      </c>
      <c r="CC908">
        <f>$BB$28+$D$10*((EXP(($BB$26-Q908)/$D$10)+EXP(-($BB$26-Q908)/$D$10))/2-1)</f>
        <v>237.96</v>
      </c>
      <c r="CD9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BORD'!$B$13:$B$2000,0),9)))*Q908/$M$18)</f>
        <v>237.96</v>
      </c>
      <c r="CF908" t="str">
        <f>'[1]TABLEAU DE BORD'!B906</f>
        <v/>
      </c>
      <c r="CG908" t="e">
        <f>'[1]TABLEAU DE BORD'!E906-'[1]TABLEAU DE BORD'!C906</f>
        <v>#VALUE!</v>
      </c>
      <c r="CI908" t="str">
        <f>'[1]TABLEAU DE BORD'!H906</f>
        <v/>
      </c>
      <c r="CJ908" t="e">
        <f>'[1]TABLEAU DE BORD'!K906-'[1]TABLEAU DE BORD'!I906</f>
        <v>#VALUE!</v>
      </c>
    </row>
    <row r="909" spans="69:88" x14ac:dyDescent="0.25">
      <c r="BQ9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BORD'!$B$13:$B$2000,0),11))*Q909/INDEX('[1]TABLEAU DE BORD'!$B$13:$R$2000,MATCH('Formalisme RTE'!$H$2,'[1]TABLEAU DE BORD'!$B$13:$B$2000,0),12)</f>
        <v>2.7040062867933941</v>
      </c>
      <c r="BR909">
        <f t="shared" si="55"/>
        <v>0</v>
      </c>
      <c r="BU909">
        <f t="shared" si="53"/>
        <v>0.5758883471257642</v>
      </c>
      <c r="BW909">
        <f>IF($BW$6="","",IF(ISERROR(INDEX([1]Base!$A$2:$C$207,MATCH($BW$6,[1]Base!$A$2:$A$207,0),2))=TRUE,"CABLE INCONNU",(INDEX([1]Base!$A$2:$C$207,MATCH($BW$6,[1]Base!$A$2:$A$207,0),3))))</f>
        <v>15.75</v>
      </c>
      <c r="BY909">
        <f>IF($BW$6="","",IF(ISERROR(INDEX([1]Base!$A$2:$C$207,MATCH($BW$6,[1]Base!$A$2:$A$207,0),2))=TRUE,"CABLE INCONNU",(INDEX([1]Base!$A$2:$C$207,MATCH($BW$6,[1]Base!$A$2:$A$207,0),2))))</f>
        <v>0.54700000000000004</v>
      </c>
      <c r="CA909">
        <f t="shared" si="54"/>
        <v>0</v>
      </c>
      <c r="CC909">
        <f>$BB$28+$D$10*((EXP(($BB$26-Q909)/$D$10)+EXP(-($BB$26-Q909)/$D$10))/2-1)</f>
        <v>237.96</v>
      </c>
      <c r="CD9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BORD'!$B$13:$B$2000,0),9)))*Q909/$M$18)</f>
        <v>237.96</v>
      </c>
      <c r="CF909" t="str">
        <f>'[1]TABLEAU DE BORD'!B907</f>
        <v/>
      </c>
      <c r="CG909" t="e">
        <f>'[1]TABLEAU DE BORD'!E907-'[1]TABLEAU DE BORD'!C907</f>
        <v>#VALUE!</v>
      </c>
      <c r="CI909" t="str">
        <f>'[1]TABLEAU DE BORD'!H907</f>
        <v/>
      </c>
      <c r="CJ909" t="e">
        <f>'[1]TABLEAU DE BORD'!K907-'[1]TABLEAU DE BORD'!I907</f>
        <v>#VALUE!</v>
      </c>
    </row>
    <row r="910" spans="69:88" x14ac:dyDescent="0.25">
      <c r="BQ9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BORD'!$B$13:$B$2000,0),11))*Q910/INDEX('[1]TABLEAU DE BORD'!$B$13:$R$2000,MATCH('Formalisme RTE'!$H$2,'[1]TABLEAU DE BORD'!$B$13:$B$2000,0),12)</f>
        <v>2.7040062867933941</v>
      </c>
      <c r="BR910">
        <f t="shared" si="55"/>
        <v>0</v>
      </c>
      <c r="BU910">
        <f t="shared" si="53"/>
        <v>0.5758883471257642</v>
      </c>
      <c r="BW910">
        <f>IF($BW$6="","",IF(ISERROR(INDEX([1]Base!$A$2:$C$207,MATCH($BW$6,[1]Base!$A$2:$A$207,0),2))=TRUE,"CABLE INCONNU",(INDEX([1]Base!$A$2:$C$207,MATCH($BW$6,[1]Base!$A$2:$A$207,0),3))))</f>
        <v>15.75</v>
      </c>
      <c r="BY910">
        <f>IF($BW$6="","",IF(ISERROR(INDEX([1]Base!$A$2:$C$207,MATCH($BW$6,[1]Base!$A$2:$A$207,0),2))=TRUE,"CABLE INCONNU",(INDEX([1]Base!$A$2:$C$207,MATCH($BW$6,[1]Base!$A$2:$A$207,0),2))))</f>
        <v>0.54700000000000004</v>
      </c>
      <c r="CA910">
        <f t="shared" si="54"/>
        <v>0</v>
      </c>
      <c r="CC910">
        <f>$BB$28+$D$10*((EXP(($BB$26-Q910)/$D$10)+EXP(-($BB$26-Q910)/$D$10))/2-1)</f>
        <v>237.96</v>
      </c>
      <c r="CD9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BORD'!$B$13:$B$2000,0),9)))*Q910/$M$18)</f>
        <v>237.96</v>
      </c>
      <c r="CF910" t="str">
        <f>'[1]TABLEAU DE BORD'!B908</f>
        <v/>
      </c>
      <c r="CG910" t="e">
        <f>'[1]TABLEAU DE BORD'!E908-'[1]TABLEAU DE BORD'!C908</f>
        <v>#VALUE!</v>
      </c>
      <c r="CI910" t="str">
        <f>'[1]TABLEAU DE BORD'!H908</f>
        <v/>
      </c>
      <c r="CJ910" t="e">
        <f>'[1]TABLEAU DE BORD'!K908-'[1]TABLEAU DE BORD'!I908</f>
        <v>#VALUE!</v>
      </c>
    </row>
    <row r="911" spans="69:88" x14ac:dyDescent="0.25">
      <c r="BQ9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BORD'!$B$13:$B$2000,0),11))*Q911/INDEX('[1]TABLEAU DE BORD'!$B$13:$R$2000,MATCH('Formalisme RTE'!$H$2,'[1]TABLEAU DE BORD'!$B$13:$B$2000,0),12)</f>
        <v>2.7040062867933941</v>
      </c>
      <c r="BR911">
        <f t="shared" si="55"/>
        <v>0</v>
      </c>
      <c r="BU911">
        <f t="shared" si="53"/>
        <v>0.5758883471257642</v>
      </c>
      <c r="BW911">
        <f>IF($BW$6="","",IF(ISERROR(INDEX([1]Base!$A$2:$C$207,MATCH($BW$6,[1]Base!$A$2:$A$207,0),2))=TRUE,"CABLE INCONNU",(INDEX([1]Base!$A$2:$C$207,MATCH($BW$6,[1]Base!$A$2:$A$207,0),3))))</f>
        <v>15.75</v>
      </c>
      <c r="BY911">
        <f>IF($BW$6="","",IF(ISERROR(INDEX([1]Base!$A$2:$C$207,MATCH($BW$6,[1]Base!$A$2:$A$207,0),2))=TRUE,"CABLE INCONNU",(INDEX([1]Base!$A$2:$C$207,MATCH($BW$6,[1]Base!$A$2:$A$207,0),2))))</f>
        <v>0.54700000000000004</v>
      </c>
      <c r="CA911">
        <f t="shared" si="54"/>
        <v>0</v>
      </c>
      <c r="CC911">
        <f>$BB$28+$D$10*((EXP(($BB$26-Q911)/$D$10)+EXP(-($BB$26-Q911)/$D$10))/2-1)</f>
        <v>237.96</v>
      </c>
      <c r="CD9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BORD'!$B$13:$B$2000,0),9)))*Q911/$M$18)</f>
        <v>237.96</v>
      </c>
      <c r="CF911" t="str">
        <f>'[1]TABLEAU DE BORD'!B909</f>
        <v/>
      </c>
      <c r="CG911" t="e">
        <f>'[1]TABLEAU DE BORD'!E909-'[1]TABLEAU DE BORD'!C909</f>
        <v>#VALUE!</v>
      </c>
      <c r="CI911" t="str">
        <f>'[1]TABLEAU DE BORD'!H909</f>
        <v/>
      </c>
      <c r="CJ911" t="e">
        <f>'[1]TABLEAU DE BORD'!K909-'[1]TABLEAU DE BORD'!I909</f>
        <v>#VALUE!</v>
      </c>
    </row>
    <row r="912" spans="69:88" x14ac:dyDescent="0.25">
      <c r="BQ9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BORD'!$B$13:$B$2000,0),11))*Q912/INDEX('[1]TABLEAU DE BORD'!$B$13:$R$2000,MATCH('Formalisme RTE'!$H$2,'[1]TABLEAU DE BORD'!$B$13:$B$2000,0),12)</f>
        <v>2.7040062867933941</v>
      </c>
      <c r="BR912">
        <f t="shared" si="55"/>
        <v>0</v>
      </c>
      <c r="BU912">
        <f t="shared" ref="BU912:BU975" si="56">SQRT(1-(1/(SQRT((BY912*0.981)^2+(($B$30/10)*BW912*0.001)^2)/(BY912*0.981))^2))</f>
        <v>0.5758883471257642</v>
      </c>
      <c r="BW912">
        <f>IF($BW$6="","",IF(ISERROR(INDEX([1]Base!$A$2:$C$207,MATCH($BW$6,[1]Base!$A$2:$A$207,0),2))=TRUE,"CABLE INCONNU",(INDEX([1]Base!$A$2:$C$207,MATCH($BW$6,[1]Base!$A$2:$A$207,0),3))))</f>
        <v>15.75</v>
      </c>
      <c r="BY912">
        <f>IF($BW$6="","",IF(ISERROR(INDEX([1]Base!$A$2:$C$207,MATCH($BW$6,[1]Base!$A$2:$A$207,0),2))=TRUE,"CABLE INCONNU",(INDEX([1]Base!$A$2:$C$207,MATCH($BW$6,[1]Base!$A$2:$A$207,0),2))))</f>
        <v>0.54700000000000004</v>
      </c>
      <c r="CA912">
        <f t="shared" si="54"/>
        <v>0</v>
      </c>
      <c r="CC912">
        <f>$BB$28+$D$10*((EXP(($BB$26-Q912)/$D$10)+EXP(-($BB$26-Q912)/$D$10))/2-1)</f>
        <v>237.96</v>
      </c>
      <c r="CD9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BORD'!$B$13:$B$2000,0),9)))*Q912/$M$18)</f>
        <v>237.96</v>
      </c>
      <c r="CF912" t="str">
        <f>'[1]TABLEAU DE BORD'!B910</f>
        <v/>
      </c>
      <c r="CG912" t="e">
        <f>'[1]TABLEAU DE BORD'!E910-'[1]TABLEAU DE BORD'!C910</f>
        <v>#VALUE!</v>
      </c>
      <c r="CI912" t="str">
        <f>'[1]TABLEAU DE BORD'!H910</f>
        <v/>
      </c>
      <c r="CJ912" t="e">
        <f>'[1]TABLEAU DE BORD'!K910-'[1]TABLEAU DE BORD'!I910</f>
        <v>#VALUE!</v>
      </c>
    </row>
    <row r="913" spans="69:88" x14ac:dyDescent="0.25">
      <c r="BQ9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BORD'!$B$13:$B$2000,0),11))*Q913/INDEX('[1]TABLEAU DE BORD'!$B$13:$R$2000,MATCH('Formalisme RTE'!$H$2,'[1]TABLEAU DE BORD'!$B$13:$B$2000,0),12)</f>
        <v>2.7040062867933941</v>
      </c>
      <c r="BR913">
        <f t="shared" si="55"/>
        <v>0</v>
      </c>
      <c r="BU913">
        <f t="shared" si="56"/>
        <v>0.5758883471257642</v>
      </c>
      <c r="BW913">
        <f>IF($BW$6="","",IF(ISERROR(INDEX([1]Base!$A$2:$C$207,MATCH($BW$6,[1]Base!$A$2:$A$207,0),2))=TRUE,"CABLE INCONNU",(INDEX([1]Base!$A$2:$C$207,MATCH($BW$6,[1]Base!$A$2:$A$207,0),3))))</f>
        <v>15.75</v>
      </c>
      <c r="BY913">
        <f>IF($BW$6="","",IF(ISERROR(INDEX([1]Base!$A$2:$C$207,MATCH($BW$6,[1]Base!$A$2:$A$207,0),2))=TRUE,"CABLE INCONNU",(INDEX([1]Base!$A$2:$C$207,MATCH($BW$6,[1]Base!$A$2:$A$207,0),2))))</f>
        <v>0.54700000000000004</v>
      </c>
      <c r="CA913">
        <f t="shared" ref="CA913:CA976" si="57">CD913-CC913</f>
        <v>0</v>
      </c>
      <c r="CC913">
        <f>$BB$28+$D$10*((EXP(($BB$26-Q913)/$D$10)+EXP(-($BB$26-Q913)/$D$10))/2-1)</f>
        <v>237.96</v>
      </c>
      <c r="CD9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BORD'!$B$13:$B$2000,0),9)))*Q913/$M$18)</f>
        <v>237.96</v>
      </c>
      <c r="CF913" t="str">
        <f>'[1]TABLEAU DE BORD'!B911</f>
        <v/>
      </c>
      <c r="CG913" t="e">
        <f>'[1]TABLEAU DE BORD'!E911-'[1]TABLEAU DE BORD'!C911</f>
        <v>#VALUE!</v>
      </c>
      <c r="CI913" t="str">
        <f>'[1]TABLEAU DE BORD'!H911</f>
        <v/>
      </c>
      <c r="CJ913" t="e">
        <f>'[1]TABLEAU DE BORD'!K911-'[1]TABLEAU DE BORD'!I911</f>
        <v>#VALUE!</v>
      </c>
    </row>
    <row r="914" spans="69:88" x14ac:dyDescent="0.25">
      <c r="BQ9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BORD'!$B$13:$B$2000,0),11))*Q914/INDEX('[1]TABLEAU DE BORD'!$B$13:$R$2000,MATCH('Formalisme RTE'!$H$2,'[1]TABLEAU DE BORD'!$B$13:$B$2000,0),12)</f>
        <v>2.7040062867933941</v>
      </c>
      <c r="BR914">
        <f t="shared" ref="BR914:BR977" si="58">BU914*CA914</f>
        <v>0</v>
      </c>
      <c r="BU914">
        <f t="shared" si="56"/>
        <v>0.5758883471257642</v>
      </c>
      <c r="BW914">
        <f>IF($BW$6="","",IF(ISERROR(INDEX([1]Base!$A$2:$C$207,MATCH($BW$6,[1]Base!$A$2:$A$207,0),2))=TRUE,"CABLE INCONNU",(INDEX([1]Base!$A$2:$C$207,MATCH($BW$6,[1]Base!$A$2:$A$207,0),3))))</f>
        <v>15.75</v>
      </c>
      <c r="BY914">
        <f>IF($BW$6="","",IF(ISERROR(INDEX([1]Base!$A$2:$C$207,MATCH($BW$6,[1]Base!$A$2:$A$207,0),2))=TRUE,"CABLE INCONNU",(INDEX([1]Base!$A$2:$C$207,MATCH($BW$6,[1]Base!$A$2:$A$207,0),2))))</f>
        <v>0.54700000000000004</v>
      </c>
      <c r="CA914">
        <f t="shared" si="57"/>
        <v>0</v>
      </c>
      <c r="CC914">
        <f>$BB$28+$D$10*((EXP(($BB$26-Q914)/$D$10)+EXP(-($BB$26-Q914)/$D$10))/2-1)</f>
        <v>237.96</v>
      </c>
      <c r="CD9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BORD'!$B$13:$B$2000,0),9)))*Q914/$M$18)</f>
        <v>237.96</v>
      </c>
      <c r="CF914" t="str">
        <f>'[1]TABLEAU DE BORD'!B912</f>
        <v/>
      </c>
      <c r="CG914" t="e">
        <f>'[1]TABLEAU DE BORD'!E912-'[1]TABLEAU DE BORD'!C912</f>
        <v>#VALUE!</v>
      </c>
      <c r="CI914" t="str">
        <f>'[1]TABLEAU DE BORD'!H912</f>
        <v/>
      </c>
      <c r="CJ914" t="e">
        <f>'[1]TABLEAU DE BORD'!K912-'[1]TABLEAU DE BORD'!I912</f>
        <v>#VALUE!</v>
      </c>
    </row>
    <row r="915" spans="69:88" x14ac:dyDescent="0.25">
      <c r="BQ9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BORD'!$B$13:$B$2000,0),11))*Q915/INDEX('[1]TABLEAU DE BORD'!$B$13:$R$2000,MATCH('Formalisme RTE'!$H$2,'[1]TABLEAU DE BORD'!$B$13:$B$2000,0),12)</f>
        <v>2.7040062867933941</v>
      </c>
      <c r="BR915">
        <f t="shared" si="58"/>
        <v>0</v>
      </c>
      <c r="BU915">
        <f t="shared" si="56"/>
        <v>0.5758883471257642</v>
      </c>
      <c r="BW915">
        <f>IF($BW$6="","",IF(ISERROR(INDEX([1]Base!$A$2:$C$207,MATCH($BW$6,[1]Base!$A$2:$A$207,0),2))=TRUE,"CABLE INCONNU",(INDEX([1]Base!$A$2:$C$207,MATCH($BW$6,[1]Base!$A$2:$A$207,0),3))))</f>
        <v>15.75</v>
      </c>
      <c r="BY915">
        <f>IF($BW$6="","",IF(ISERROR(INDEX([1]Base!$A$2:$C$207,MATCH($BW$6,[1]Base!$A$2:$A$207,0),2))=TRUE,"CABLE INCONNU",(INDEX([1]Base!$A$2:$C$207,MATCH($BW$6,[1]Base!$A$2:$A$207,0),2))))</f>
        <v>0.54700000000000004</v>
      </c>
      <c r="CA915">
        <f t="shared" si="57"/>
        <v>0</v>
      </c>
      <c r="CC915">
        <f>$BB$28+$D$10*((EXP(($BB$26-Q915)/$D$10)+EXP(-($BB$26-Q915)/$D$10))/2-1)</f>
        <v>237.96</v>
      </c>
      <c r="CD9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BORD'!$B$13:$B$2000,0),9)))*Q915/$M$18)</f>
        <v>237.96</v>
      </c>
      <c r="CF915" t="str">
        <f>'[1]TABLEAU DE BORD'!B913</f>
        <v/>
      </c>
      <c r="CG915" t="e">
        <f>'[1]TABLEAU DE BORD'!E913-'[1]TABLEAU DE BORD'!C913</f>
        <v>#VALUE!</v>
      </c>
      <c r="CI915" t="str">
        <f>'[1]TABLEAU DE BORD'!H913</f>
        <v/>
      </c>
      <c r="CJ915" t="e">
        <f>'[1]TABLEAU DE BORD'!K913-'[1]TABLEAU DE BORD'!I913</f>
        <v>#VALUE!</v>
      </c>
    </row>
    <row r="916" spans="69:88" x14ac:dyDescent="0.25">
      <c r="BQ9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BORD'!$B$13:$B$2000,0),11))*Q916/INDEX('[1]TABLEAU DE BORD'!$B$13:$R$2000,MATCH('Formalisme RTE'!$H$2,'[1]TABLEAU DE BORD'!$B$13:$B$2000,0),12)</f>
        <v>2.7040062867933941</v>
      </c>
      <c r="BR916">
        <f t="shared" si="58"/>
        <v>0</v>
      </c>
      <c r="BU916">
        <f t="shared" si="56"/>
        <v>0.5758883471257642</v>
      </c>
      <c r="BW916">
        <f>IF($BW$6="","",IF(ISERROR(INDEX([1]Base!$A$2:$C$207,MATCH($BW$6,[1]Base!$A$2:$A$207,0),2))=TRUE,"CABLE INCONNU",(INDEX([1]Base!$A$2:$C$207,MATCH($BW$6,[1]Base!$A$2:$A$207,0),3))))</f>
        <v>15.75</v>
      </c>
      <c r="BY916">
        <f>IF($BW$6="","",IF(ISERROR(INDEX([1]Base!$A$2:$C$207,MATCH($BW$6,[1]Base!$A$2:$A$207,0),2))=TRUE,"CABLE INCONNU",(INDEX([1]Base!$A$2:$C$207,MATCH($BW$6,[1]Base!$A$2:$A$207,0),2))))</f>
        <v>0.54700000000000004</v>
      </c>
      <c r="CA916">
        <f t="shared" si="57"/>
        <v>0</v>
      </c>
      <c r="CC916">
        <f>$BB$28+$D$10*((EXP(($BB$26-Q916)/$D$10)+EXP(-($BB$26-Q916)/$D$10))/2-1)</f>
        <v>237.96</v>
      </c>
      <c r="CD9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BORD'!$B$13:$B$2000,0),9)))*Q916/$M$18)</f>
        <v>237.96</v>
      </c>
      <c r="CF916" t="str">
        <f>'[1]TABLEAU DE BORD'!B914</f>
        <v/>
      </c>
      <c r="CG916" t="e">
        <f>'[1]TABLEAU DE BORD'!E914-'[1]TABLEAU DE BORD'!C914</f>
        <v>#VALUE!</v>
      </c>
      <c r="CI916" t="str">
        <f>'[1]TABLEAU DE BORD'!H914</f>
        <v/>
      </c>
      <c r="CJ916" t="e">
        <f>'[1]TABLEAU DE BORD'!K914-'[1]TABLEAU DE BORD'!I914</f>
        <v>#VALUE!</v>
      </c>
    </row>
    <row r="917" spans="69:88" x14ac:dyDescent="0.25">
      <c r="BQ9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BORD'!$B$13:$B$2000,0),11))*Q917/INDEX('[1]TABLEAU DE BORD'!$B$13:$R$2000,MATCH('Formalisme RTE'!$H$2,'[1]TABLEAU DE BORD'!$B$13:$B$2000,0),12)</f>
        <v>2.7040062867933941</v>
      </c>
      <c r="BR917">
        <f t="shared" si="58"/>
        <v>0</v>
      </c>
      <c r="BU917">
        <f t="shared" si="56"/>
        <v>0.5758883471257642</v>
      </c>
      <c r="BW917">
        <f>IF($BW$6="","",IF(ISERROR(INDEX([1]Base!$A$2:$C$207,MATCH($BW$6,[1]Base!$A$2:$A$207,0),2))=TRUE,"CABLE INCONNU",(INDEX([1]Base!$A$2:$C$207,MATCH($BW$6,[1]Base!$A$2:$A$207,0),3))))</f>
        <v>15.75</v>
      </c>
      <c r="BY917">
        <f>IF($BW$6="","",IF(ISERROR(INDEX([1]Base!$A$2:$C$207,MATCH($BW$6,[1]Base!$A$2:$A$207,0),2))=TRUE,"CABLE INCONNU",(INDEX([1]Base!$A$2:$C$207,MATCH($BW$6,[1]Base!$A$2:$A$207,0),2))))</f>
        <v>0.54700000000000004</v>
      </c>
      <c r="CA917">
        <f t="shared" si="57"/>
        <v>0</v>
      </c>
      <c r="CC917">
        <f>$BB$28+$D$10*((EXP(($BB$26-Q917)/$D$10)+EXP(-($BB$26-Q917)/$D$10))/2-1)</f>
        <v>237.96</v>
      </c>
      <c r="CD9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BORD'!$B$13:$B$2000,0),9)))*Q917/$M$18)</f>
        <v>237.96</v>
      </c>
      <c r="CF917" t="str">
        <f>'[1]TABLEAU DE BORD'!B915</f>
        <v/>
      </c>
      <c r="CG917" t="e">
        <f>'[1]TABLEAU DE BORD'!E915-'[1]TABLEAU DE BORD'!C915</f>
        <v>#VALUE!</v>
      </c>
      <c r="CI917" t="str">
        <f>'[1]TABLEAU DE BORD'!H915</f>
        <v/>
      </c>
      <c r="CJ917" t="e">
        <f>'[1]TABLEAU DE BORD'!K915-'[1]TABLEAU DE BORD'!I915</f>
        <v>#VALUE!</v>
      </c>
    </row>
    <row r="918" spans="69:88" x14ac:dyDescent="0.25">
      <c r="BQ9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BORD'!$B$13:$B$2000,0),11))*Q918/INDEX('[1]TABLEAU DE BORD'!$B$13:$R$2000,MATCH('Formalisme RTE'!$H$2,'[1]TABLEAU DE BORD'!$B$13:$B$2000,0),12)</f>
        <v>2.7040062867933941</v>
      </c>
      <c r="BR918">
        <f t="shared" si="58"/>
        <v>0</v>
      </c>
      <c r="BU918">
        <f t="shared" si="56"/>
        <v>0.5758883471257642</v>
      </c>
      <c r="BW918">
        <f>IF($BW$6="","",IF(ISERROR(INDEX([1]Base!$A$2:$C$207,MATCH($BW$6,[1]Base!$A$2:$A$207,0),2))=TRUE,"CABLE INCONNU",(INDEX([1]Base!$A$2:$C$207,MATCH($BW$6,[1]Base!$A$2:$A$207,0),3))))</f>
        <v>15.75</v>
      </c>
      <c r="BY918">
        <f>IF($BW$6="","",IF(ISERROR(INDEX([1]Base!$A$2:$C$207,MATCH($BW$6,[1]Base!$A$2:$A$207,0),2))=TRUE,"CABLE INCONNU",(INDEX([1]Base!$A$2:$C$207,MATCH($BW$6,[1]Base!$A$2:$A$207,0),2))))</f>
        <v>0.54700000000000004</v>
      </c>
      <c r="CA918">
        <f t="shared" si="57"/>
        <v>0</v>
      </c>
      <c r="CC918">
        <f>$BB$28+$D$10*((EXP(($BB$26-Q918)/$D$10)+EXP(-($BB$26-Q918)/$D$10))/2-1)</f>
        <v>237.96</v>
      </c>
      <c r="CD9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BORD'!$B$13:$B$2000,0),9)))*Q918/$M$18)</f>
        <v>237.96</v>
      </c>
      <c r="CF918" t="str">
        <f>'[1]TABLEAU DE BORD'!B916</f>
        <v/>
      </c>
      <c r="CG918" t="e">
        <f>'[1]TABLEAU DE BORD'!E916-'[1]TABLEAU DE BORD'!C916</f>
        <v>#VALUE!</v>
      </c>
      <c r="CI918" t="str">
        <f>'[1]TABLEAU DE BORD'!H916</f>
        <v/>
      </c>
      <c r="CJ918" t="e">
        <f>'[1]TABLEAU DE BORD'!K916-'[1]TABLEAU DE BORD'!I916</f>
        <v>#VALUE!</v>
      </c>
    </row>
    <row r="919" spans="69:88" x14ac:dyDescent="0.25">
      <c r="BQ9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BORD'!$B$13:$B$2000,0),11))*Q919/INDEX('[1]TABLEAU DE BORD'!$B$13:$R$2000,MATCH('Formalisme RTE'!$H$2,'[1]TABLEAU DE BORD'!$B$13:$B$2000,0),12)</f>
        <v>2.7040062867933941</v>
      </c>
      <c r="BR919">
        <f t="shared" si="58"/>
        <v>0</v>
      </c>
      <c r="BU919">
        <f t="shared" si="56"/>
        <v>0.5758883471257642</v>
      </c>
      <c r="BW919">
        <f>IF($BW$6="","",IF(ISERROR(INDEX([1]Base!$A$2:$C$207,MATCH($BW$6,[1]Base!$A$2:$A$207,0),2))=TRUE,"CABLE INCONNU",(INDEX([1]Base!$A$2:$C$207,MATCH($BW$6,[1]Base!$A$2:$A$207,0),3))))</f>
        <v>15.75</v>
      </c>
      <c r="BY919">
        <f>IF($BW$6="","",IF(ISERROR(INDEX([1]Base!$A$2:$C$207,MATCH($BW$6,[1]Base!$A$2:$A$207,0),2))=TRUE,"CABLE INCONNU",(INDEX([1]Base!$A$2:$C$207,MATCH($BW$6,[1]Base!$A$2:$A$207,0),2))))</f>
        <v>0.54700000000000004</v>
      </c>
      <c r="CA919">
        <f t="shared" si="57"/>
        <v>0</v>
      </c>
      <c r="CC919">
        <f>$BB$28+$D$10*((EXP(($BB$26-Q919)/$D$10)+EXP(-($BB$26-Q919)/$D$10))/2-1)</f>
        <v>237.96</v>
      </c>
      <c r="CD9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BORD'!$B$13:$B$2000,0),9)))*Q919/$M$18)</f>
        <v>237.96</v>
      </c>
      <c r="CF919" t="str">
        <f>'[1]TABLEAU DE BORD'!B917</f>
        <v/>
      </c>
      <c r="CG919" t="e">
        <f>'[1]TABLEAU DE BORD'!E917-'[1]TABLEAU DE BORD'!C917</f>
        <v>#VALUE!</v>
      </c>
      <c r="CI919" t="str">
        <f>'[1]TABLEAU DE BORD'!H917</f>
        <v/>
      </c>
      <c r="CJ919" t="e">
        <f>'[1]TABLEAU DE BORD'!K917-'[1]TABLEAU DE BORD'!I917</f>
        <v>#VALUE!</v>
      </c>
    </row>
    <row r="920" spans="69:88" x14ac:dyDescent="0.25">
      <c r="BQ9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BORD'!$B$13:$B$2000,0),11))*Q920/INDEX('[1]TABLEAU DE BORD'!$B$13:$R$2000,MATCH('Formalisme RTE'!$H$2,'[1]TABLEAU DE BORD'!$B$13:$B$2000,0),12)</f>
        <v>2.7040062867933941</v>
      </c>
      <c r="BR920">
        <f t="shared" si="58"/>
        <v>0</v>
      </c>
      <c r="BU920">
        <f t="shared" si="56"/>
        <v>0.5758883471257642</v>
      </c>
      <c r="BW920">
        <f>IF($BW$6="","",IF(ISERROR(INDEX([1]Base!$A$2:$C$207,MATCH($BW$6,[1]Base!$A$2:$A$207,0),2))=TRUE,"CABLE INCONNU",(INDEX([1]Base!$A$2:$C$207,MATCH($BW$6,[1]Base!$A$2:$A$207,0),3))))</f>
        <v>15.75</v>
      </c>
      <c r="BY920">
        <f>IF($BW$6="","",IF(ISERROR(INDEX([1]Base!$A$2:$C$207,MATCH($BW$6,[1]Base!$A$2:$A$207,0),2))=TRUE,"CABLE INCONNU",(INDEX([1]Base!$A$2:$C$207,MATCH($BW$6,[1]Base!$A$2:$A$207,0),2))))</f>
        <v>0.54700000000000004</v>
      </c>
      <c r="CA920">
        <f t="shared" si="57"/>
        <v>0</v>
      </c>
      <c r="CC920">
        <f>$BB$28+$D$10*((EXP(($BB$26-Q920)/$D$10)+EXP(-($BB$26-Q920)/$D$10))/2-1)</f>
        <v>237.96</v>
      </c>
      <c r="CD9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BORD'!$B$13:$B$2000,0),9)))*Q920/$M$18)</f>
        <v>237.96</v>
      </c>
      <c r="CF920" t="str">
        <f>'[1]TABLEAU DE BORD'!B918</f>
        <v/>
      </c>
      <c r="CG920" t="e">
        <f>'[1]TABLEAU DE BORD'!E918-'[1]TABLEAU DE BORD'!C918</f>
        <v>#VALUE!</v>
      </c>
      <c r="CI920" t="str">
        <f>'[1]TABLEAU DE BORD'!H918</f>
        <v/>
      </c>
      <c r="CJ920" t="e">
        <f>'[1]TABLEAU DE BORD'!K918-'[1]TABLEAU DE BORD'!I918</f>
        <v>#VALUE!</v>
      </c>
    </row>
    <row r="921" spans="69:88" x14ac:dyDescent="0.25">
      <c r="BQ9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BORD'!$B$13:$B$2000,0),11))*Q921/INDEX('[1]TABLEAU DE BORD'!$B$13:$R$2000,MATCH('Formalisme RTE'!$H$2,'[1]TABLEAU DE BORD'!$B$13:$B$2000,0),12)</f>
        <v>2.7040062867933941</v>
      </c>
      <c r="BR921">
        <f t="shared" si="58"/>
        <v>0</v>
      </c>
      <c r="BU921">
        <f t="shared" si="56"/>
        <v>0.5758883471257642</v>
      </c>
      <c r="BW921">
        <f>IF($BW$6="","",IF(ISERROR(INDEX([1]Base!$A$2:$C$207,MATCH($BW$6,[1]Base!$A$2:$A$207,0),2))=TRUE,"CABLE INCONNU",(INDEX([1]Base!$A$2:$C$207,MATCH($BW$6,[1]Base!$A$2:$A$207,0),3))))</f>
        <v>15.75</v>
      </c>
      <c r="BY921">
        <f>IF($BW$6="","",IF(ISERROR(INDEX([1]Base!$A$2:$C$207,MATCH($BW$6,[1]Base!$A$2:$A$207,0),2))=TRUE,"CABLE INCONNU",(INDEX([1]Base!$A$2:$C$207,MATCH($BW$6,[1]Base!$A$2:$A$207,0),2))))</f>
        <v>0.54700000000000004</v>
      </c>
      <c r="CA921">
        <f t="shared" si="57"/>
        <v>0</v>
      </c>
      <c r="CC921">
        <f>$BB$28+$D$10*((EXP(($BB$26-Q921)/$D$10)+EXP(-($BB$26-Q921)/$D$10))/2-1)</f>
        <v>237.96</v>
      </c>
      <c r="CD9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BORD'!$B$13:$B$2000,0),9)))*Q921/$M$18)</f>
        <v>237.96</v>
      </c>
      <c r="CF921" t="str">
        <f>'[1]TABLEAU DE BORD'!B919</f>
        <v/>
      </c>
      <c r="CG921" t="e">
        <f>'[1]TABLEAU DE BORD'!E919-'[1]TABLEAU DE BORD'!C919</f>
        <v>#VALUE!</v>
      </c>
      <c r="CI921" t="str">
        <f>'[1]TABLEAU DE BORD'!H919</f>
        <v/>
      </c>
      <c r="CJ921" t="e">
        <f>'[1]TABLEAU DE BORD'!K919-'[1]TABLEAU DE BORD'!I919</f>
        <v>#VALUE!</v>
      </c>
    </row>
    <row r="922" spans="69:88" x14ac:dyDescent="0.25">
      <c r="BQ9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BORD'!$B$13:$B$2000,0),11))*Q922/INDEX('[1]TABLEAU DE BORD'!$B$13:$R$2000,MATCH('Formalisme RTE'!$H$2,'[1]TABLEAU DE BORD'!$B$13:$B$2000,0),12)</f>
        <v>2.7040062867933941</v>
      </c>
      <c r="BR922">
        <f t="shared" si="58"/>
        <v>0</v>
      </c>
      <c r="BU922">
        <f t="shared" si="56"/>
        <v>0.5758883471257642</v>
      </c>
      <c r="BW922">
        <f>IF($BW$6="","",IF(ISERROR(INDEX([1]Base!$A$2:$C$207,MATCH($BW$6,[1]Base!$A$2:$A$207,0),2))=TRUE,"CABLE INCONNU",(INDEX([1]Base!$A$2:$C$207,MATCH($BW$6,[1]Base!$A$2:$A$207,0),3))))</f>
        <v>15.75</v>
      </c>
      <c r="BY922">
        <f>IF($BW$6="","",IF(ISERROR(INDEX([1]Base!$A$2:$C$207,MATCH($BW$6,[1]Base!$A$2:$A$207,0),2))=TRUE,"CABLE INCONNU",(INDEX([1]Base!$A$2:$C$207,MATCH($BW$6,[1]Base!$A$2:$A$207,0),2))))</f>
        <v>0.54700000000000004</v>
      </c>
      <c r="CA922">
        <f t="shared" si="57"/>
        <v>0</v>
      </c>
      <c r="CC922">
        <f>$BB$28+$D$10*((EXP(($BB$26-Q922)/$D$10)+EXP(-($BB$26-Q922)/$D$10))/2-1)</f>
        <v>237.96</v>
      </c>
      <c r="CD9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BORD'!$B$13:$B$2000,0),9)))*Q922/$M$18)</f>
        <v>237.96</v>
      </c>
      <c r="CF922" t="str">
        <f>'[1]TABLEAU DE BORD'!B920</f>
        <v/>
      </c>
      <c r="CG922" t="e">
        <f>'[1]TABLEAU DE BORD'!E920-'[1]TABLEAU DE BORD'!C920</f>
        <v>#VALUE!</v>
      </c>
      <c r="CI922" t="str">
        <f>'[1]TABLEAU DE BORD'!H920</f>
        <v/>
      </c>
      <c r="CJ922" t="e">
        <f>'[1]TABLEAU DE BORD'!K920-'[1]TABLEAU DE BORD'!I920</f>
        <v>#VALUE!</v>
      </c>
    </row>
    <row r="923" spans="69:88" x14ac:dyDescent="0.25">
      <c r="BQ9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BORD'!$B$13:$B$2000,0),11))*Q923/INDEX('[1]TABLEAU DE BORD'!$B$13:$R$2000,MATCH('Formalisme RTE'!$H$2,'[1]TABLEAU DE BORD'!$B$13:$B$2000,0),12)</f>
        <v>2.7040062867933941</v>
      </c>
      <c r="BR923">
        <f t="shared" si="58"/>
        <v>0</v>
      </c>
      <c r="BU923">
        <f t="shared" si="56"/>
        <v>0.5758883471257642</v>
      </c>
      <c r="BW923">
        <f>IF($BW$6="","",IF(ISERROR(INDEX([1]Base!$A$2:$C$207,MATCH($BW$6,[1]Base!$A$2:$A$207,0),2))=TRUE,"CABLE INCONNU",(INDEX([1]Base!$A$2:$C$207,MATCH($BW$6,[1]Base!$A$2:$A$207,0),3))))</f>
        <v>15.75</v>
      </c>
      <c r="BY923">
        <f>IF($BW$6="","",IF(ISERROR(INDEX([1]Base!$A$2:$C$207,MATCH($BW$6,[1]Base!$A$2:$A$207,0),2))=TRUE,"CABLE INCONNU",(INDEX([1]Base!$A$2:$C$207,MATCH($BW$6,[1]Base!$A$2:$A$207,0),2))))</f>
        <v>0.54700000000000004</v>
      </c>
      <c r="CA923">
        <f t="shared" si="57"/>
        <v>0</v>
      </c>
      <c r="CC923">
        <f>$BB$28+$D$10*((EXP(($BB$26-Q923)/$D$10)+EXP(-($BB$26-Q923)/$D$10))/2-1)</f>
        <v>237.96</v>
      </c>
      <c r="CD9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BORD'!$B$13:$B$2000,0),9)))*Q923/$M$18)</f>
        <v>237.96</v>
      </c>
      <c r="CF923" t="str">
        <f>'[1]TABLEAU DE BORD'!B921</f>
        <v/>
      </c>
      <c r="CG923" t="e">
        <f>'[1]TABLEAU DE BORD'!E921-'[1]TABLEAU DE BORD'!C921</f>
        <v>#VALUE!</v>
      </c>
      <c r="CI923" t="str">
        <f>'[1]TABLEAU DE BORD'!H921</f>
        <v/>
      </c>
      <c r="CJ923" t="e">
        <f>'[1]TABLEAU DE BORD'!K921-'[1]TABLEAU DE BORD'!I921</f>
        <v>#VALUE!</v>
      </c>
    </row>
    <row r="924" spans="69:88" x14ac:dyDescent="0.25">
      <c r="BQ9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BORD'!$B$13:$B$2000,0),11))*Q924/INDEX('[1]TABLEAU DE BORD'!$B$13:$R$2000,MATCH('Formalisme RTE'!$H$2,'[1]TABLEAU DE BORD'!$B$13:$B$2000,0),12)</f>
        <v>2.7040062867933941</v>
      </c>
      <c r="BR924">
        <f t="shared" si="58"/>
        <v>0</v>
      </c>
      <c r="BU924">
        <f t="shared" si="56"/>
        <v>0.5758883471257642</v>
      </c>
      <c r="BW924">
        <f>IF($BW$6="","",IF(ISERROR(INDEX([1]Base!$A$2:$C$207,MATCH($BW$6,[1]Base!$A$2:$A$207,0),2))=TRUE,"CABLE INCONNU",(INDEX([1]Base!$A$2:$C$207,MATCH($BW$6,[1]Base!$A$2:$A$207,0),3))))</f>
        <v>15.75</v>
      </c>
      <c r="BY924">
        <f>IF($BW$6="","",IF(ISERROR(INDEX([1]Base!$A$2:$C$207,MATCH($BW$6,[1]Base!$A$2:$A$207,0),2))=TRUE,"CABLE INCONNU",(INDEX([1]Base!$A$2:$C$207,MATCH($BW$6,[1]Base!$A$2:$A$207,0),2))))</f>
        <v>0.54700000000000004</v>
      </c>
      <c r="CA924">
        <f t="shared" si="57"/>
        <v>0</v>
      </c>
      <c r="CC924">
        <f>$BB$28+$D$10*((EXP(($BB$26-Q924)/$D$10)+EXP(-($BB$26-Q924)/$D$10))/2-1)</f>
        <v>237.96</v>
      </c>
      <c r="CD9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BORD'!$B$13:$B$2000,0),9)))*Q924/$M$18)</f>
        <v>237.96</v>
      </c>
      <c r="CF924" t="str">
        <f>'[1]TABLEAU DE BORD'!B922</f>
        <v/>
      </c>
      <c r="CG924" t="e">
        <f>'[1]TABLEAU DE BORD'!E922-'[1]TABLEAU DE BORD'!C922</f>
        <v>#VALUE!</v>
      </c>
      <c r="CI924" t="str">
        <f>'[1]TABLEAU DE BORD'!H922</f>
        <v/>
      </c>
      <c r="CJ924" t="e">
        <f>'[1]TABLEAU DE BORD'!K922-'[1]TABLEAU DE BORD'!I922</f>
        <v>#VALUE!</v>
      </c>
    </row>
    <row r="925" spans="69:88" x14ac:dyDescent="0.25">
      <c r="BQ9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BORD'!$B$13:$B$2000,0),11))*Q925/INDEX('[1]TABLEAU DE BORD'!$B$13:$R$2000,MATCH('Formalisme RTE'!$H$2,'[1]TABLEAU DE BORD'!$B$13:$B$2000,0),12)</f>
        <v>2.7040062867933941</v>
      </c>
      <c r="BR925">
        <f t="shared" si="58"/>
        <v>0</v>
      </c>
      <c r="BU925">
        <f t="shared" si="56"/>
        <v>0.5758883471257642</v>
      </c>
      <c r="BW925">
        <f>IF($BW$6="","",IF(ISERROR(INDEX([1]Base!$A$2:$C$207,MATCH($BW$6,[1]Base!$A$2:$A$207,0),2))=TRUE,"CABLE INCONNU",(INDEX([1]Base!$A$2:$C$207,MATCH($BW$6,[1]Base!$A$2:$A$207,0),3))))</f>
        <v>15.75</v>
      </c>
      <c r="BY925">
        <f>IF($BW$6="","",IF(ISERROR(INDEX([1]Base!$A$2:$C$207,MATCH($BW$6,[1]Base!$A$2:$A$207,0),2))=TRUE,"CABLE INCONNU",(INDEX([1]Base!$A$2:$C$207,MATCH($BW$6,[1]Base!$A$2:$A$207,0),2))))</f>
        <v>0.54700000000000004</v>
      </c>
      <c r="CA925">
        <f t="shared" si="57"/>
        <v>0</v>
      </c>
      <c r="CC925">
        <f>$BB$28+$D$10*((EXP(($BB$26-Q925)/$D$10)+EXP(-($BB$26-Q925)/$D$10))/2-1)</f>
        <v>237.96</v>
      </c>
      <c r="CD9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BORD'!$B$13:$B$2000,0),9)))*Q925/$M$18)</f>
        <v>237.96</v>
      </c>
      <c r="CF925" t="str">
        <f>'[1]TABLEAU DE BORD'!B923</f>
        <v/>
      </c>
      <c r="CG925" t="e">
        <f>'[1]TABLEAU DE BORD'!E923-'[1]TABLEAU DE BORD'!C923</f>
        <v>#VALUE!</v>
      </c>
      <c r="CI925" t="str">
        <f>'[1]TABLEAU DE BORD'!H923</f>
        <v/>
      </c>
      <c r="CJ925" t="e">
        <f>'[1]TABLEAU DE BORD'!K923-'[1]TABLEAU DE BORD'!I923</f>
        <v>#VALUE!</v>
      </c>
    </row>
    <row r="926" spans="69:88" x14ac:dyDescent="0.25">
      <c r="BQ9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BORD'!$B$13:$B$2000,0),11))*Q926/INDEX('[1]TABLEAU DE BORD'!$B$13:$R$2000,MATCH('Formalisme RTE'!$H$2,'[1]TABLEAU DE BORD'!$B$13:$B$2000,0),12)</f>
        <v>2.7040062867933941</v>
      </c>
      <c r="BR926">
        <f t="shared" si="58"/>
        <v>0</v>
      </c>
      <c r="BU926">
        <f t="shared" si="56"/>
        <v>0.5758883471257642</v>
      </c>
      <c r="BW926">
        <f>IF($BW$6="","",IF(ISERROR(INDEX([1]Base!$A$2:$C$207,MATCH($BW$6,[1]Base!$A$2:$A$207,0),2))=TRUE,"CABLE INCONNU",(INDEX([1]Base!$A$2:$C$207,MATCH($BW$6,[1]Base!$A$2:$A$207,0),3))))</f>
        <v>15.75</v>
      </c>
      <c r="BY926">
        <f>IF($BW$6="","",IF(ISERROR(INDEX([1]Base!$A$2:$C$207,MATCH($BW$6,[1]Base!$A$2:$A$207,0),2))=TRUE,"CABLE INCONNU",(INDEX([1]Base!$A$2:$C$207,MATCH($BW$6,[1]Base!$A$2:$A$207,0),2))))</f>
        <v>0.54700000000000004</v>
      </c>
      <c r="CA926">
        <f t="shared" si="57"/>
        <v>0</v>
      </c>
      <c r="CC926">
        <f>$BB$28+$D$10*((EXP(($BB$26-Q926)/$D$10)+EXP(-($BB$26-Q926)/$D$10))/2-1)</f>
        <v>237.96</v>
      </c>
      <c r="CD9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BORD'!$B$13:$B$2000,0),9)))*Q926/$M$18)</f>
        <v>237.96</v>
      </c>
      <c r="CF926" t="str">
        <f>'[1]TABLEAU DE BORD'!B924</f>
        <v/>
      </c>
      <c r="CG926" t="e">
        <f>'[1]TABLEAU DE BORD'!E924-'[1]TABLEAU DE BORD'!C924</f>
        <v>#VALUE!</v>
      </c>
      <c r="CI926" t="str">
        <f>'[1]TABLEAU DE BORD'!H924</f>
        <v/>
      </c>
      <c r="CJ926" t="e">
        <f>'[1]TABLEAU DE BORD'!K924-'[1]TABLEAU DE BORD'!I924</f>
        <v>#VALUE!</v>
      </c>
    </row>
    <row r="927" spans="69:88" x14ac:dyDescent="0.25">
      <c r="BQ9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BORD'!$B$13:$B$2000,0),11))*Q927/INDEX('[1]TABLEAU DE BORD'!$B$13:$R$2000,MATCH('Formalisme RTE'!$H$2,'[1]TABLEAU DE BORD'!$B$13:$B$2000,0),12)</f>
        <v>2.7040062867933941</v>
      </c>
      <c r="BR927">
        <f t="shared" si="58"/>
        <v>0</v>
      </c>
      <c r="BU927">
        <f t="shared" si="56"/>
        <v>0.5758883471257642</v>
      </c>
      <c r="BW927">
        <f>IF($BW$6="","",IF(ISERROR(INDEX([1]Base!$A$2:$C$207,MATCH($BW$6,[1]Base!$A$2:$A$207,0),2))=TRUE,"CABLE INCONNU",(INDEX([1]Base!$A$2:$C$207,MATCH($BW$6,[1]Base!$A$2:$A$207,0),3))))</f>
        <v>15.75</v>
      </c>
      <c r="BY927">
        <f>IF($BW$6="","",IF(ISERROR(INDEX([1]Base!$A$2:$C$207,MATCH($BW$6,[1]Base!$A$2:$A$207,0),2))=TRUE,"CABLE INCONNU",(INDEX([1]Base!$A$2:$C$207,MATCH($BW$6,[1]Base!$A$2:$A$207,0),2))))</f>
        <v>0.54700000000000004</v>
      </c>
      <c r="CA927">
        <f t="shared" si="57"/>
        <v>0</v>
      </c>
      <c r="CC927">
        <f>$BB$28+$D$10*((EXP(($BB$26-Q927)/$D$10)+EXP(-($BB$26-Q927)/$D$10))/2-1)</f>
        <v>237.96</v>
      </c>
      <c r="CD9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BORD'!$B$13:$B$2000,0),9)))*Q927/$M$18)</f>
        <v>237.96</v>
      </c>
      <c r="CF927" t="str">
        <f>'[1]TABLEAU DE BORD'!B925</f>
        <v/>
      </c>
      <c r="CG927" t="e">
        <f>'[1]TABLEAU DE BORD'!E925-'[1]TABLEAU DE BORD'!C925</f>
        <v>#VALUE!</v>
      </c>
      <c r="CI927" t="str">
        <f>'[1]TABLEAU DE BORD'!H925</f>
        <v/>
      </c>
      <c r="CJ927" t="e">
        <f>'[1]TABLEAU DE BORD'!K925-'[1]TABLEAU DE BORD'!I925</f>
        <v>#VALUE!</v>
      </c>
    </row>
    <row r="928" spans="69:88" x14ac:dyDescent="0.25">
      <c r="BQ9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BORD'!$B$13:$B$2000,0),11))*Q928/INDEX('[1]TABLEAU DE BORD'!$B$13:$R$2000,MATCH('Formalisme RTE'!$H$2,'[1]TABLEAU DE BORD'!$B$13:$B$2000,0),12)</f>
        <v>2.7040062867933941</v>
      </c>
      <c r="BR928">
        <f t="shared" si="58"/>
        <v>0</v>
      </c>
      <c r="BU928">
        <f t="shared" si="56"/>
        <v>0.5758883471257642</v>
      </c>
      <c r="BW928">
        <f>IF($BW$6="","",IF(ISERROR(INDEX([1]Base!$A$2:$C$207,MATCH($BW$6,[1]Base!$A$2:$A$207,0),2))=TRUE,"CABLE INCONNU",(INDEX([1]Base!$A$2:$C$207,MATCH($BW$6,[1]Base!$A$2:$A$207,0),3))))</f>
        <v>15.75</v>
      </c>
      <c r="BY928">
        <f>IF($BW$6="","",IF(ISERROR(INDEX([1]Base!$A$2:$C$207,MATCH($BW$6,[1]Base!$A$2:$A$207,0),2))=TRUE,"CABLE INCONNU",(INDEX([1]Base!$A$2:$C$207,MATCH($BW$6,[1]Base!$A$2:$A$207,0),2))))</f>
        <v>0.54700000000000004</v>
      </c>
      <c r="CA928">
        <f t="shared" si="57"/>
        <v>0</v>
      </c>
      <c r="CC928">
        <f>$BB$28+$D$10*((EXP(($BB$26-Q928)/$D$10)+EXP(-($BB$26-Q928)/$D$10))/2-1)</f>
        <v>237.96</v>
      </c>
      <c r="CD9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BORD'!$B$13:$B$2000,0),9)))*Q928/$M$18)</f>
        <v>237.96</v>
      </c>
      <c r="CF928" t="str">
        <f>'[1]TABLEAU DE BORD'!B926</f>
        <v/>
      </c>
      <c r="CG928" t="e">
        <f>'[1]TABLEAU DE BORD'!E926-'[1]TABLEAU DE BORD'!C926</f>
        <v>#VALUE!</v>
      </c>
      <c r="CI928" t="str">
        <f>'[1]TABLEAU DE BORD'!H926</f>
        <v/>
      </c>
      <c r="CJ928" t="e">
        <f>'[1]TABLEAU DE BORD'!K926-'[1]TABLEAU DE BORD'!I926</f>
        <v>#VALUE!</v>
      </c>
    </row>
    <row r="929" spans="69:88" x14ac:dyDescent="0.25">
      <c r="BQ9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BORD'!$B$13:$B$2000,0),11))*Q929/INDEX('[1]TABLEAU DE BORD'!$B$13:$R$2000,MATCH('Formalisme RTE'!$H$2,'[1]TABLEAU DE BORD'!$B$13:$B$2000,0),12)</f>
        <v>2.7040062867933941</v>
      </c>
      <c r="BR929">
        <f t="shared" si="58"/>
        <v>0</v>
      </c>
      <c r="BU929">
        <f t="shared" si="56"/>
        <v>0.5758883471257642</v>
      </c>
      <c r="BW929">
        <f>IF($BW$6="","",IF(ISERROR(INDEX([1]Base!$A$2:$C$207,MATCH($BW$6,[1]Base!$A$2:$A$207,0),2))=TRUE,"CABLE INCONNU",(INDEX([1]Base!$A$2:$C$207,MATCH($BW$6,[1]Base!$A$2:$A$207,0),3))))</f>
        <v>15.75</v>
      </c>
      <c r="BY929">
        <f>IF($BW$6="","",IF(ISERROR(INDEX([1]Base!$A$2:$C$207,MATCH($BW$6,[1]Base!$A$2:$A$207,0),2))=TRUE,"CABLE INCONNU",(INDEX([1]Base!$A$2:$C$207,MATCH($BW$6,[1]Base!$A$2:$A$207,0),2))))</f>
        <v>0.54700000000000004</v>
      </c>
      <c r="CA929">
        <f t="shared" si="57"/>
        <v>0</v>
      </c>
      <c r="CC929">
        <f>$BB$28+$D$10*((EXP(($BB$26-Q929)/$D$10)+EXP(-($BB$26-Q929)/$D$10))/2-1)</f>
        <v>237.96</v>
      </c>
      <c r="CD9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BORD'!$B$13:$B$2000,0),9)))*Q929/$M$18)</f>
        <v>237.96</v>
      </c>
      <c r="CF929" t="str">
        <f>'[1]TABLEAU DE BORD'!B927</f>
        <v/>
      </c>
      <c r="CG929" t="e">
        <f>'[1]TABLEAU DE BORD'!E927-'[1]TABLEAU DE BORD'!C927</f>
        <v>#VALUE!</v>
      </c>
      <c r="CI929" t="str">
        <f>'[1]TABLEAU DE BORD'!H927</f>
        <v/>
      </c>
      <c r="CJ929" t="e">
        <f>'[1]TABLEAU DE BORD'!K927-'[1]TABLEAU DE BORD'!I927</f>
        <v>#VALUE!</v>
      </c>
    </row>
    <row r="930" spans="69:88" x14ac:dyDescent="0.25">
      <c r="BQ9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BORD'!$B$13:$B$2000,0),11))*Q930/INDEX('[1]TABLEAU DE BORD'!$B$13:$R$2000,MATCH('Formalisme RTE'!$H$2,'[1]TABLEAU DE BORD'!$B$13:$B$2000,0),12)</f>
        <v>2.7040062867933941</v>
      </c>
      <c r="BR930">
        <f t="shared" si="58"/>
        <v>0</v>
      </c>
      <c r="BU930">
        <f t="shared" si="56"/>
        <v>0.5758883471257642</v>
      </c>
      <c r="BW930">
        <f>IF($BW$6="","",IF(ISERROR(INDEX([1]Base!$A$2:$C$207,MATCH($BW$6,[1]Base!$A$2:$A$207,0),2))=TRUE,"CABLE INCONNU",(INDEX([1]Base!$A$2:$C$207,MATCH($BW$6,[1]Base!$A$2:$A$207,0),3))))</f>
        <v>15.75</v>
      </c>
      <c r="BY930">
        <f>IF($BW$6="","",IF(ISERROR(INDEX([1]Base!$A$2:$C$207,MATCH($BW$6,[1]Base!$A$2:$A$207,0),2))=TRUE,"CABLE INCONNU",(INDEX([1]Base!$A$2:$C$207,MATCH($BW$6,[1]Base!$A$2:$A$207,0),2))))</f>
        <v>0.54700000000000004</v>
      </c>
      <c r="CA930">
        <f t="shared" si="57"/>
        <v>0</v>
      </c>
      <c r="CC930">
        <f>$BB$28+$D$10*((EXP(($BB$26-Q930)/$D$10)+EXP(-($BB$26-Q930)/$D$10))/2-1)</f>
        <v>237.96</v>
      </c>
      <c r="CD9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BORD'!$B$13:$B$2000,0),9)))*Q930/$M$18)</f>
        <v>237.96</v>
      </c>
      <c r="CF930" t="str">
        <f>'[1]TABLEAU DE BORD'!B928</f>
        <v/>
      </c>
      <c r="CG930" t="e">
        <f>'[1]TABLEAU DE BORD'!E928-'[1]TABLEAU DE BORD'!C928</f>
        <v>#VALUE!</v>
      </c>
      <c r="CI930" t="str">
        <f>'[1]TABLEAU DE BORD'!H928</f>
        <v/>
      </c>
      <c r="CJ930" t="e">
        <f>'[1]TABLEAU DE BORD'!K928-'[1]TABLEAU DE BORD'!I928</f>
        <v>#VALUE!</v>
      </c>
    </row>
    <row r="931" spans="69:88" x14ac:dyDescent="0.25">
      <c r="BQ9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BORD'!$B$13:$B$2000,0),11))*Q931/INDEX('[1]TABLEAU DE BORD'!$B$13:$R$2000,MATCH('Formalisme RTE'!$H$2,'[1]TABLEAU DE BORD'!$B$13:$B$2000,0),12)</f>
        <v>2.7040062867933941</v>
      </c>
      <c r="BR931">
        <f t="shared" si="58"/>
        <v>0</v>
      </c>
      <c r="BU931">
        <f t="shared" si="56"/>
        <v>0.5758883471257642</v>
      </c>
      <c r="BW931">
        <f>IF($BW$6="","",IF(ISERROR(INDEX([1]Base!$A$2:$C$207,MATCH($BW$6,[1]Base!$A$2:$A$207,0),2))=TRUE,"CABLE INCONNU",(INDEX([1]Base!$A$2:$C$207,MATCH($BW$6,[1]Base!$A$2:$A$207,0),3))))</f>
        <v>15.75</v>
      </c>
      <c r="BY931">
        <f>IF($BW$6="","",IF(ISERROR(INDEX([1]Base!$A$2:$C$207,MATCH($BW$6,[1]Base!$A$2:$A$207,0),2))=TRUE,"CABLE INCONNU",(INDEX([1]Base!$A$2:$C$207,MATCH($BW$6,[1]Base!$A$2:$A$207,0),2))))</f>
        <v>0.54700000000000004</v>
      </c>
      <c r="CA931">
        <f t="shared" si="57"/>
        <v>0</v>
      </c>
      <c r="CC931">
        <f>$BB$28+$D$10*((EXP(($BB$26-Q931)/$D$10)+EXP(-($BB$26-Q931)/$D$10))/2-1)</f>
        <v>237.96</v>
      </c>
      <c r="CD9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BORD'!$B$13:$B$2000,0),9)))*Q931/$M$18)</f>
        <v>237.96</v>
      </c>
      <c r="CF931" t="str">
        <f>'[1]TABLEAU DE BORD'!B929</f>
        <v/>
      </c>
      <c r="CG931" t="e">
        <f>'[1]TABLEAU DE BORD'!E929-'[1]TABLEAU DE BORD'!C929</f>
        <v>#VALUE!</v>
      </c>
      <c r="CI931" t="str">
        <f>'[1]TABLEAU DE BORD'!H929</f>
        <v/>
      </c>
      <c r="CJ931" t="e">
        <f>'[1]TABLEAU DE BORD'!K929-'[1]TABLEAU DE BORD'!I929</f>
        <v>#VALUE!</v>
      </c>
    </row>
    <row r="932" spans="69:88" x14ac:dyDescent="0.25">
      <c r="BQ9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BORD'!$B$13:$B$2000,0),11))*Q932/INDEX('[1]TABLEAU DE BORD'!$B$13:$R$2000,MATCH('Formalisme RTE'!$H$2,'[1]TABLEAU DE BORD'!$B$13:$B$2000,0),12)</f>
        <v>2.7040062867933941</v>
      </c>
      <c r="BR932">
        <f t="shared" si="58"/>
        <v>0</v>
      </c>
      <c r="BU932">
        <f t="shared" si="56"/>
        <v>0.5758883471257642</v>
      </c>
      <c r="BW932">
        <f>IF($BW$6="","",IF(ISERROR(INDEX([1]Base!$A$2:$C$207,MATCH($BW$6,[1]Base!$A$2:$A$207,0),2))=TRUE,"CABLE INCONNU",(INDEX([1]Base!$A$2:$C$207,MATCH($BW$6,[1]Base!$A$2:$A$207,0),3))))</f>
        <v>15.75</v>
      </c>
      <c r="BY932">
        <f>IF($BW$6="","",IF(ISERROR(INDEX([1]Base!$A$2:$C$207,MATCH($BW$6,[1]Base!$A$2:$A$207,0),2))=TRUE,"CABLE INCONNU",(INDEX([1]Base!$A$2:$C$207,MATCH($BW$6,[1]Base!$A$2:$A$207,0),2))))</f>
        <v>0.54700000000000004</v>
      </c>
      <c r="CA932">
        <f t="shared" si="57"/>
        <v>0</v>
      </c>
      <c r="CC932">
        <f>$BB$28+$D$10*((EXP(($BB$26-Q932)/$D$10)+EXP(-($BB$26-Q932)/$D$10))/2-1)</f>
        <v>237.96</v>
      </c>
      <c r="CD9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BORD'!$B$13:$B$2000,0),9)))*Q932/$M$18)</f>
        <v>237.96</v>
      </c>
      <c r="CF932" t="str">
        <f>'[1]TABLEAU DE BORD'!B930</f>
        <v/>
      </c>
      <c r="CG932" t="e">
        <f>'[1]TABLEAU DE BORD'!E930-'[1]TABLEAU DE BORD'!C930</f>
        <v>#VALUE!</v>
      </c>
      <c r="CI932" t="str">
        <f>'[1]TABLEAU DE BORD'!H930</f>
        <v/>
      </c>
      <c r="CJ932" t="e">
        <f>'[1]TABLEAU DE BORD'!K930-'[1]TABLEAU DE BORD'!I930</f>
        <v>#VALUE!</v>
      </c>
    </row>
    <row r="933" spans="69:88" x14ac:dyDescent="0.25">
      <c r="BQ9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BORD'!$B$13:$B$2000,0),11))*Q933/INDEX('[1]TABLEAU DE BORD'!$B$13:$R$2000,MATCH('Formalisme RTE'!$H$2,'[1]TABLEAU DE BORD'!$B$13:$B$2000,0),12)</f>
        <v>2.7040062867933941</v>
      </c>
      <c r="BR933">
        <f t="shared" si="58"/>
        <v>0</v>
      </c>
      <c r="BU933">
        <f t="shared" si="56"/>
        <v>0.5758883471257642</v>
      </c>
      <c r="BW933">
        <f>IF($BW$6="","",IF(ISERROR(INDEX([1]Base!$A$2:$C$207,MATCH($BW$6,[1]Base!$A$2:$A$207,0),2))=TRUE,"CABLE INCONNU",(INDEX([1]Base!$A$2:$C$207,MATCH($BW$6,[1]Base!$A$2:$A$207,0),3))))</f>
        <v>15.75</v>
      </c>
      <c r="BY933">
        <f>IF($BW$6="","",IF(ISERROR(INDEX([1]Base!$A$2:$C$207,MATCH($BW$6,[1]Base!$A$2:$A$207,0),2))=TRUE,"CABLE INCONNU",(INDEX([1]Base!$A$2:$C$207,MATCH($BW$6,[1]Base!$A$2:$A$207,0),2))))</f>
        <v>0.54700000000000004</v>
      </c>
      <c r="CA933">
        <f t="shared" si="57"/>
        <v>0</v>
      </c>
      <c r="CC933">
        <f>$BB$28+$D$10*((EXP(($BB$26-Q933)/$D$10)+EXP(-($BB$26-Q933)/$D$10))/2-1)</f>
        <v>237.96</v>
      </c>
      <c r="CD9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BORD'!$B$13:$B$2000,0),9)))*Q933/$M$18)</f>
        <v>237.96</v>
      </c>
      <c r="CF933" t="str">
        <f>'[1]TABLEAU DE BORD'!B931</f>
        <v/>
      </c>
      <c r="CG933" t="e">
        <f>'[1]TABLEAU DE BORD'!E931-'[1]TABLEAU DE BORD'!C931</f>
        <v>#VALUE!</v>
      </c>
      <c r="CI933" t="str">
        <f>'[1]TABLEAU DE BORD'!H931</f>
        <v/>
      </c>
      <c r="CJ933" t="e">
        <f>'[1]TABLEAU DE BORD'!K931-'[1]TABLEAU DE BORD'!I931</f>
        <v>#VALUE!</v>
      </c>
    </row>
    <row r="934" spans="69:88" x14ac:dyDescent="0.25">
      <c r="BQ9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BORD'!$B$13:$B$2000,0),11))*Q934/INDEX('[1]TABLEAU DE BORD'!$B$13:$R$2000,MATCH('Formalisme RTE'!$H$2,'[1]TABLEAU DE BORD'!$B$13:$B$2000,0),12)</f>
        <v>2.7040062867933941</v>
      </c>
      <c r="BR934">
        <f t="shared" si="58"/>
        <v>0</v>
      </c>
      <c r="BU934">
        <f t="shared" si="56"/>
        <v>0.5758883471257642</v>
      </c>
      <c r="BW934">
        <f>IF($BW$6="","",IF(ISERROR(INDEX([1]Base!$A$2:$C$207,MATCH($BW$6,[1]Base!$A$2:$A$207,0),2))=TRUE,"CABLE INCONNU",(INDEX([1]Base!$A$2:$C$207,MATCH($BW$6,[1]Base!$A$2:$A$207,0),3))))</f>
        <v>15.75</v>
      </c>
      <c r="BY934">
        <f>IF($BW$6="","",IF(ISERROR(INDEX([1]Base!$A$2:$C$207,MATCH($BW$6,[1]Base!$A$2:$A$207,0),2))=TRUE,"CABLE INCONNU",(INDEX([1]Base!$A$2:$C$207,MATCH($BW$6,[1]Base!$A$2:$A$207,0),2))))</f>
        <v>0.54700000000000004</v>
      </c>
      <c r="CA934">
        <f t="shared" si="57"/>
        <v>0</v>
      </c>
      <c r="CC934">
        <f>$BB$28+$D$10*((EXP(($BB$26-Q934)/$D$10)+EXP(-($BB$26-Q934)/$D$10))/2-1)</f>
        <v>237.96</v>
      </c>
      <c r="CD9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BORD'!$B$13:$B$2000,0),9)))*Q934/$M$18)</f>
        <v>237.96</v>
      </c>
      <c r="CF934" t="str">
        <f>'[1]TABLEAU DE BORD'!B932</f>
        <v/>
      </c>
      <c r="CG934" t="e">
        <f>'[1]TABLEAU DE BORD'!E932-'[1]TABLEAU DE BORD'!C932</f>
        <v>#VALUE!</v>
      </c>
      <c r="CI934" t="str">
        <f>'[1]TABLEAU DE BORD'!H932</f>
        <v/>
      </c>
      <c r="CJ934" t="e">
        <f>'[1]TABLEAU DE BORD'!K932-'[1]TABLEAU DE BORD'!I932</f>
        <v>#VALUE!</v>
      </c>
    </row>
    <row r="935" spans="69:88" x14ac:dyDescent="0.25">
      <c r="BQ9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BORD'!$B$13:$B$2000,0),11))*Q935/INDEX('[1]TABLEAU DE BORD'!$B$13:$R$2000,MATCH('Formalisme RTE'!$H$2,'[1]TABLEAU DE BORD'!$B$13:$B$2000,0),12)</f>
        <v>2.7040062867933941</v>
      </c>
      <c r="BR935">
        <f t="shared" si="58"/>
        <v>0</v>
      </c>
      <c r="BU935">
        <f t="shared" si="56"/>
        <v>0.5758883471257642</v>
      </c>
      <c r="BW935">
        <f>IF($BW$6="","",IF(ISERROR(INDEX([1]Base!$A$2:$C$207,MATCH($BW$6,[1]Base!$A$2:$A$207,0),2))=TRUE,"CABLE INCONNU",(INDEX([1]Base!$A$2:$C$207,MATCH($BW$6,[1]Base!$A$2:$A$207,0),3))))</f>
        <v>15.75</v>
      </c>
      <c r="BY935">
        <f>IF($BW$6="","",IF(ISERROR(INDEX([1]Base!$A$2:$C$207,MATCH($BW$6,[1]Base!$A$2:$A$207,0),2))=TRUE,"CABLE INCONNU",(INDEX([1]Base!$A$2:$C$207,MATCH($BW$6,[1]Base!$A$2:$A$207,0),2))))</f>
        <v>0.54700000000000004</v>
      </c>
      <c r="CA935">
        <f t="shared" si="57"/>
        <v>0</v>
      </c>
      <c r="CC935">
        <f>$BB$28+$D$10*((EXP(($BB$26-Q935)/$D$10)+EXP(-($BB$26-Q935)/$D$10))/2-1)</f>
        <v>237.96</v>
      </c>
      <c r="CD9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BORD'!$B$13:$B$2000,0),9)))*Q935/$M$18)</f>
        <v>237.96</v>
      </c>
      <c r="CF935" t="str">
        <f>'[1]TABLEAU DE BORD'!B933</f>
        <v/>
      </c>
      <c r="CG935" t="e">
        <f>'[1]TABLEAU DE BORD'!E933-'[1]TABLEAU DE BORD'!C933</f>
        <v>#VALUE!</v>
      </c>
      <c r="CI935" t="str">
        <f>'[1]TABLEAU DE BORD'!H933</f>
        <v/>
      </c>
      <c r="CJ935" t="e">
        <f>'[1]TABLEAU DE BORD'!K933-'[1]TABLEAU DE BORD'!I933</f>
        <v>#VALUE!</v>
      </c>
    </row>
    <row r="936" spans="69:88" x14ac:dyDescent="0.25">
      <c r="BQ9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BORD'!$B$13:$B$2000,0),11))*Q936/INDEX('[1]TABLEAU DE BORD'!$B$13:$R$2000,MATCH('Formalisme RTE'!$H$2,'[1]TABLEAU DE BORD'!$B$13:$B$2000,0),12)</f>
        <v>2.7040062867933941</v>
      </c>
      <c r="BR936">
        <f t="shared" si="58"/>
        <v>0</v>
      </c>
      <c r="BU936">
        <f t="shared" si="56"/>
        <v>0.5758883471257642</v>
      </c>
      <c r="BW936">
        <f>IF($BW$6="","",IF(ISERROR(INDEX([1]Base!$A$2:$C$207,MATCH($BW$6,[1]Base!$A$2:$A$207,0),2))=TRUE,"CABLE INCONNU",(INDEX([1]Base!$A$2:$C$207,MATCH($BW$6,[1]Base!$A$2:$A$207,0),3))))</f>
        <v>15.75</v>
      </c>
      <c r="BY936">
        <f>IF($BW$6="","",IF(ISERROR(INDEX([1]Base!$A$2:$C$207,MATCH($BW$6,[1]Base!$A$2:$A$207,0),2))=TRUE,"CABLE INCONNU",(INDEX([1]Base!$A$2:$C$207,MATCH($BW$6,[1]Base!$A$2:$A$207,0),2))))</f>
        <v>0.54700000000000004</v>
      </c>
      <c r="CA936">
        <f t="shared" si="57"/>
        <v>0</v>
      </c>
      <c r="CC936">
        <f>$BB$28+$D$10*((EXP(($BB$26-Q936)/$D$10)+EXP(-($BB$26-Q936)/$D$10))/2-1)</f>
        <v>237.96</v>
      </c>
      <c r="CD9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BORD'!$B$13:$B$2000,0),9)))*Q936/$M$18)</f>
        <v>237.96</v>
      </c>
      <c r="CF936" t="str">
        <f>'[1]TABLEAU DE BORD'!B934</f>
        <v/>
      </c>
      <c r="CG936" t="e">
        <f>'[1]TABLEAU DE BORD'!E934-'[1]TABLEAU DE BORD'!C934</f>
        <v>#VALUE!</v>
      </c>
      <c r="CI936" t="str">
        <f>'[1]TABLEAU DE BORD'!H934</f>
        <v/>
      </c>
      <c r="CJ936" t="e">
        <f>'[1]TABLEAU DE BORD'!K934-'[1]TABLEAU DE BORD'!I934</f>
        <v>#VALUE!</v>
      </c>
    </row>
    <row r="937" spans="69:88" x14ac:dyDescent="0.25">
      <c r="BQ9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BORD'!$B$13:$B$2000,0),11))*Q937/INDEX('[1]TABLEAU DE BORD'!$B$13:$R$2000,MATCH('Formalisme RTE'!$H$2,'[1]TABLEAU DE BORD'!$B$13:$B$2000,0),12)</f>
        <v>2.7040062867933941</v>
      </c>
      <c r="BR937">
        <f t="shared" si="58"/>
        <v>0</v>
      </c>
      <c r="BU937">
        <f t="shared" si="56"/>
        <v>0.5758883471257642</v>
      </c>
      <c r="BW937">
        <f>IF($BW$6="","",IF(ISERROR(INDEX([1]Base!$A$2:$C$207,MATCH($BW$6,[1]Base!$A$2:$A$207,0),2))=TRUE,"CABLE INCONNU",(INDEX([1]Base!$A$2:$C$207,MATCH($BW$6,[1]Base!$A$2:$A$207,0),3))))</f>
        <v>15.75</v>
      </c>
      <c r="BY937">
        <f>IF($BW$6="","",IF(ISERROR(INDEX([1]Base!$A$2:$C$207,MATCH($BW$6,[1]Base!$A$2:$A$207,0),2))=TRUE,"CABLE INCONNU",(INDEX([1]Base!$A$2:$C$207,MATCH($BW$6,[1]Base!$A$2:$A$207,0),2))))</f>
        <v>0.54700000000000004</v>
      </c>
      <c r="CA937">
        <f t="shared" si="57"/>
        <v>0</v>
      </c>
      <c r="CC937">
        <f>$BB$28+$D$10*((EXP(($BB$26-Q937)/$D$10)+EXP(-($BB$26-Q937)/$D$10))/2-1)</f>
        <v>237.96</v>
      </c>
      <c r="CD9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BORD'!$B$13:$B$2000,0),9)))*Q937/$M$18)</f>
        <v>237.96</v>
      </c>
      <c r="CF937" t="str">
        <f>'[1]TABLEAU DE BORD'!B935</f>
        <v/>
      </c>
      <c r="CG937" t="e">
        <f>'[1]TABLEAU DE BORD'!E935-'[1]TABLEAU DE BORD'!C935</f>
        <v>#VALUE!</v>
      </c>
      <c r="CI937" t="str">
        <f>'[1]TABLEAU DE BORD'!H935</f>
        <v/>
      </c>
      <c r="CJ937" t="e">
        <f>'[1]TABLEAU DE BORD'!K935-'[1]TABLEAU DE BORD'!I935</f>
        <v>#VALUE!</v>
      </c>
    </row>
    <row r="938" spans="69:88" x14ac:dyDescent="0.25">
      <c r="BQ9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BORD'!$B$13:$B$2000,0),11))*Q938/INDEX('[1]TABLEAU DE BORD'!$B$13:$R$2000,MATCH('Formalisme RTE'!$H$2,'[1]TABLEAU DE BORD'!$B$13:$B$2000,0),12)</f>
        <v>2.7040062867933941</v>
      </c>
      <c r="BR938">
        <f t="shared" si="58"/>
        <v>0</v>
      </c>
      <c r="BU938">
        <f t="shared" si="56"/>
        <v>0.5758883471257642</v>
      </c>
      <c r="BW938">
        <f>IF($BW$6="","",IF(ISERROR(INDEX([1]Base!$A$2:$C$207,MATCH($BW$6,[1]Base!$A$2:$A$207,0),2))=TRUE,"CABLE INCONNU",(INDEX([1]Base!$A$2:$C$207,MATCH($BW$6,[1]Base!$A$2:$A$207,0),3))))</f>
        <v>15.75</v>
      </c>
      <c r="BY938">
        <f>IF($BW$6="","",IF(ISERROR(INDEX([1]Base!$A$2:$C$207,MATCH($BW$6,[1]Base!$A$2:$A$207,0),2))=TRUE,"CABLE INCONNU",(INDEX([1]Base!$A$2:$C$207,MATCH($BW$6,[1]Base!$A$2:$A$207,0),2))))</f>
        <v>0.54700000000000004</v>
      </c>
      <c r="CA938">
        <f t="shared" si="57"/>
        <v>0</v>
      </c>
      <c r="CC938">
        <f>$BB$28+$D$10*((EXP(($BB$26-Q938)/$D$10)+EXP(-($BB$26-Q938)/$D$10))/2-1)</f>
        <v>237.96</v>
      </c>
      <c r="CD9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BORD'!$B$13:$B$2000,0),9)))*Q938/$M$18)</f>
        <v>237.96</v>
      </c>
      <c r="CF938" t="str">
        <f>'[1]TABLEAU DE BORD'!B936</f>
        <v/>
      </c>
      <c r="CG938" t="e">
        <f>'[1]TABLEAU DE BORD'!E936-'[1]TABLEAU DE BORD'!C936</f>
        <v>#VALUE!</v>
      </c>
      <c r="CI938" t="str">
        <f>'[1]TABLEAU DE BORD'!H936</f>
        <v/>
      </c>
      <c r="CJ938" t="e">
        <f>'[1]TABLEAU DE BORD'!K936-'[1]TABLEAU DE BORD'!I936</f>
        <v>#VALUE!</v>
      </c>
    </row>
    <row r="939" spans="69:88" x14ac:dyDescent="0.25">
      <c r="BQ9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BORD'!$B$13:$B$2000,0),11))*Q939/INDEX('[1]TABLEAU DE BORD'!$B$13:$R$2000,MATCH('Formalisme RTE'!$H$2,'[1]TABLEAU DE BORD'!$B$13:$B$2000,0),12)</f>
        <v>2.7040062867933941</v>
      </c>
      <c r="BR939">
        <f t="shared" si="58"/>
        <v>0</v>
      </c>
      <c r="BU939">
        <f t="shared" si="56"/>
        <v>0.5758883471257642</v>
      </c>
      <c r="BW939">
        <f>IF($BW$6="","",IF(ISERROR(INDEX([1]Base!$A$2:$C$207,MATCH($BW$6,[1]Base!$A$2:$A$207,0),2))=TRUE,"CABLE INCONNU",(INDEX([1]Base!$A$2:$C$207,MATCH($BW$6,[1]Base!$A$2:$A$207,0),3))))</f>
        <v>15.75</v>
      </c>
      <c r="BY939">
        <f>IF($BW$6="","",IF(ISERROR(INDEX([1]Base!$A$2:$C$207,MATCH($BW$6,[1]Base!$A$2:$A$207,0),2))=TRUE,"CABLE INCONNU",(INDEX([1]Base!$A$2:$C$207,MATCH($BW$6,[1]Base!$A$2:$A$207,0),2))))</f>
        <v>0.54700000000000004</v>
      </c>
      <c r="CA939">
        <f t="shared" si="57"/>
        <v>0</v>
      </c>
      <c r="CC939">
        <f>$BB$28+$D$10*((EXP(($BB$26-Q939)/$D$10)+EXP(-($BB$26-Q939)/$D$10))/2-1)</f>
        <v>237.96</v>
      </c>
      <c r="CD9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BORD'!$B$13:$B$2000,0),9)))*Q939/$M$18)</f>
        <v>237.96</v>
      </c>
      <c r="CF939" t="str">
        <f>'[1]TABLEAU DE BORD'!B937</f>
        <v/>
      </c>
      <c r="CG939" t="e">
        <f>'[1]TABLEAU DE BORD'!E937-'[1]TABLEAU DE BORD'!C937</f>
        <v>#VALUE!</v>
      </c>
      <c r="CI939" t="str">
        <f>'[1]TABLEAU DE BORD'!H937</f>
        <v/>
      </c>
      <c r="CJ939" t="e">
        <f>'[1]TABLEAU DE BORD'!K937-'[1]TABLEAU DE BORD'!I937</f>
        <v>#VALUE!</v>
      </c>
    </row>
    <row r="940" spans="69:88" x14ac:dyDescent="0.25">
      <c r="BQ9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BORD'!$B$13:$B$2000,0),11))*Q940/INDEX('[1]TABLEAU DE BORD'!$B$13:$R$2000,MATCH('Formalisme RTE'!$H$2,'[1]TABLEAU DE BORD'!$B$13:$B$2000,0),12)</f>
        <v>2.7040062867933941</v>
      </c>
      <c r="BR940">
        <f t="shared" si="58"/>
        <v>0</v>
      </c>
      <c r="BU940">
        <f t="shared" si="56"/>
        <v>0.5758883471257642</v>
      </c>
      <c r="BW940">
        <f>IF($BW$6="","",IF(ISERROR(INDEX([1]Base!$A$2:$C$207,MATCH($BW$6,[1]Base!$A$2:$A$207,0),2))=TRUE,"CABLE INCONNU",(INDEX([1]Base!$A$2:$C$207,MATCH($BW$6,[1]Base!$A$2:$A$207,0),3))))</f>
        <v>15.75</v>
      </c>
      <c r="BY940">
        <f>IF($BW$6="","",IF(ISERROR(INDEX([1]Base!$A$2:$C$207,MATCH($BW$6,[1]Base!$A$2:$A$207,0),2))=TRUE,"CABLE INCONNU",(INDEX([1]Base!$A$2:$C$207,MATCH($BW$6,[1]Base!$A$2:$A$207,0),2))))</f>
        <v>0.54700000000000004</v>
      </c>
      <c r="CA940">
        <f t="shared" si="57"/>
        <v>0</v>
      </c>
      <c r="CC940">
        <f>$BB$28+$D$10*((EXP(($BB$26-Q940)/$D$10)+EXP(-($BB$26-Q940)/$D$10))/2-1)</f>
        <v>237.96</v>
      </c>
      <c r="CD9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BORD'!$B$13:$B$2000,0),9)))*Q940/$M$18)</f>
        <v>237.96</v>
      </c>
      <c r="CF940" t="str">
        <f>'[1]TABLEAU DE BORD'!B938</f>
        <v/>
      </c>
      <c r="CG940" t="e">
        <f>'[1]TABLEAU DE BORD'!E938-'[1]TABLEAU DE BORD'!C938</f>
        <v>#VALUE!</v>
      </c>
      <c r="CI940" t="str">
        <f>'[1]TABLEAU DE BORD'!H938</f>
        <v/>
      </c>
      <c r="CJ940" t="e">
        <f>'[1]TABLEAU DE BORD'!K938-'[1]TABLEAU DE BORD'!I938</f>
        <v>#VALUE!</v>
      </c>
    </row>
    <row r="941" spans="69:88" x14ac:dyDescent="0.25">
      <c r="BQ9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BORD'!$B$13:$B$2000,0),11))*Q941/INDEX('[1]TABLEAU DE BORD'!$B$13:$R$2000,MATCH('Formalisme RTE'!$H$2,'[1]TABLEAU DE BORD'!$B$13:$B$2000,0),12)</f>
        <v>2.7040062867933941</v>
      </c>
      <c r="BR941">
        <f t="shared" si="58"/>
        <v>0</v>
      </c>
      <c r="BU941">
        <f t="shared" si="56"/>
        <v>0.5758883471257642</v>
      </c>
      <c r="BW941">
        <f>IF($BW$6="","",IF(ISERROR(INDEX([1]Base!$A$2:$C$207,MATCH($BW$6,[1]Base!$A$2:$A$207,0),2))=TRUE,"CABLE INCONNU",(INDEX([1]Base!$A$2:$C$207,MATCH($BW$6,[1]Base!$A$2:$A$207,0),3))))</f>
        <v>15.75</v>
      </c>
      <c r="BY941">
        <f>IF($BW$6="","",IF(ISERROR(INDEX([1]Base!$A$2:$C$207,MATCH($BW$6,[1]Base!$A$2:$A$207,0),2))=TRUE,"CABLE INCONNU",(INDEX([1]Base!$A$2:$C$207,MATCH($BW$6,[1]Base!$A$2:$A$207,0),2))))</f>
        <v>0.54700000000000004</v>
      </c>
      <c r="CA941">
        <f t="shared" si="57"/>
        <v>0</v>
      </c>
      <c r="CC941">
        <f>$BB$28+$D$10*((EXP(($BB$26-Q941)/$D$10)+EXP(-($BB$26-Q941)/$D$10))/2-1)</f>
        <v>237.96</v>
      </c>
      <c r="CD9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BORD'!$B$13:$B$2000,0),9)))*Q941/$M$18)</f>
        <v>237.96</v>
      </c>
      <c r="CF941" t="str">
        <f>'[1]TABLEAU DE BORD'!B939</f>
        <v/>
      </c>
      <c r="CG941" t="e">
        <f>'[1]TABLEAU DE BORD'!E939-'[1]TABLEAU DE BORD'!C939</f>
        <v>#VALUE!</v>
      </c>
      <c r="CI941" t="str">
        <f>'[1]TABLEAU DE BORD'!H939</f>
        <v/>
      </c>
      <c r="CJ941" t="e">
        <f>'[1]TABLEAU DE BORD'!K939-'[1]TABLEAU DE BORD'!I939</f>
        <v>#VALUE!</v>
      </c>
    </row>
    <row r="942" spans="69:88" x14ac:dyDescent="0.25">
      <c r="BQ9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BORD'!$B$13:$B$2000,0),11))*Q942/INDEX('[1]TABLEAU DE BORD'!$B$13:$R$2000,MATCH('Formalisme RTE'!$H$2,'[1]TABLEAU DE BORD'!$B$13:$B$2000,0),12)</f>
        <v>2.7040062867933941</v>
      </c>
      <c r="BR942">
        <f t="shared" si="58"/>
        <v>0</v>
      </c>
      <c r="BU942">
        <f t="shared" si="56"/>
        <v>0.5758883471257642</v>
      </c>
      <c r="BW942">
        <f>IF($BW$6="","",IF(ISERROR(INDEX([1]Base!$A$2:$C$207,MATCH($BW$6,[1]Base!$A$2:$A$207,0),2))=TRUE,"CABLE INCONNU",(INDEX([1]Base!$A$2:$C$207,MATCH($BW$6,[1]Base!$A$2:$A$207,0),3))))</f>
        <v>15.75</v>
      </c>
      <c r="BY942">
        <f>IF($BW$6="","",IF(ISERROR(INDEX([1]Base!$A$2:$C$207,MATCH($BW$6,[1]Base!$A$2:$A$207,0),2))=TRUE,"CABLE INCONNU",(INDEX([1]Base!$A$2:$C$207,MATCH($BW$6,[1]Base!$A$2:$A$207,0),2))))</f>
        <v>0.54700000000000004</v>
      </c>
      <c r="CA942">
        <f t="shared" si="57"/>
        <v>0</v>
      </c>
      <c r="CC942">
        <f>$BB$28+$D$10*((EXP(($BB$26-Q942)/$D$10)+EXP(-($BB$26-Q942)/$D$10))/2-1)</f>
        <v>237.96</v>
      </c>
      <c r="CD9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BORD'!$B$13:$B$2000,0),9)))*Q942/$M$18)</f>
        <v>237.96</v>
      </c>
      <c r="CF942" t="str">
        <f>'[1]TABLEAU DE BORD'!B940</f>
        <v/>
      </c>
      <c r="CG942" t="e">
        <f>'[1]TABLEAU DE BORD'!E940-'[1]TABLEAU DE BORD'!C940</f>
        <v>#VALUE!</v>
      </c>
      <c r="CI942" t="str">
        <f>'[1]TABLEAU DE BORD'!H940</f>
        <v/>
      </c>
      <c r="CJ942" t="e">
        <f>'[1]TABLEAU DE BORD'!K940-'[1]TABLEAU DE BORD'!I940</f>
        <v>#VALUE!</v>
      </c>
    </row>
    <row r="943" spans="69:88" x14ac:dyDescent="0.25">
      <c r="BQ9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BORD'!$B$13:$B$2000,0),11))*Q943/INDEX('[1]TABLEAU DE BORD'!$B$13:$R$2000,MATCH('Formalisme RTE'!$H$2,'[1]TABLEAU DE BORD'!$B$13:$B$2000,0),12)</f>
        <v>2.7040062867933941</v>
      </c>
      <c r="BR943">
        <f t="shared" si="58"/>
        <v>0</v>
      </c>
      <c r="BU943">
        <f t="shared" si="56"/>
        <v>0.5758883471257642</v>
      </c>
      <c r="BW943">
        <f>IF($BW$6="","",IF(ISERROR(INDEX([1]Base!$A$2:$C$207,MATCH($BW$6,[1]Base!$A$2:$A$207,0),2))=TRUE,"CABLE INCONNU",(INDEX([1]Base!$A$2:$C$207,MATCH($BW$6,[1]Base!$A$2:$A$207,0),3))))</f>
        <v>15.75</v>
      </c>
      <c r="BY943">
        <f>IF($BW$6="","",IF(ISERROR(INDEX([1]Base!$A$2:$C$207,MATCH($BW$6,[1]Base!$A$2:$A$207,0),2))=TRUE,"CABLE INCONNU",(INDEX([1]Base!$A$2:$C$207,MATCH($BW$6,[1]Base!$A$2:$A$207,0),2))))</f>
        <v>0.54700000000000004</v>
      </c>
      <c r="CA943">
        <f t="shared" si="57"/>
        <v>0</v>
      </c>
      <c r="CC943">
        <f>$BB$28+$D$10*((EXP(($BB$26-Q943)/$D$10)+EXP(-($BB$26-Q943)/$D$10))/2-1)</f>
        <v>237.96</v>
      </c>
      <c r="CD9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BORD'!$B$13:$B$2000,0),9)))*Q943/$M$18)</f>
        <v>237.96</v>
      </c>
      <c r="CF943" t="str">
        <f>'[1]TABLEAU DE BORD'!B941</f>
        <v/>
      </c>
      <c r="CG943" t="e">
        <f>'[1]TABLEAU DE BORD'!E941-'[1]TABLEAU DE BORD'!C941</f>
        <v>#VALUE!</v>
      </c>
      <c r="CI943" t="str">
        <f>'[1]TABLEAU DE BORD'!H941</f>
        <v/>
      </c>
      <c r="CJ943" t="e">
        <f>'[1]TABLEAU DE BORD'!K941-'[1]TABLEAU DE BORD'!I941</f>
        <v>#VALUE!</v>
      </c>
    </row>
    <row r="944" spans="69:88" x14ac:dyDescent="0.25">
      <c r="BQ9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BORD'!$B$13:$B$2000,0),11))*Q944/INDEX('[1]TABLEAU DE BORD'!$B$13:$R$2000,MATCH('Formalisme RTE'!$H$2,'[1]TABLEAU DE BORD'!$B$13:$B$2000,0),12)</f>
        <v>2.7040062867933941</v>
      </c>
      <c r="BR944">
        <f t="shared" si="58"/>
        <v>0</v>
      </c>
      <c r="BU944">
        <f t="shared" si="56"/>
        <v>0.5758883471257642</v>
      </c>
      <c r="BW944">
        <f>IF($BW$6="","",IF(ISERROR(INDEX([1]Base!$A$2:$C$207,MATCH($BW$6,[1]Base!$A$2:$A$207,0),2))=TRUE,"CABLE INCONNU",(INDEX([1]Base!$A$2:$C$207,MATCH($BW$6,[1]Base!$A$2:$A$207,0),3))))</f>
        <v>15.75</v>
      </c>
      <c r="BY944">
        <f>IF($BW$6="","",IF(ISERROR(INDEX([1]Base!$A$2:$C$207,MATCH($BW$6,[1]Base!$A$2:$A$207,0),2))=TRUE,"CABLE INCONNU",(INDEX([1]Base!$A$2:$C$207,MATCH($BW$6,[1]Base!$A$2:$A$207,0),2))))</f>
        <v>0.54700000000000004</v>
      </c>
      <c r="CA944">
        <f t="shared" si="57"/>
        <v>0</v>
      </c>
      <c r="CC944">
        <f>$BB$28+$D$10*((EXP(($BB$26-Q944)/$D$10)+EXP(-($BB$26-Q944)/$D$10))/2-1)</f>
        <v>237.96</v>
      </c>
      <c r="CD9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BORD'!$B$13:$B$2000,0),9)))*Q944/$M$18)</f>
        <v>237.96</v>
      </c>
      <c r="CF944" t="str">
        <f>'[1]TABLEAU DE BORD'!B942</f>
        <v/>
      </c>
      <c r="CG944" t="e">
        <f>'[1]TABLEAU DE BORD'!E942-'[1]TABLEAU DE BORD'!C942</f>
        <v>#VALUE!</v>
      </c>
      <c r="CI944" t="str">
        <f>'[1]TABLEAU DE BORD'!H942</f>
        <v/>
      </c>
      <c r="CJ944" t="e">
        <f>'[1]TABLEAU DE BORD'!K942-'[1]TABLEAU DE BORD'!I942</f>
        <v>#VALUE!</v>
      </c>
    </row>
    <row r="945" spans="69:88" x14ac:dyDescent="0.25">
      <c r="BQ9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BORD'!$B$13:$B$2000,0),11))*Q945/INDEX('[1]TABLEAU DE BORD'!$B$13:$R$2000,MATCH('Formalisme RTE'!$H$2,'[1]TABLEAU DE BORD'!$B$13:$B$2000,0),12)</f>
        <v>2.7040062867933941</v>
      </c>
      <c r="BR945">
        <f t="shared" si="58"/>
        <v>0</v>
      </c>
      <c r="BU945">
        <f t="shared" si="56"/>
        <v>0.5758883471257642</v>
      </c>
      <c r="BW945">
        <f>IF($BW$6="","",IF(ISERROR(INDEX([1]Base!$A$2:$C$207,MATCH($BW$6,[1]Base!$A$2:$A$207,0),2))=TRUE,"CABLE INCONNU",(INDEX([1]Base!$A$2:$C$207,MATCH($BW$6,[1]Base!$A$2:$A$207,0),3))))</f>
        <v>15.75</v>
      </c>
      <c r="BY945">
        <f>IF($BW$6="","",IF(ISERROR(INDEX([1]Base!$A$2:$C$207,MATCH($BW$6,[1]Base!$A$2:$A$207,0),2))=TRUE,"CABLE INCONNU",(INDEX([1]Base!$A$2:$C$207,MATCH($BW$6,[1]Base!$A$2:$A$207,0),2))))</f>
        <v>0.54700000000000004</v>
      </c>
      <c r="CA945">
        <f t="shared" si="57"/>
        <v>0</v>
      </c>
      <c r="CC945">
        <f>$BB$28+$D$10*((EXP(($BB$26-Q945)/$D$10)+EXP(-($BB$26-Q945)/$D$10))/2-1)</f>
        <v>237.96</v>
      </c>
      <c r="CD9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BORD'!$B$13:$B$2000,0),9)))*Q945/$M$18)</f>
        <v>237.96</v>
      </c>
      <c r="CF945" t="str">
        <f>'[1]TABLEAU DE BORD'!B943</f>
        <v/>
      </c>
      <c r="CG945" t="e">
        <f>'[1]TABLEAU DE BORD'!E943-'[1]TABLEAU DE BORD'!C943</f>
        <v>#VALUE!</v>
      </c>
      <c r="CI945" t="str">
        <f>'[1]TABLEAU DE BORD'!H943</f>
        <v/>
      </c>
      <c r="CJ945" t="e">
        <f>'[1]TABLEAU DE BORD'!K943-'[1]TABLEAU DE BORD'!I943</f>
        <v>#VALUE!</v>
      </c>
    </row>
    <row r="946" spans="69:88" x14ac:dyDescent="0.25">
      <c r="BQ9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BORD'!$B$13:$B$2000,0),11))*Q946/INDEX('[1]TABLEAU DE BORD'!$B$13:$R$2000,MATCH('Formalisme RTE'!$H$2,'[1]TABLEAU DE BORD'!$B$13:$B$2000,0),12)</f>
        <v>2.7040062867933941</v>
      </c>
      <c r="BR946">
        <f t="shared" si="58"/>
        <v>0</v>
      </c>
      <c r="BU946">
        <f t="shared" si="56"/>
        <v>0.5758883471257642</v>
      </c>
      <c r="BW946">
        <f>IF($BW$6="","",IF(ISERROR(INDEX([1]Base!$A$2:$C$207,MATCH($BW$6,[1]Base!$A$2:$A$207,0),2))=TRUE,"CABLE INCONNU",(INDEX([1]Base!$A$2:$C$207,MATCH($BW$6,[1]Base!$A$2:$A$207,0),3))))</f>
        <v>15.75</v>
      </c>
      <c r="BY946">
        <f>IF($BW$6="","",IF(ISERROR(INDEX([1]Base!$A$2:$C$207,MATCH($BW$6,[1]Base!$A$2:$A$207,0),2))=TRUE,"CABLE INCONNU",(INDEX([1]Base!$A$2:$C$207,MATCH($BW$6,[1]Base!$A$2:$A$207,0),2))))</f>
        <v>0.54700000000000004</v>
      </c>
      <c r="CA946">
        <f t="shared" si="57"/>
        <v>0</v>
      </c>
      <c r="CC946">
        <f>$BB$28+$D$10*((EXP(($BB$26-Q946)/$D$10)+EXP(-($BB$26-Q946)/$D$10))/2-1)</f>
        <v>237.96</v>
      </c>
      <c r="CD9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BORD'!$B$13:$B$2000,0),9)))*Q946/$M$18)</f>
        <v>237.96</v>
      </c>
      <c r="CF946" t="str">
        <f>'[1]TABLEAU DE BORD'!B944</f>
        <v/>
      </c>
      <c r="CG946" t="e">
        <f>'[1]TABLEAU DE BORD'!E944-'[1]TABLEAU DE BORD'!C944</f>
        <v>#VALUE!</v>
      </c>
      <c r="CI946" t="str">
        <f>'[1]TABLEAU DE BORD'!H944</f>
        <v/>
      </c>
      <c r="CJ946" t="e">
        <f>'[1]TABLEAU DE BORD'!K944-'[1]TABLEAU DE BORD'!I944</f>
        <v>#VALUE!</v>
      </c>
    </row>
    <row r="947" spans="69:88" x14ac:dyDescent="0.25">
      <c r="BQ9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BORD'!$B$13:$B$2000,0),11))*Q947/INDEX('[1]TABLEAU DE BORD'!$B$13:$R$2000,MATCH('Formalisme RTE'!$H$2,'[1]TABLEAU DE BORD'!$B$13:$B$2000,0),12)</f>
        <v>2.7040062867933941</v>
      </c>
      <c r="BR947">
        <f t="shared" si="58"/>
        <v>0</v>
      </c>
      <c r="BU947">
        <f t="shared" si="56"/>
        <v>0.5758883471257642</v>
      </c>
      <c r="BW947">
        <f>IF($BW$6="","",IF(ISERROR(INDEX([1]Base!$A$2:$C$207,MATCH($BW$6,[1]Base!$A$2:$A$207,0),2))=TRUE,"CABLE INCONNU",(INDEX([1]Base!$A$2:$C$207,MATCH($BW$6,[1]Base!$A$2:$A$207,0),3))))</f>
        <v>15.75</v>
      </c>
      <c r="BY947">
        <f>IF($BW$6="","",IF(ISERROR(INDEX([1]Base!$A$2:$C$207,MATCH($BW$6,[1]Base!$A$2:$A$207,0),2))=TRUE,"CABLE INCONNU",(INDEX([1]Base!$A$2:$C$207,MATCH($BW$6,[1]Base!$A$2:$A$207,0),2))))</f>
        <v>0.54700000000000004</v>
      </c>
      <c r="CA947">
        <f t="shared" si="57"/>
        <v>0</v>
      </c>
      <c r="CC947">
        <f>$BB$28+$D$10*((EXP(($BB$26-Q947)/$D$10)+EXP(-($BB$26-Q947)/$D$10))/2-1)</f>
        <v>237.96</v>
      </c>
      <c r="CD9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BORD'!$B$13:$B$2000,0),9)))*Q947/$M$18)</f>
        <v>237.96</v>
      </c>
      <c r="CF947" t="str">
        <f>'[1]TABLEAU DE BORD'!B945</f>
        <v/>
      </c>
      <c r="CG947" t="e">
        <f>'[1]TABLEAU DE BORD'!E945-'[1]TABLEAU DE BORD'!C945</f>
        <v>#VALUE!</v>
      </c>
      <c r="CI947" t="str">
        <f>'[1]TABLEAU DE BORD'!H945</f>
        <v/>
      </c>
      <c r="CJ947" t="e">
        <f>'[1]TABLEAU DE BORD'!K945-'[1]TABLEAU DE BORD'!I945</f>
        <v>#VALUE!</v>
      </c>
    </row>
    <row r="948" spans="69:88" x14ac:dyDescent="0.25">
      <c r="BQ9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BORD'!$B$13:$B$2000,0),11))*Q948/INDEX('[1]TABLEAU DE BORD'!$B$13:$R$2000,MATCH('Formalisme RTE'!$H$2,'[1]TABLEAU DE BORD'!$B$13:$B$2000,0),12)</f>
        <v>2.7040062867933941</v>
      </c>
      <c r="BR948">
        <f t="shared" si="58"/>
        <v>0</v>
      </c>
      <c r="BU948">
        <f t="shared" si="56"/>
        <v>0.5758883471257642</v>
      </c>
      <c r="BW948">
        <f>IF($BW$6="","",IF(ISERROR(INDEX([1]Base!$A$2:$C$207,MATCH($BW$6,[1]Base!$A$2:$A$207,0),2))=TRUE,"CABLE INCONNU",(INDEX([1]Base!$A$2:$C$207,MATCH($BW$6,[1]Base!$A$2:$A$207,0),3))))</f>
        <v>15.75</v>
      </c>
      <c r="BY948">
        <f>IF($BW$6="","",IF(ISERROR(INDEX([1]Base!$A$2:$C$207,MATCH($BW$6,[1]Base!$A$2:$A$207,0),2))=TRUE,"CABLE INCONNU",(INDEX([1]Base!$A$2:$C$207,MATCH($BW$6,[1]Base!$A$2:$A$207,0),2))))</f>
        <v>0.54700000000000004</v>
      </c>
      <c r="CA948">
        <f t="shared" si="57"/>
        <v>0</v>
      </c>
      <c r="CC948">
        <f>$BB$28+$D$10*((EXP(($BB$26-Q948)/$D$10)+EXP(-($BB$26-Q948)/$D$10))/2-1)</f>
        <v>237.96</v>
      </c>
      <c r="CD9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BORD'!$B$13:$B$2000,0),9)))*Q948/$M$18)</f>
        <v>237.96</v>
      </c>
      <c r="CF948" t="str">
        <f>'[1]TABLEAU DE BORD'!B946</f>
        <v/>
      </c>
      <c r="CG948" t="e">
        <f>'[1]TABLEAU DE BORD'!E946-'[1]TABLEAU DE BORD'!C946</f>
        <v>#VALUE!</v>
      </c>
      <c r="CI948" t="str">
        <f>'[1]TABLEAU DE BORD'!H946</f>
        <v/>
      </c>
      <c r="CJ948" t="e">
        <f>'[1]TABLEAU DE BORD'!K946-'[1]TABLEAU DE BORD'!I946</f>
        <v>#VALUE!</v>
      </c>
    </row>
    <row r="949" spans="69:88" x14ac:dyDescent="0.25">
      <c r="BQ9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BORD'!$B$13:$B$2000,0),11))*Q949/INDEX('[1]TABLEAU DE BORD'!$B$13:$R$2000,MATCH('Formalisme RTE'!$H$2,'[1]TABLEAU DE BORD'!$B$13:$B$2000,0),12)</f>
        <v>2.7040062867933941</v>
      </c>
      <c r="BR949">
        <f t="shared" si="58"/>
        <v>0</v>
      </c>
      <c r="BU949">
        <f t="shared" si="56"/>
        <v>0.5758883471257642</v>
      </c>
      <c r="BW949">
        <f>IF($BW$6="","",IF(ISERROR(INDEX([1]Base!$A$2:$C$207,MATCH($BW$6,[1]Base!$A$2:$A$207,0),2))=TRUE,"CABLE INCONNU",(INDEX([1]Base!$A$2:$C$207,MATCH($BW$6,[1]Base!$A$2:$A$207,0),3))))</f>
        <v>15.75</v>
      </c>
      <c r="BY949">
        <f>IF($BW$6="","",IF(ISERROR(INDEX([1]Base!$A$2:$C$207,MATCH($BW$6,[1]Base!$A$2:$A$207,0),2))=TRUE,"CABLE INCONNU",(INDEX([1]Base!$A$2:$C$207,MATCH($BW$6,[1]Base!$A$2:$A$207,0),2))))</f>
        <v>0.54700000000000004</v>
      </c>
      <c r="CA949">
        <f t="shared" si="57"/>
        <v>0</v>
      </c>
      <c r="CC949">
        <f>$BB$28+$D$10*((EXP(($BB$26-Q949)/$D$10)+EXP(-($BB$26-Q949)/$D$10))/2-1)</f>
        <v>237.96</v>
      </c>
      <c r="CD9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BORD'!$B$13:$B$2000,0),9)))*Q949/$M$18)</f>
        <v>237.96</v>
      </c>
      <c r="CF949" t="str">
        <f>'[1]TABLEAU DE BORD'!B947</f>
        <v/>
      </c>
      <c r="CG949" t="e">
        <f>'[1]TABLEAU DE BORD'!E947-'[1]TABLEAU DE BORD'!C947</f>
        <v>#VALUE!</v>
      </c>
      <c r="CI949" t="str">
        <f>'[1]TABLEAU DE BORD'!H947</f>
        <v/>
      </c>
      <c r="CJ949" t="e">
        <f>'[1]TABLEAU DE BORD'!K947-'[1]TABLEAU DE BORD'!I947</f>
        <v>#VALUE!</v>
      </c>
    </row>
    <row r="950" spans="69:88" x14ac:dyDescent="0.25">
      <c r="BQ9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BORD'!$B$13:$B$2000,0),11))*Q950/INDEX('[1]TABLEAU DE BORD'!$B$13:$R$2000,MATCH('Formalisme RTE'!$H$2,'[1]TABLEAU DE BORD'!$B$13:$B$2000,0),12)</f>
        <v>2.7040062867933941</v>
      </c>
      <c r="BR950">
        <f t="shared" si="58"/>
        <v>0</v>
      </c>
      <c r="BU950">
        <f t="shared" si="56"/>
        <v>0.5758883471257642</v>
      </c>
      <c r="BW950">
        <f>IF($BW$6="","",IF(ISERROR(INDEX([1]Base!$A$2:$C$207,MATCH($BW$6,[1]Base!$A$2:$A$207,0),2))=TRUE,"CABLE INCONNU",(INDEX([1]Base!$A$2:$C$207,MATCH($BW$6,[1]Base!$A$2:$A$207,0),3))))</f>
        <v>15.75</v>
      </c>
      <c r="BY950">
        <f>IF($BW$6="","",IF(ISERROR(INDEX([1]Base!$A$2:$C$207,MATCH($BW$6,[1]Base!$A$2:$A$207,0),2))=TRUE,"CABLE INCONNU",(INDEX([1]Base!$A$2:$C$207,MATCH($BW$6,[1]Base!$A$2:$A$207,0),2))))</f>
        <v>0.54700000000000004</v>
      </c>
      <c r="CA950">
        <f t="shared" si="57"/>
        <v>0</v>
      </c>
      <c r="CC950">
        <f>$BB$28+$D$10*((EXP(($BB$26-Q950)/$D$10)+EXP(-($BB$26-Q950)/$D$10))/2-1)</f>
        <v>237.96</v>
      </c>
      <c r="CD9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BORD'!$B$13:$B$2000,0),9)))*Q950/$M$18)</f>
        <v>237.96</v>
      </c>
      <c r="CF950" t="str">
        <f>'[1]TABLEAU DE BORD'!B948</f>
        <v/>
      </c>
      <c r="CG950" t="e">
        <f>'[1]TABLEAU DE BORD'!E948-'[1]TABLEAU DE BORD'!C948</f>
        <v>#VALUE!</v>
      </c>
      <c r="CI950" t="str">
        <f>'[1]TABLEAU DE BORD'!H948</f>
        <v/>
      </c>
      <c r="CJ950" t="e">
        <f>'[1]TABLEAU DE BORD'!K948-'[1]TABLEAU DE BORD'!I948</f>
        <v>#VALUE!</v>
      </c>
    </row>
    <row r="951" spans="69:88" x14ac:dyDescent="0.25">
      <c r="BQ9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BORD'!$B$13:$B$2000,0),11))*Q951/INDEX('[1]TABLEAU DE BORD'!$B$13:$R$2000,MATCH('Formalisme RTE'!$H$2,'[1]TABLEAU DE BORD'!$B$13:$B$2000,0),12)</f>
        <v>2.7040062867933941</v>
      </c>
      <c r="BR951">
        <f t="shared" si="58"/>
        <v>0</v>
      </c>
      <c r="BU951">
        <f t="shared" si="56"/>
        <v>0.5758883471257642</v>
      </c>
      <c r="BW951">
        <f>IF($BW$6="","",IF(ISERROR(INDEX([1]Base!$A$2:$C$207,MATCH($BW$6,[1]Base!$A$2:$A$207,0),2))=TRUE,"CABLE INCONNU",(INDEX([1]Base!$A$2:$C$207,MATCH($BW$6,[1]Base!$A$2:$A$207,0),3))))</f>
        <v>15.75</v>
      </c>
      <c r="BY951">
        <f>IF($BW$6="","",IF(ISERROR(INDEX([1]Base!$A$2:$C$207,MATCH($BW$6,[1]Base!$A$2:$A$207,0),2))=TRUE,"CABLE INCONNU",(INDEX([1]Base!$A$2:$C$207,MATCH($BW$6,[1]Base!$A$2:$A$207,0),2))))</f>
        <v>0.54700000000000004</v>
      </c>
      <c r="CA951">
        <f t="shared" si="57"/>
        <v>0</v>
      </c>
      <c r="CC951">
        <f>$BB$28+$D$10*((EXP(($BB$26-Q951)/$D$10)+EXP(-($BB$26-Q951)/$D$10))/2-1)</f>
        <v>237.96</v>
      </c>
      <c r="CD9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BORD'!$B$13:$B$2000,0),9)))*Q951/$M$18)</f>
        <v>237.96</v>
      </c>
      <c r="CF951" t="str">
        <f>'[1]TABLEAU DE BORD'!B949</f>
        <v/>
      </c>
      <c r="CG951" t="e">
        <f>'[1]TABLEAU DE BORD'!E949-'[1]TABLEAU DE BORD'!C949</f>
        <v>#VALUE!</v>
      </c>
      <c r="CI951" t="str">
        <f>'[1]TABLEAU DE BORD'!H949</f>
        <v/>
      </c>
      <c r="CJ951" t="e">
        <f>'[1]TABLEAU DE BORD'!K949-'[1]TABLEAU DE BORD'!I949</f>
        <v>#VALUE!</v>
      </c>
    </row>
    <row r="952" spans="69:88" x14ac:dyDescent="0.25">
      <c r="BQ9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BORD'!$B$13:$B$2000,0),11))*Q952/INDEX('[1]TABLEAU DE BORD'!$B$13:$R$2000,MATCH('Formalisme RTE'!$H$2,'[1]TABLEAU DE BORD'!$B$13:$B$2000,0),12)</f>
        <v>2.7040062867933941</v>
      </c>
      <c r="BR952">
        <f t="shared" si="58"/>
        <v>0</v>
      </c>
      <c r="BU952">
        <f t="shared" si="56"/>
        <v>0.5758883471257642</v>
      </c>
      <c r="BW952">
        <f>IF($BW$6="","",IF(ISERROR(INDEX([1]Base!$A$2:$C$207,MATCH($BW$6,[1]Base!$A$2:$A$207,0),2))=TRUE,"CABLE INCONNU",(INDEX([1]Base!$A$2:$C$207,MATCH($BW$6,[1]Base!$A$2:$A$207,0),3))))</f>
        <v>15.75</v>
      </c>
      <c r="BY952">
        <f>IF($BW$6="","",IF(ISERROR(INDEX([1]Base!$A$2:$C$207,MATCH($BW$6,[1]Base!$A$2:$A$207,0),2))=TRUE,"CABLE INCONNU",(INDEX([1]Base!$A$2:$C$207,MATCH($BW$6,[1]Base!$A$2:$A$207,0),2))))</f>
        <v>0.54700000000000004</v>
      </c>
      <c r="CA952">
        <f t="shared" si="57"/>
        <v>0</v>
      </c>
      <c r="CC952">
        <f>$BB$28+$D$10*((EXP(($BB$26-Q952)/$D$10)+EXP(-($BB$26-Q952)/$D$10))/2-1)</f>
        <v>237.96</v>
      </c>
      <c r="CD9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BORD'!$B$13:$B$2000,0),9)))*Q952/$M$18)</f>
        <v>237.96</v>
      </c>
      <c r="CF952" t="str">
        <f>'[1]TABLEAU DE BORD'!B950</f>
        <v/>
      </c>
      <c r="CG952" t="e">
        <f>'[1]TABLEAU DE BORD'!E950-'[1]TABLEAU DE BORD'!C950</f>
        <v>#VALUE!</v>
      </c>
      <c r="CI952" t="str">
        <f>'[1]TABLEAU DE BORD'!H950</f>
        <v/>
      </c>
      <c r="CJ952" t="e">
        <f>'[1]TABLEAU DE BORD'!K950-'[1]TABLEAU DE BORD'!I950</f>
        <v>#VALUE!</v>
      </c>
    </row>
    <row r="953" spans="69:88" x14ac:dyDescent="0.25">
      <c r="BQ9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BORD'!$B$13:$B$2000,0),11))*Q953/INDEX('[1]TABLEAU DE BORD'!$B$13:$R$2000,MATCH('Formalisme RTE'!$H$2,'[1]TABLEAU DE BORD'!$B$13:$B$2000,0),12)</f>
        <v>2.7040062867933941</v>
      </c>
      <c r="BR953">
        <f t="shared" si="58"/>
        <v>0</v>
      </c>
      <c r="BU953">
        <f t="shared" si="56"/>
        <v>0.5758883471257642</v>
      </c>
      <c r="BW953">
        <f>IF($BW$6="","",IF(ISERROR(INDEX([1]Base!$A$2:$C$207,MATCH($BW$6,[1]Base!$A$2:$A$207,0),2))=TRUE,"CABLE INCONNU",(INDEX([1]Base!$A$2:$C$207,MATCH($BW$6,[1]Base!$A$2:$A$207,0),3))))</f>
        <v>15.75</v>
      </c>
      <c r="BY953">
        <f>IF($BW$6="","",IF(ISERROR(INDEX([1]Base!$A$2:$C$207,MATCH($BW$6,[1]Base!$A$2:$A$207,0),2))=TRUE,"CABLE INCONNU",(INDEX([1]Base!$A$2:$C$207,MATCH($BW$6,[1]Base!$A$2:$A$207,0),2))))</f>
        <v>0.54700000000000004</v>
      </c>
      <c r="CA953">
        <f t="shared" si="57"/>
        <v>0</v>
      </c>
      <c r="CC953">
        <f>$BB$28+$D$10*((EXP(($BB$26-Q953)/$D$10)+EXP(-($BB$26-Q953)/$D$10))/2-1)</f>
        <v>237.96</v>
      </c>
      <c r="CD9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BORD'!$B$13:$B$2000,0),9)))*Q953/$M$18)</f>
        <v>237.96</v>
      </c>
      <c r="CF953" t="str">
        <f>'[1]TABLEAU DE BORD'!B951</f>
        <v/>
      </c>
      <c r="CG953" t="e">
        <f>'[1]TABLEAU DE BORD'!E951-'[1]TABLEAU DE BORD'!C951</f>
        <v>#VALUE!</v>
      </c>
      <c r="CI953" t="str">
        <f>'[1]TABLEAU DE BORD'!H951</f>
        <v/>
      </c>
      <c r="CJ953" t="e">
        <f>'[1]TABLEAU DE BORD'!K951-'[1]TABLEAU DE BORD'!I951</f>
        <v>#VALUE!</v>
      </c>
    </row>
    <row r="954" spans="69:88" x14ac:dyDescent="0.25">
      <c r="BQ9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BORD'!$B$13:$B$2000,0),11))*Q954/INDEX('[1]TABLEAU DE BORD'!$B$13:$R$2000,MATCH('Formalisme RTE'!$H$2,'[1]TABLEAU DE BORD'!$B$13:$B$2000,0),12)</f>
        <v>2.7040062867933941</v>
      </c>
      <c r="BR954">
        <f t="shared" si="58"/>
        <v>0</v>
      </c>
      <c r="BU954">
        <f t="shared" si="56"/>
        <v>0.5758883471257642</v>
      </c>
      <c r="BW954">
        <f>IF($BW$6="","",IF(ISERROR(INDEX([1]Base!$A$2:$C$207,MATCH($BW$6,[1]Base!$A$2:$A$207,0),2))=TRUE,"CABLE INCONNU",(INDEX([1]Base!$A$2:$C$207,MATCH($BW$6,[1]Base!$A$2:$A$207,0),3))))</f>
        <v>15.75</v>
      </c>
      <c r="BY954">
        <f>IF($BW$6="","",IF(ISERROR(INDEX([1]Base!$A$2:$C$207,MATCH($BW$6,[1]Base!$A$2:$A$207,0),2))=TRUE,"CABLE INCONNU",(INDEX([1]Base!$A$2:$C$207,MATCH($BW$6,[1]Base!$A$2:$A$207,0),2))))</f>
        <v>0.54700000000000004</v>
      </c>
      <c r="CA954">
        <f t="shared" si="57"/>
        <v>0</v>
      </c>
      <c r="CC954">
        <f>$BB$28+$D$10*((EXP(($BB$26-Q954)/$D$10)+EXP(-($BB$26-Q954)/$D$10))/2-1)</f>
        <v>237.96</v>
      </c>
      <c r="CD9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BORD'!$B$13:$B$2000,0),9)))*Q954/$M$18)</f>
        <v>237.96</v>
      </c>
      <c r="CF954" t="str">
        <f>'[1]TABLEAU DE BORD'!B952</f>
        <v/>
      </c>
      <c r="CG954" t="e">
        <f>'[1]TABLEAU DE BORD'!E952-'[1]TABLEAU DE BORD'!C952</f>
        <v>#VALUE!</v>
      </c>
      <c r="CI954" t="str">
        <f>'[1]TABLEAU DE BORD'!H952</f>
        <v/>
      </c>
      <c r="CJ954" t="e">
        <f>'[1]TABLEAU DE BORD'!K952-'[1]TABLEAU DE BORD'!I952</f>
        <v>#VALUE!</v>
      </c>
    </row>
    <row r="955" spans="69:88" x14ac:dyDescent="0.25">
      <c r="BQ9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BORD'!$B$13:$B$2000,0),11))*Q955/INDEX('[1]TABLEAU DE BORD'!$B$13:$R$2000,MATCH('Formalisme RTE'!$H$2,'[1]TABLEAU DE BORD'!$B$13:$B$2000,0),12)</f>
        <v>2.7040062867933941</v>
      </c>
      <c r="BR955">
        <f t="shared" si="58"/>
        <v>0</v>
      </c>
      <c r="BU955">
        <f t="shared" si="56"/>
        <v>0.5758883471257642</v>
      </c>
      <c r="BW955">
        <f>IF($BW$6="","",IF(ISERROR(INDEX([1]Base!$A$2:$C$207,MATCH($BW$6,[1]Base!$A$2:$A$207,0),2))=TRUE,"CABLE INCONNU",(INDEX([1]Base!$A$2:$C$207,MATCH($BW$6,[1]Base!$A$2:$A$207,0),3))))</f>
        <v>15.75</v>
      </c>
      <c r="BY955">
        <f>IF($BW$6="","",IF(ISERROR(INDEX([1]Base!$A$2:$C$207,MATCH($BW$6,[1]Base!$A$2:$A$207,0),2))=TRUE,"CABLE INCONNU",(INDEX([1]Base!$A$2:$C$207,MATCH($BW$6,[1]Base!$A$2:$A$207,0),2))))</f>
        <v>0.54700000000000004</v>
      </c>
      <c r="CA955">
        <f t="shared" si="57"/>
        <v>0</v>
      </c>
      <c r="CC955">
        <f>$BB$28+$D$10*((EXP(($BB$26-Q955)/$D$10)+EXP(-($BB$26-Q955)/$D$10))/2-1)</f>
        <v>237.96</v>
      </c>
      <c r="CD9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BORD'!$B$13:$B$2000,0),9)))*Q955/$M$18)</f>
        <v>237.96</v>
      </c>
      <c r="CF955" t="str">
        <f>'[1]TABLEAU DE BORD'!B953</f>
        <v/>
      </c>
      <c r="CG955" t="e">
        <f>'[1]TABLEAU DE BORD'!E953-'[1]TABLEAU DE BORD'!C953</f>
        <v>#VALUE!</v>
      </c>
      <c r="CI955" t="str">
        <f>'[1]TABLEAU DE BORD'!H953</f>
        <v/>
      </c>
      <c r="CJ955" t="e">
        <f>'[1]TABLEAU DE BORD'!K953-'[1]TABLEAU DE BORD'!I953</f>
        <v>#VALUE!</v>
      </c>
    </row>
    <row r="956" spans="69:88" x14ac:dyDescent="0.25">
      <c r="BQ9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BORD'!$B$13:$B$2000,0),11))*Q956/INDEX('[1]TABLEAU DE BORD'!$B$13:$R$2000,MATCH('Formalisme RTE'!$H$2,'[1]TABLEAU DE BORD'!$B$13:$B$2000,0),12)</f>
        <v>2.7040062867933941</v>
      </c>
      <c r="BR956">
        <f t="shared" si="58"/>
        <v>0</v>
      </c>
      <c r="BU956">
        <f t="shared" si="56"/>
        <v>0.5758883471257642</v>
      </c>
      <c r="BW956">
        <f>IF($BW$6="","",IF(ISERROR(INDEX([1]Base!$A$2:$C$207,MATCH($BW$6,[1]Base!$A$2:$A$207,0),2))=TRUE,"CABLE INCONNU",(INDEX([1]Base!$A$2:$C$207,MATCH($BW$6,[1]Base!$A$2:$A$207,0),3))))</f>
        <v>15.75</v>
      </c>
      <c r="BY956">
        <f>IF($BW$6="","",IF(ISERROR(INDEX([1]Base!$A$2:$C$207,MATCH($BW$6,[1]Base!$A$2:$A$207,0),2))=TRUE,"CABLE INCONNU",(INDEX([1]Base!$A$2:$C$207,MATCH($BW$6,[1]Base!$A$2:$A$207,0),2))))</f>
        <v>0.54700000000000004</v>
      </c>
      <c r="CA956">
        <f t="shared" si="57"/>
        <v>0</v>
      </c>
      <c r="CC956">
        <f>$BB$28+$D$10*((EXP(($BB$26-Q956)/$D$10)+EXP(-($BB$26-Q956)/$D$10))/2-1)</f>
        <v>237.96</v>
      </c>
      <c r="CD9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BORD'!$B$13:$B$2000,0),9)))*Q956/$M$18)</f>
        <v>237.96</v>
      </c>
      <c r="CF956" t="str">
        <f>'[1]TABLEAU DE BORD'!B954</f>
        <v/>
      </c>
      <c r="CG956" t="e">
        <f>'[1]TABLEAU DE BORD'!E954-'[1]TABLEAU DE BORD'!C954</f>
        <v>#VALUE!</v>
      </c>
      <c r="CI956" t="str">
        <f>'[1]TABLEAU DE BORD'!H954</f>
        <v/>
      </c>
      <c r="CJ956" t="e">
        <f>'[1]TABLEAU DE BORD'!K954-'[1]TABLEAU DE BORD'!I954</f>
        <v>#VALUE!</v>
      </c>
    </row>
    <row r="957" spans="69:88" x14ac:dyDescent="0.25">
      <c r="BQ9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BORD'!$B$13:$B$2000,0),11))*Q957/INDEX('[1]TABLEAU DE BORD'!$B$13:$R$2000,MATCH('Formalisme RTE'!$H$2,'[1]TABLEAU DE BORD'!$B$13:$B$2000,0),12)</f>
        <v>2.7040062867933941</v>
      </c>
      <c r="BR957">
        <f t="shared" si="58"/>
        <v>0</v>
      </c>
      <c r="BU957">
        <f t="shared" si="56"/>
        <v>0.5758883471257642</v>
      </c>
      <c r="BW957">
        <f>IF($BW$6="","",IF(ISERROR(INDEX([1]Base!$A$2:$C$207,MATCH($BW$6,[1]Base!$A$2:$A$207,0),2))=TRUE,"CABLE INCONNU",(INDEX([1]Base!$A$2:$C$207,MATCH($BW$6,[1]Base!$A$2:$A$207,0),3))))</f>
        <v>15.75</v>
      </c>
      <c r="BY957">
        <f>IF($BW$6="","",IF(ISERROR(INDEX([1]Base!$A$2:$C$207,MATCH($BW$6,[1]Base!$A$2:$A$207,0),2))=TRUE,"CABLE INCONNU",(INDEX([1]Base!$A$2:$C$207,MATCH($BW$6,[1]Base!$A$2:$A$207,0),2))))</f>
        <v>0.54700000000000004</v>
      </c>
      <c r="CA957">
        <f t="shared" si="57"/>
        <v>0</v>
      </c>
      <c r="CC957">
        <f>$BB$28+$D$10*((EXP(($BB$26-Q957)/$D$10)+EXP(-($BB$26-Q957)/$D$10))/2-1)</f>
        <v>237.96</v>
      </c>
      <c r="CD9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BORD'!$B$13:$B$2000,0),9)))*Q957/$M$18)</f>
        <v>237.96</v>
      </c>
      <c r="CF957" t="str">
        <f>'[1]TABLEAU DE BORD'!B955</f>
        <v/>
      </c>
      <c r="CG957" t="e">
        <f>'[1]TABLEAU DE BORD'!E955-'[1]TABLEAU DE BORD'!C955</f>
        <v>#VALUE!</v>
      </c>
      <c r="CI957" t="str">
        <f>'[1]TABLEAU DE BORD'!H955</f>
        <v/>
      </c>
      <c r="CJ957" t="e">
        <f>'[1]TABLEAU DE BORD'!K955-'[1]TABLEAU DE BORD'!I955</f>
        <v>#VALUE!</v>
      </c>
    </row>
    <row r="958" spans="69:88" x14ac:dyDescent="0.25">
      <c r="BQ9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BORD'!$B$13:$B$2000,0),11))*Q958/INDEX('[1]TABLEAU DE BORD'!$B$13:$R$2000,MATCH('Formalisme RTE'!$H$2,'[1]TABLEAU DE BORD'!$B$13:$B$2000,0),12)</f>
        <v>2.7040062867933941</v>
      </c>
      <c r="BR958">
        <f t="shared" si="58"/>
        <v>0</v>
      </c>
      <c r="BU958">
        <f t="shared" si="56"/>
        <v>0.5758883471257642</v>
      </c>
      <c r="BW958">
        <f>IF($BW$6="","",IF(ISERROR(INDEX([1]Base!$A$2:$C$207,MATCH($BW$6,[1]Base!$A$2:$A$207,0),2))=TRUE,"CABLE INCONNU",(INDEX([1]Base!$A$2:$C$207,MATCH($BW$6,[1]Base!$A$2:$A$207,0),3))))</f>
        <v>15.75</v>
      </c>
      <c r="BY958">
        <f>IF($BW$6="","",IF(ISERROR(INDEX([1]Base!$A$2:$C$207,MATCH($BW$6,[1]Base!$A$2:$A$207,0),2))=TRUE,"CABLE INCONNU",(INDEX([1]Base!$A$2:$C$207,MATCH($BW$6,[1]Base!$A$2:$A$207,0),2))))</f>
        <v>0.54700000000000004</v>
      </c>
      <c r="CA958">
        <f t="shared" si="57"/>
        <v>0</v>
      </c>
      <c r="CC958">
        <f>$BB$28+$D$10*((EXP(($BB$26-Q958)/$D$10)+EXP(-($BB$26-Q958)/$D$10))/2-1)</f>
        <v>237.96</v>
      </c>
      <c r="CD9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BORD'!$B$13:$B$2000,0),9)))*Q958/$M$18)</f>
        <v>237.96</v>
      </c>
      <c r="CF958" t="str">
        <f>'[1]TABLEAU DE BORD'!B956</f>
        <v/>
      </c>
      <c r="CG958" t="e">
        <f>'[1]TABLEAU DE BORD'!E956-'[1]TABLEAU DE BORD'!C956</f>
        <v>#VALUE!</v>
      </c>
      <c r="CI958" t="str">
        <f>'[1]TABLEAU DE BORD'!H956</f>
        <v/>
      </c>
      <c r="CJ958" t="e">
        <f>'[1]TABLEAU DE BORD'!K956-'[1]TABLEAU DE BORD'!I956</f>
        <v>#VALUE!</v>
      </c>
    </row>
    <row r="959" spans="69:88" x14ac:dyDescent="0.25">
      <c r="BQ9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BORD'!$B$13:$B$2000,0),11))*Q959/INDEX('[1]TABLEAU DE BORD'!$B$13:$R$2000,MATCH('Formalisme RTE'!$H$2,'[1]TABLEAU DE BORD'!$B$13:$B$2000,0),12)</f>
        <v>2.7040062867933941</v>
      </c>
      <c r="BR959">
        <f t="shared" si="58"/>
        <v>0</v>
      </c>
      <c r="BU959">
        <f t="shared" si="56"/>
        <v>0.5758883471257642</v>
      </c>
      <c r="BW959">
        <f>IF($BW$6="","",IF(ISERROR(INDEX([1]Base!$A$2:$C$207,MATCH($BW$6,[1]Base!$A$2:$A$207,0),2))=TRUE,"CABLE INCONNU",(INDEX([1]Base!$A$2:$C$207,MATCH($BW$6,[1]Base!$A$2:$A$207,0),3))))</f>
        <v>15.75</v>
      </c>
      <c r="BY959">
        <f>IF($BW$6="","",IF(ISERROR(INDEX([1]Base!$A$2:$C$207,MATCH($BW$6,[1]Base!$A$2:$A$207,0),2))=TRUE,"CABLE INCONNU",(INDEX([1]Base!$A$2:$C$207,MATCH($BW$6,[1]Base!$A$2:$A$207,0),2))))</f>
        <v>0.54700000000000004</v>
      </c>
      <c r="CA959">
        <f t="shared" si="57"/>
        <v>0</v>
      </c>
      <c r="CC959">
        <f>$BB$28+$D$10*((EXP(($BB$26-Q959)/$D$10)+EXP(-($BB$26-Q959)/$D$10))/2-1)</f>
        <v>237.96</v>
      </c>
      <c r="CD9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BORD'!$B$13:$B$2000,0),9)))*Q959/$M$18)</f>
        <v>237.96</v>
      </c>
      <c r="CF959" t="str">
        <f>'[1]TABLEAU DE BORD'!B957</f>
        <v/>
      </c>
      <c r="CG959" t="e">
        <f>'[1]TABLEAU DE BORD'!E957-'[1]TABLEAU DE BORD'!C957</f>
        <v>#VALUE!</v>
      </c>
      <c r="CI959" t="str">
        <f>'[1]TABLEAU DE BORD'!H957</f>
        <v/>
      </c>
      <c r="CJ959" t="e">
        <f>'[1]TABLEAU DE BORD'!K957-'[1]TABLEAU DE BORD'!I957</f>
        <v>#VALUE!</v>
      </c>
    </row>
    <row r="960" spans="69:88" x14ac:dyDescent="0.25">
      <c r="BQ9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BORD'!$B$13:$B$2000,0),11))*Q960/INDEX('[1]TABLEAU DE BORD'!$B$13:$R$2000,MATCH('Formalisme RTE'!$H$2,'[1]TABLEAU DE BORD'!$B$13:$B$2000,0),12)</f>
        <v>2.7040062867933941</v>
      </c>
      <c r="BR960">
        <f t="shared" si="58"/>
        <v>0</v>
      </c>
      <c r="BU960">
        <f t="shared" si="56"/>
        <v>0.5758883471257642</v>
      </c>
      <c r="BW960">
        <f>IF($BW$6="","",IF(ISERROR(INDEX([1]Base!$A$2:$C$207,MATCH($BW$6,[1]Base!$A$2:$A$207,0),2))=TRUE,"CABLE INCONNU",(INDEX([1]Base!$A$2:$C$207,MATCH($BW$6,[1]Base!$A$2:$A$207,0),3))))</f>
        <v>15.75</v>
      </c>
      <c r="BY960">
        <f>IF($BW$6="","",IF(ISERROR(INDEX([1]Base!$A$2:$C$207,MATCH($BW$6,[1]Base!$A$2:$A$207,0),2))=TRUE,"CABLE INCONNU",(INDEX([1]Base!$A$2:$C$207,MATCH($BW$6,[1]Base!$A$2:$A$207,0),2))))</f>
        <v>0.54700000000000004</v>
      </c>
      <c r="CA960">
        <f t="shared" si="57"/>
        <v>0</v>
      </c>
      <c r="CC960">
        <f>$BB$28+$D$10*((EXP(($BB$26-Q960)/$D$10)+EXP(-($BB$26-Q960)/$D$10))/2-1)</f>
        <v>237.96</v>
      </c>
      <c r="CD9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BORD'!$B$13:$B$2000,0),9)))*Q960/$M$18)</f>
        <v>237.96</v>
      </c>
      <c r="CF960" t="str">
        <f>'[1]TABLEAU DE BORD'!B958</f>
        <v/>
      </c>
      <c r="CG960" t="e">
        <f>'[1]TABLEAU DE BORD'!E958-'[1]TABLEAU DE BORD'!C958</f>
        <v>#VALUE!</v>
      </c>
      <c r="CI960" t="str">
        <f>'[1]TABLEAU DE BORD'!H958</f>
        <v/>
      </c>
      <c r="CJ960" t="e">
        <f>'[1]TABLEAU DE BORD'!K958-'[1]TABLEAU DE BORD'!I958</f>
        <v>#VALUE!</v>
      </c>
    </row>
    <row r="961" spans="69:88" x14ac:dyDescent="0.25">
      <c r="BQ9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BORD'!$B$13:$B$2000,0),11))*Q961/INDEX('[1]TABLEAU DE BORD'!$B$13:$R$2000,MATCH('Formalisme RTE'!$H$2,'[1]TABLEAU DE BORD'!$B$13:$B$2000,0),12)</f>
        <v>2.7040062867933941</v>
      </c>
      <c r="BR961">
        <f t="shared" si="58"/>
        <v>0</v>
      </c>
      <c r="BU961">
        <f t="shared" si="56"/>
        <v>0.5758883471257642</v>
      </c>
      <c r="BW961">
        <f>IF($BW$6="","",IF(ISERROR(INDEX([1]Base!$A$2:$C$207,MATCH($BW$6,[1]Base!$A$2:$A$207,0),2))=TRUE,"CABLE INCONNU",(INDEX([1]Base!$A$2:$C$207,MATCH($BW$6,[1]Base!$A$2:$A$207,0),3))))</f>
        <v>15.75</v>
      </c>
      <c r="BY961">
        <f>IF($BW$6="","",IF(ISERROR(INDEX([1]Base!$A$2:$C$207,MATCH($BW$6,[1]Base!$A$2:$A$207,0),2))=TRUE,"CABLE INCONNU",(INDEX([1]Base!$A$2:$C$207,MATCH($BW$6,[1]Base!$A$2:$A$207,0),2))))</f>
        <v>0.54700000000000004</v>
      </c>
      <c r="CA961">
        <f t="shared" si="57"/>
        <v>0</v>
      </c>
      <c r="CC961">
        <f>$BB$28+$D$10*((EXP(($BB$26-Q961)/$D$10)+EXP(-($BB$26-Q961)/$D$10))/2-1)</f>
        <v>237.96</v>
      </c>
      <c r="CD9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BORD'!$B$13:$B$2000,0),9)))*Q961/$M$18)</f>
        <v>237.96</v>
      </c>
      <c r="CF961" t="str">
        <f>'[1]TABLEAU DE BORD'!B959</f>
        <v/>
      </c>
      <c r="CG961" t="e">
        <f>'[1]TABLEAU DE BORD'!E959-'[1]TABLEAU DE BORD'!C959</f>
        <v>#VALUE!</v>
      </c>
      <c r="CI961" t="str">
        <f>'[1]TABLEAU DE BORD'!H959</f>
        <v/>
      </c>
      <c r="CJ961" t="e">
        <f>'[1]TABLEAU DE BORD'!K959-'[1]TABLEAU DE BORD'!I959</f>
        <v>#VALUE!</v>
      </c>
    </row>
    <row r="962" spans="69:88" x14ac:dyDescent="0.25">
      <c r="BQ9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BORD'!$B$13:$B$2000,0),11))*Q962/INDEX('[1]TABLEAU DE BORD'!$B$13:$R$2000,MATCH('Formalisme RTE'!$H$2,'[1]TABLEAU DE BORD'!$B$13:$B$2000,0),12)</f>
        <v>2.7040062867933941</v>
      </c>
      <c r="BR962">
        <f t="shared" si="58"/>
        <v>0</v>
      </c>
      <c r="BU962">
        <f t="shared" si="56"/>
        <v>0.5758883471257642</v>
      </c>
      <c r="BW962">
        <f>IF($BW$6="","",IF(ISERROR(INDEX([1]Base!$A$2:$C$207,MATCH($BW$6,[1]Base!$A$2:$A$207,0),2))=TRUE,"CABLE INCONNU",(INDEX([1]Base!$A$2:$C$207,MATCH($BW$6,[1]Base!$A$2:$A$207,0),3))))</f>
        <v>15.75</v>
      </c>
      <c r="BY962">
        <f>IF($BW$6="","",IF(ISERROR(INDEX([1]Base!$A$2:$C$207,MATCH($BW$6,[1]Base!$A$2:$A$207,0),2))=TRUE,"CABLE INCONNU",(INDEX([1]Base!$A$2:$C$207,MATCH($BW$6,[1]Base!$A$2:$A$207,0),2))))</f>
        <v>0.54700000000000004</v>
      </c>
      <c r="CA962">
        <f t="shared" si="57"/>
        <v>0</v>
      </c>
      <c r="CC962">
        <f>$BB$28+$D$10*((EXP(($BB$26-Q962)/$D$10)+EXP(-($BB$26-Q962)/$D$10))/2-1)</f>
        <v>237.96</v>
      </c>
      <c r="CD9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BORD'!$B$13:$B$2000,0),9)))*Q962/$M$18)</f>
        <v>237.96</v>
      </c>
      <c r="CF962" t="str">
        <f>'[1]TABLEAU DE BORD'!B960</f>
        <v/>
      </c>
      <c r="CG962" t="e">
        <f>'[1]TABLEAU DE BORD'!E960-'[1]TABLEAU DE BORD'!C960</f>
        <v>#VALUE!</v>
      </c>
      <c r="CI962" t="str">
        <f>'[1]TABLEAU DE BORD'!H960</f>
        <v/>
      </c>
      <c r="CJ962" t="e">
        <f>'[1]TABLEAU DE BORD'!K960-'[1]TABLEAU DE BORD'!I960</f>
        <v>#VALUE!</v>
      </c>
    </row>
    <row r="963" spans="69:88" x14ac:dyDescent="0.25">
      <c r="BQ9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BORD'!$B$13:$B$2000,0),11))*Q963/INDEX('[1]TABLEAU DE BORD'!$B$13:$R$2000,MATCH('Formalisme RTE'!$H$2,'[1]TABLEAU DE BORD'!$B$13:$B$2000,0),12)</f>
        <v>2.7040062867933941</v>
      </c>
      <c r="BR963">
        <f t="shared" si="58"/>
        <v>0</v>
      </c>
      <c r="BU963">
        <f t="shared" si="56"/>
        <v>0.5758883471257642</v>
      </c>
      <c r="BW963">
        <f>IF($BW$6="","",IF(ISERROR(INDEX([1]Base!$A$2:$C$207,MATCH($BW$6,[1]Base!$A$2:$A$207,0),2))=TRUE,"CABLE INCONNU",(INDEX([1]Base!$A$2:$C$207,MATCH($BW$6,[1]Base!$A$2:$A$207,0),3))))</f>
        <v>15.75</v>
      </c>
      <c r="BY963">
        <f>IF($BW$6="","",IF(ISERROR(INDEX([1]Base!$A$2:$C$207,MATCH($BW$6,[1]Base!$A$2:$A$207,0),2))=TRUE,"CABLE INCONNU",(INDEX([1]Base!$A$2:$C$207,MATCH($BW$6,[1]Base!$A$2:$A$207,0),2))))</f>
        <v>0.54700000000000004</v>
      </c>
      <c r="CA963">
        <f t="shared" si="57"/>
        <v>0</v>
      </c>
      <c r="CC963">
        <f>$BB$28+$D$10*((EXP(($BB$26-Q963)/$D$10)+EXP(-($BB$26-Q963)/$D$10))/2-1)</f>
        <v>237.96</v>
      </c>
      <c r="CD9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BORD'!$B$13:$B$2000,0),9)))*Q963/$M$18)</f>
        <v>237.96</v>
      </c>
      <c r="CF963" t="str">
        <f>'[1]TABLEAU DE BORD'!B961</f>
        <v/>
      </c>
      <c r="CG963" t="e">
        <f>'[1]TABLEAU DE BORD'!E961-'[1]TABLEAU DE BORD'!C961</f>
        <v>#VALUE!</v>
      </c>
      <c r="CI963" t="str">
        <f>'[1]TABLEAU DE BORD'!H961</f>
        <v/>
      </c>
      <c r="CJ963" t="e">
        <f>'[1]TABLEAU DE BORD'!K961-'[1]TABLEAU DE BORD'!I961</f>
        <v>#VALUE!</v>
      </c>
    </row>
    <row r="964" spans="69:88" x14ac:dyDescent="0.25">
      <c r="BQ9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BORD'!$B$13:$B$2000,0),11))*Q964/INDEX('[1]TABLEAU DE BORD'!$B$13:$R$2000,MATCH('Formalisme RTE'!$H$2,'[1]TABLEAU DE BORD'!$B$13:$B$2000,0),12)</f>
        <v>2.7040062867933941</v>
      </c>
      <c r="BR964">
        <f t="shared" si="58"/>
        <v>0</v>
      </c>
      <c r="BU964">
        <f t="shared" si="56"/>
        <v>0.5758883471257642</v>
      </c>
      <c r="BW964">
        <f>IF($BW$6="","",IF(ISERROR(INDEX([1]Base!$A$2:$C$207,MATCH($BW$6,[1]Base!$A$2:$A$207,0),2))=TRUE,"CABLE INCONNU",(INDEX([1]Base!$A$2:$C$207,MATCH($BW$6,[1]Base!$A$2:$A$207,0),3))))</f>
        <v>15.75</v>
      </c>
      <c r="BY964">
        <f>IF($BW$6="","",IF(ISERROR(INDEX([1]Base!$A$2:$C$207,MATCH($BW$6,[1]Base!$A$2:$A$207,0),2))=TRUE,"CABLE INCONNU",(INDEX([1]Base!$A$2:$C$207,MATCH($BW$6,[1]Base!$A$2:$A$207,0),2))))</f>
        <v>0.54700000000000004</v>
      </c>
      <c r="CA964">
        <f t="shared" si="57"/>
        <v>0</v>
      </c>
      <c r="CC964">
        <f>$BB$28+$D$10*((EXP(($BB$26-Q964)/$D$10)+EXP(-($BB$26-Q964)/$D$10))/2-1)</f>
        <v>237.96</v>
      </c>
      <c r="CD9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BORD'!$B$13:$B$2000,0),9)))*Q964/$M$18)</f>
        <v>237.96</v>
      </c>
      <c r="CF964" t="str">
        <f>'[1]TABLEAU DE BORD'!B962</f>
        <v/>
      </c>
      <c r="CG964" t="e">
        <f>'[1]TABLEAU DE BORD'!E962-'[1]TABLEAU DE BORD'!C962</f>
        <v>#VALUE!</v>
      </c>
      <c r="CI964" t="str">
        <f>'[1]TABLEAU DE BORD'!H962</f>
        <v/>
      </c>
      <c r="CJ964" t="e">
        <f>'[1]TABLEAU DE BORD'!K962-'[1]TABLEAU DE BORD'!I962</f>
        <v>#VALUE!</v>
      </c>
    </row>
    <row r="965" spans="69:88" x14ac:dyDescent="0.25">
      <c r="BQ9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BORD'!$B$13:$B$2000,0),11))*Q965/INDEX('[1]TABLEAU DE BORD'!$B$13:$R$2000,MATCH('Formalisme RTE'!$H$2,'[1]TABLEAU DE BORD'!$B$13:$B$2000,0),12)</f>
        <v>2.7040062867933941</v>
      </c>
      <c r="BR965">
        <f t="shared" si="58"/>
        <v>0</v>
      </c>
      <c r="BU965">
        <f t="shared" si="56"/>
        <v>0.5758883471257642</v>
      </c>
      <c r="BW965">
        <f>IF($BW$6="","",IF(ISERROR(INDEX([1]Base!$A$2:$C$207,MATCH($BW$6,[1]Base!$A$2:$A$207,0),2))=TRUE,"CABLE INCONNU",(INDEX([1]Base!$A$2:$C$207,MATCH($BW$6,[1]Base!$A$2:$A$207,0),3))))</f>
        <v>15.75</v>
      </c>
      <c r="BY965">
        <f>IF($BW$6="","",IF(ISERROR(INDEX([1]Base!$A$2:$C$207,MATCH($BW$6,[1]Base!$A$2:$A$207,0),2))=TRUE,"CABLE INCONNU",(INDEX([1]Base!$A$2:$C$207,MATCH($BW$6,[1]Base!$A$2:$A$207,0),2))))</f>
        <v>0.54700000000000004</v>
      </c>
      <c r="CA965">
        <f t="shared" si="57"/>
        <v>0</v>
      </c>
      <c r="CC965">
        <f>$BB$28+$D$10*((EXP(($BB$26-Q965)/$D$10)+EXP(-($BB$26-Q965)/$D$10))/2-1)</f>
        <v>237.96</v>
      </c>
      <c r="CD9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BORD'!$B$13:$B$2000,0),9)))*Q965/$M$18)</f>
        <v>237.96</v>
      </c>
      <c r="CF965" t="str">
        <f>'[1]TABLEAU DE BORD'!B963</f>
        <v/>
      </c>
      <c r="CG965" t="e">
        <f>'[1]TABLEAU DE BORD'!E963-'[1]TABLEAU DE BORD'!C963</f>
        <v>#VALUE!</v>
      </c>
      <c r="CI965" t="str">
        <f>'[1]TABLEAU DE BORD'!H963</f>
        <v/>
      </c>
      <c r="CJ965" t="e">
        <f>'[1]TABLEAU DE BORD'!K963-'[1]TABLEAU DE BORD'!I963</f>
        <v>#VALUE!</v>
      </c>
    </row>
    <row r="966" spans="69:88" x14ac:dyDescent="0.25">
      <c r="BQ9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BORD'!$B$13:$B$2000,0),11))*Q966/INDEX('[1]TABLEAU DE BORD'!$B$13:$R$2000,MATCH('Formalisme RTE'!$H$2,'[1]TABLEAU DE BORD'!$B$13:$B$2000,0),12)</f>
        <v>2.7040062867933941</v>
      </c>
      <c r="BR966">
        <f t="shared" si="58"/>
        <v>0</v>
      </c>
      <c r="BU966">
        <f t="shared" si="56"/>
        <v>0.5758883471257642</v>
      </c>
      <c r="BW966">
        <f>IF($BW$6="","",IF(ISERROR(INDEX([1]Base!$A$2:$C$207,MATCH($BW$6,[1]Base!$A$2:$A$207,0),2))=TRUE,"CABLE INCONNU",(INDEX([1]Base!$A$2:$C$207,MATCH($BW$6,[1]Base!$A$2:$A$207,0),3))))</f>
        <v>15.75</v>
      </c>
      <c r="BY966">
        <f>IF($BW$6="","",IF(ISERROR(INDEX([1]Base!$A$2:$C$207,MATCH($BW$6,[1]Base!$A$2:$A$207,0),2))=TRUE,"CABLE INCONNU",(INDEX([1]Base!$A$2:$C$207,MATCH($BW$6,[1]Base!$A$2:$A$207,0),2))))</f>
        <v>0.54700000000000004</v>
      </c>
      <c r="CA966">
        <f t="shared" si="57"/>
        <v>0</v>
      </c>
      <c r="CC966">
        <f>$BB$28+$D$10*((EXP(($BB$26-Q966)/$D$10)+EXP(-($BB$26-Q966)/$D$10))/2-1)</f>
        <v>237.96</v>
      </c>
      <c r="CD9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BORD'!$B$13:$B$2000,0),9)))*Q966/$M$18)</f>
        <v>237.96</v>
      </c>
      <c r="CF966" t="str">
        <f>'[1]TABLEAU DE BORD'!B964</f>
        <v/>
      </c>
      <c r="CG966" t="e">
        <f>'[1]TABLEAU DE BORD'!E964-'[1]TABLEAU DE BORD'!C964</f>
        <v>#VALUE!</v>
      </c>
      <c r="CI966" t="str">
        <f>'[1]TABLEAU DE BORD'!H964</f>
        <v/>
      </c>
      <c r="CJ966" t="e">
        <f>'[1]TABLEAU DE BORD'!K964-'[1]TABLEAU DE BORD'!I964</f>
        <v>#VALUE!</v>
      </c>
    </row>
    <row r="967" spans="69:88" x14ac:dyDescent="0.25">
      <c r="BQ9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BORD'!$B$13:$B$2000,0),11))*Q967/INDEX('[1]TABLEAU DE BORD'!$B$13:$R$2000,MATCH('Formalisme RTE'!$H$2,'[1]TABLEAU DE BORD'!$B$13:$B$2000,0),12)</f>
        <v>2.7040062867933941</v>
      </c>
      <c r="BR967">
        <f t="shared" si="58"/>
        <v>0</v>
      </c>
      <c r="BU967">
        <f t="shared" si="56"/>
        <v>0.5758883471257642</v>
      </c>
      <c r="BW967">
        <f>IF($BW$6="","",IF(ISERROR(INDEX([1]Base!$A$2:$C$207,MATCH($BW$6,[1]Base!$A$2:$A$207,0),2))=TRUE,"CABLE INCONNU",(INDEX([1]Base!$A$2:$C$207,MATCH($BW$6,[1]Base!$A$2:$A$207,0),3))))</f>
        <v>15.75</v>
      </c>
      <c r="BY967">
        <f>IF($BW$6="","",IF(ISERROR(INDEX([1]Base!$A$2:$C$207,MATCH($BW$6,[1]Base!$A$2:$A$207,0),2))=TRUE,"CABLE INCONNU",(INDEX([1]Base!$A$2:$C$207,MATCH($BW$6,[1]Base!$A$2:$A$207,0),2))))</f>
        <v>0.54700000000000004</v>
      </c>
      <c r="CA967">
        <f t="shared" si="57"/>
        <v>0</v>
      </c>
      <c r="CC967">
        <f>$BB$28+$D$10*((EXP(($BB$26-Q967)/$D$10)+EXP(-($BB$26-Q967)/$D$10))/2-1)</f>
        <v>237.96</v>
      </c>
      <c r="CD9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BORD'!$B$13:$B$2000,0),9)))*Q967/$M$18)</f>
        <v>237.96</v>
      </c>
      <c r="CF967" t="str">
        <f>'[1]TABLEAU DE BORD'!B965</f>
        <v/>
      </c>
      <c r="CG967" t="e">
        <f>'[1]TABLEAU DE BORD'!E965-'[1]TABLEAU DE BORD'!C965</f>
        <v>#VALUE!</v>
      </c>
      <c r="CI967" t="str">
        <f>'[1]TABLEAU DE BORD'!H965</f>
        <v/>
      </c>
      <c r="CJ967" t="e">
        <f>'[1]TABLEAU DE BORD'!K965-'[1]TABLEAU DE BORD'!I965</f>
        <v>#VALUE!</v>
      </c>
    </row>
    <row r="968" spans="69:88" x14ac:dyDescent="0.25">
      <c r="BQ9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BORD'!$B$13:$B$2000,0),11))*Q968/INDEX('[1]TABLEAU DE BORD'!$B$13:$R$2000,MATCH('Formalisme RTE'!$H$2,'[1]TABLEAU DE BORD'!$B$13:$B$2000,0),12)</f>
        <v>2.7040062867933941</v>
      </c>
      <c r="BR968">
        <f t="shared" si="58"/>
        <v>0</v>
      </c>
      <c r="BU968">
        <f t="shared" si="56"/>
        <v>0.5758883471257642</v>
      </c>
      <c r="BW968">
        <f>IF($BW$6="","",IF(ISERROR(INDEX([1]Base!$A$2:$C$207,MATCH($BW$6,[1]Base!$A$2:$A$207,0),2))=TRUE,"CABLE INCONNU",(INDEX([1]Base!$A$2:$C$207,MATCH($BW$6,[1]Base!$A$2:$A$207,0),3))))</f>
        <v>15.75</v>
      </c>
      <c r="BY968">
        <f>IF($BW$6="","",IF(ISERROR(INDEX([1]Base!$A$2:$C$207,MATCH($BW$6,[1]Base!$A$2:$A$207,0),2))=TRUE,"CABLE INCONNU",(INDEX([1]Base!$A$2:$C$207,MATCH($BW$6,[1]Base!$A$2:$A$207,0),2))))</f>
        <v>0.54700000000000004</v>
      </c>
      <c r="CA968">
        <f t="shared" si="57"/>
        <v>0</v>
      </c>
      <c r="CC968">
        <f>$BB$28+$D$10*((EXP(($BB$26-Q968)/$D$10)+EXP(-($BB$26-Q968)/$D$10))/2-1)</f>
        <v>237.96</v>
      </c>
      <c r="CD9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BORD'!$B$13:$B$2000,0),9)))*Q968/$M$18)</f>
        <v>237.96</v>
      </c>
      <c r="CF968" t="str">
        <f>'[1]TABLEAU DE BORD'!B966</f>
        <v/>
      </c>
      <c r="CG968" t="e">
        <f>'[1]TABLEAU DE BORD'!E966-'[1]TABLEAU DE BORD'!C966</f>
        <v>#VALUE!</v>
      </c>
      <c r="CI968" t="str">
        <f>'[1]TABLEAU DE BORD'!H966</f>
        <v/>
      </c>
      <c r="CJ968" t="e">
        <f>'[1]TABLEAU DE BORD'!K966-'[1]TABLEAU DE BORD'!I966</f>
        <v>#VALUE!</v>
      </c>
    </row>
    <row r="969" spans="69:88" x14ac:dyDescent="0.25">
      <c r="BQ9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BORD'!$B$13:$B$2000,0),11))*Q969/INDEX('[1]TABLEAU DE BORD'!$B$13:$R$2000,MATCH('Formalisme RTE'!$H$2,'[1]TABLEAU DE BORD'!$B$13:$B$2000,0),12)</f>
        <v>2.7040062867933941</v>
      </c>
      <c r="BR969">
        <f t="shared" si="58"/>
        <v>0</v>
      </c>
      <c r="BU969">
        <f t="shared" si="56"/>
        <v>0.5758883471257642</v>
      </c>
      <c r="BW969">
        <f>IF($BW$6="","",IF(ISERROR(INDEX([1]Base!$A$2:$C$207,MATCH($BW$6,[1]Base!$A$2:$A$207,0),2))=TRUE,"CABLE INCONNU",(INDEX([1]Base!$A$2:$C$207,MATCH($BW$6,[1]Base!$A$2:$A$207,0),3))))</f>
        <v>15.75</v>
      </c>
      <c r="BY969">
        <f>IF($BW$6="","",IF(ISERROR(INDEX([1]Base!$A$2:$C$207,MATCH($BW$6,[1]Base!$A$2:$A$207,0),2))=TRUE,"CABLE INCONNU",(INDEX([1]Base!$A$2:$C$207,MATCH($BW$6,[1]Base!$A$2:$A$207,0),2))))</f>
        <v>0.54700000000000004</v>
      </c>
      <c r="CA969">
        <f t="shared" si="57"/>
        <v>0</v>
      </c>
      <c r="CC969">
        <f>$BB$28+$D$10*((EXP(($BB$26-Q969)/$D$10)+EXP(-($BB$26-Q969)/$D$10))/2-1)</f>
        <v>237.96</v>
      </c>
      <c r="CD9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BORD'!$B$13:$B$2000,0),9)))*Q969/$M$18)</f>
        <v>237.96</v>
      </c>
      <c r="CF969" t="str">
        <f>'[1]TABLEAU DE BORD'!B967</f>
        <v/>
      </c>
      <c r="CG969" t="e">
        <f>'[1]TABLEAU DE BORD'!E967-'[1]TABLEAU DE BORD'!C967</f>
        <v>#VALUE!</v>
      </c>
      <c r="CI969" t="str">
        <f>'[1]TABLEAU DE BORD'!H967</f>
        <v/>
      </c>
      <c r="CJ969" t="e">
        <f>'[1]TABLEAU DE BORD'!K967-'[1]TABLEAU DE BORD'!I967</f>
        <v>#VALUE!</v>
      </c>
    </row>
    <row r="970" spans="69:88" x14ac:dyDescent="0.25">
      <c r="BQ9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BORD'!$B$13:$B$2000,0),11))*Q970/INDEX('[1]TABLEAU DE BORD'!$B$13:$R$2000,MATCH('Formalisme RTE'!$H$2,'[1]TABLEAU DE BORD'!$B$13:$B$2000,0),12)</f>
        <v>2.7040062867933941</v>
      </c>
      <c r="BR970">
        <f t="shared" si="58"/>
        <v>0</v>
      </c>
      <c r="BU970">
        <f t="shared" si="56"/>
        <v>0.5758883471257642</v>
      </c>
      <c r="BW970">
        <f>IF($BW$6="","",IF(ISERROR(INDEX([1]Base!$A$2:$C$207,MATCH($BW$6,[1]Base!$A$2:$A$207,0),2))=TRUE,"CABLE INCONNU",(INDEX([1]Base!$A$2:$C$207,MATCH($BW$6,[1]Base!$A$2:$A$207,0),3))))</f>
        <v>15.75</v>
      </c>
      <c r="BY970">
        <f>IF($BW$6="","",IF(ISERROR(INDEX([1]Base!$A$2:$C$207,MATCH($BW$6,[1]Base!$A$2:$A$207,0),2))=TRUE,"CABLE INCONNU",(INDEX([1]Base!$A$2:$C$207,MATCH($BW$6,[1]Base!$A$2:$A$207,0),2))))</f>
        <v>0.54700000000000004</v>
      </c>
      <c r="CA970">
        <f t="shared" si="57"/>
        <v>0</v>
      </c>
      <c r="CC970">
        <f>$BB$28+$D$10*((EXP(($BB$26-Q970)/$D$10)+EXP(-($BB$26-Q970)/$D$10))/2-1)</f>
        <v>237.96</v>
      </c>
      <c r="CD9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BORD'!$B$13:$B$2000,0),9)))*Q970/$M$18)</f>
        <v>237.96</v>
      </c>
      <c r="CF970" t="str">
        <f>'[1]TABLEAU DE BORD'!B968</f>
        <v/>
      </c>
      <c r="CG970" t="e">
        <f>'[1]TABLEAU DE BORD'!E968-'[1]TABLEAU DE BORD'!C968</f>
        <v>#VALUE!</v>
      </c>
      <c r="CI970" t="str">
        <f>'[1]TABLEAU DE BORD'!H968</f>
        <v/>
      </c>
      <c r="CJ970" t="e">
        <f>'[1]TABLEAU DE BORD'!K968-'[1]TABLEAU DE BORD'!I968</f>
        <v>#VALUE!</v>
      </c>
    </row>
    <row r="971" spans="69:88" x14ac:dyDescent="0.25">
      <c r="BQ9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BORD'!$B$13:$B$2000,0),11))*Q971/INDEX('[1]TABLEAU DE BORD'!$B$13:$R$2000,MATCH('Formalisme RTE'!$H$2,'[1]TABLEAU DE BORD'!$B$13:$B$2000,0),12)</f>
        <v>2.7040062867933941</v>
      </c>
      <c r="BR971">
        <f t="shared" si="58"/>
        <v>0</v>
      </c>
      <c r="BU971">
        <f t="shared" si="56"/>
        <v>0.5758883471257642</v>
      </c>
      <c r="BW971">
        <f>IF($BW$6="","",IF(ISERROR(INDEX([1]Base!$A$2:$C$207,MATCH($BW$6,[1]Base!$A$2:$A$207,0),2))=TRUE,"CABLE INCONNU",(INDEX([1]Base!$A$2:$C$207,MATCH($BW$6,[1]Base!$A$2:$A$207,0),3))))</f>
        <v>15.75</v>
      </c>
      <c r="BY971">
        <f>IF($BW$6="","",IF(ISERROR(INDEX([1]Base!$A$2:$C$207,MATCH($BW$6,[1]Base!$A$2:$A$207,0),2))=TRUE,"CABLE INCONNU",(INDEX([1]Base!$A$2:$C$207,MATCH($BW$6,[1]Base!$A$2:$A$207,0),2))))</f>
        <v>0.54700000000000004</v>
      </c>
      <c r="CA971">
        <f t="shared" si="57"/>
        <v>0</v>
      </c>
      <c r="CC971">
        <f>$BB$28+$D$10*((EXP(($BB$26-Q971)/$D$10)+EXP(-($BB$26-Q971)/$D$10))/2-1)</f>
        <v>237.96</v>
      </c>
      <c r="CD9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BORD'!$B$13:$B$2000,0),9)))*Q971/$M$18)</f>
        <v>237.96</v>
      </c>
      <c r="CF971" t="str">
        <f>'[1]TABLEAU DE BORD'!B969</f>
        <v/>
      </c>
      <c r="CG971" t="e">
        <f>'[1]TABLEAU DE BORD'!E969-'[1]TABLEAU DE BORD'!C969</f>
        <v>#VALUE!</v>
      </c>
      <c r="CI971" t="str">
        <f>'[1]TABLEAU DE BORD'!H969</f>
        <v/>
      </c>
      <c r="CJ971" t="e">
        <f>'[1]TABLEAU DE BORD'!K969-'[1]TABLEAU DE BORD'!I969</f>
        <v>#VALUE!</v>
      </c>
    </row>
    <row r="972" spans="69:88" x14ac:dyDescent="0.25">
      <c r="BQ9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BORD'!$B$13:$B$2000,0),11))*Q972/INDEX('[1]TABLEAU DE BORD'!$B$13:$R$2000,MATCH('Formalisme RTE'!$H$2,'[1]TABLEAU DE BORD'!$B$13:$B$2000,0),12)</f>
        <v>2.7040062867933941</v>
      </c>
      <c r="BR972">
        <f t="shared" si="58"/>
        <v>0</v>
      </c>
      <c r="BU972">
        <f t="shared" si="56"/>
        <v>0.5758883471257642</v>
      </c>
      <c r="BW972">
        <f>IF($BW$6="","",IF(ISERROR(INDEX([1]Base!$A$2:$C$207,MATCH($BW$6,[1]Base!$A$2:$A$207,0),2))=TRUE,"CABLE INCONNU",(INDEX([1]Base!$A$2:$C$207,MATCH($BW$6,[1]Base!$A$2:$A$207,0),3))))</f>
        <v>15.75</v>
      </c>
      <c r="BY972">
        <f>IF($BW$6="","",IF(ISERROR(INDEX([1]Base!$A$2:$C$207,MATCH($BW$6,[1]Base!$A$2:$A$207,0),2))=TRUE,"CABLE INCONNU",(INDEX([1]Base!$A$2:$C$207,MATCH($BW$6,[1]Base!$A$2:$A$207,0),2))))</f>
        <v>0.54700000000000004</v>
      </c>
      <c r="CA972">
        <f t="shared" si="57"/>
        <v>0</v>
      </c>
      <c r="CC972">
        <f>$BB$28+$D$10*((EXP(($BB$26-Q972)/$D$10)+EXP(-($BB$26-Q972)/$D$10))/2-1)</f>
        <v>237.96</v>
      </c>
      <c r="CD9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BORD'!$B$13:$B$2000,0),9)))*Q972/$M$18)</f>
        <v>237.96</v>
      </c>
      <c r="CF972" t="str">
        <f>'[1]TABLEAU DE BORD'!B970</f>
        <v/>
      </c>
      <c r="CG972" t="e">
        <f>'[1]TABLEAU DE BORD'!E970-'[1]TABLEAU DE BORD'!C970</f>
        <v>#VALUE!</v>
      </c>
      <c r="CI972" t="str">
        <f>'[1]TABLEAU DE BORD'!H970</f>
        <v/>
      </c>
      <c r="CJ972" t="e">
        <f>'[1]TABLEAU DE BORD'!K970-'[1]TABLEAU DE BORD'!I970</f>
        <v>#VALUE!</v>
      </c>
    </row>
    <row r="973" spans="69:88" x14ac:dyDescent="0.25">
      <c r="BQ9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BORD'!$B$13:$B$2000,0),11))*Q973/INDEX('[1]TABLEAU DE BORD'!$B$13:$R$2000,MATCH('Formalisme RTE'!$H$2,'[1]TABLEAU DE BORD'!$B$13:$B$2000,0),12)</f>
        <v>2.7040062867933941</v>
      </c>
      <c r="BR973">
        <f t="shared" si="58"/>
        <v>0</v>
      </c>
      <c r="BU973">
        <f t="shared" si="56"/>
        <v>0.5758883471257642</v>
      </c>
      <c r="BW973">
        <f>IF($BW$6="","",IF(ISERROR(INDEX([1]Base!$A$2:$C$207,MATCH($BW$6,[1]Base!$A$2:$A$207,0),2))=TRUE,"CABLE INCONNU",(INDEX([1]Base!$A$2:$C$207,MATCH($BW$6,[1]Base!$A$2:$A$207,0),3))))</f>
        <v>15.75</v>
      </c>
      <c r="BY973">
        <f>IF($BW$6="","",IF(ISERROR(INDEX([1]Base!$A$2:$C$207,MATCH($BW$6,[1]Base!$A$2:$A$207,0),2))=TRUE,"CABLE INCONNU",(INDEX([1]Base!$A$2:$C$207,MATCH($BW$6,[1]Base!$A$2:$A$207,0),2))))</f>
        <v>0.54700000000000004</v>
      </c>
      <c r="CA973">
        <f t="shared" si="57"/>
        <v>0</v>
      </c>
      <c r="CC973">
        <f>$BB$28+$D$10*((EXP(($BB$26-Q973)/$D$10)+EXP(-($BB$26-Q973)/$D$10))/2-1)</f>
        <v>237.96</v>
      </c>
      <c r="CD9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BORD'!$B$13:$B$2000,0),9)))*Q973/$M$18)</f>
        <v>237.96</v>
      </c>
      <c r="CF973" t="str">
        <f>'[1]TABLEAU DE BORD'!B971</f>
        <v/>
      </c>
      <c r="CG973" t="e">
        <f>'[1]TABLEAU DE BORD'!E971-'[1]TABLEAU DE BORD'!C971</f>
        <v>#VALUE!</v>
      </c>
      <c r="CI973" t="str">
        <f>'[1]TABLEAU DE BORD'!H971</f>
        <v/>
      </c>
      <c r="CJ973" t="e">
        <f>'[1]TABLEAU DE BORD'!K971-'[1]TABLEAU DE BORD'!I971</f>
        <v>#VALUE!</v>
      </c>
    </row>
    <row r="974" spans="69:88" x14ac:dyDescent="0.25">
      <c r="BQ9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BORD'!$B$13:$B$2000,0),11))*Q974/INDEX('[1]TABLEAU DE BORD'!$B$13:$R$2000,MATCH('Formalisme RTE'!$H$2,'[1]TABLEAU DE BORD'!$B$13:$B$2000,0),12)</f>
        <v>2.7040062867933941</v>
      </c>
      <c r="BR974">
        <f t="shared" si="58"/>
        <v>0</v>
      </c>
      <c r="BU974">
        <f t="shared" si="56"/>
        <v>0.5758883471257642</v>
      </c>
      <c r="BW974">
        <f>IF($BW$6="","",IF(ISERROR(INDEX([1]Base!$A$2:$C$207,MATCH($BW$6,[1]Base!$A$2:$A$207,0),2))=TRUE,"CABLE INCONNU",(INDEX([1]Base!$A$2:$C$207,MATCH($BW$6,[1]Base!$A$2:$A$207,0),3))))</f>
        <v>15.75</v>
      </c>
      <c r="BY974">
        <f>IF($BW$6="","",IF(ISERROR(INDEX([1]Base!$A$2:$C$207,MATCH($BW$6,[1]Base!$A$2:$A$207,0),2))=TRUE,"CABLE INCONNU",(INDEX([1]Base!$A$2:$C$207,MATCH($BW$6,[1]Base!$A$2:$A$207,0),2))))</f>
        <v>0.54700000000000004</v>
      </c>
      <c r="CA974">
        <f t="shared" si="57"/>
        <v>0</v>
      </c>
      <c r="CC974">
        <f>$BB$28+$D$10*((EXP(($BB$26-Q974)/$D$10)+EXP(-($BB$26-Q974)/$D$10))/2-1)</f>
        <v>237.96</v>
      </c>
      <c r="CD9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BORD'!$B$13:$B$2000,0),9)))*Q974/$M$18)</f>
        <v>237.96</v>
      </c>
      <c r="CF974" t="str">
        <f>'[1]TABLEAU DE BORD'!B972</f>
        <v/>
      </c>
      <c r="CG974" t="e">
        <f>'[1]TABLEAU DE BORD'!E972-'[1]TABLEAU DE BORD'!C972</f>
        <v>#VALUE!</v>
      </c>
      <c r="CI974" t="str">
        <f>'[1]TABLEAU DE BORD'!H972</f>
        <v/>
      </c>
      <c r="CJ974" t="e">
        <f>'[1]TABLEAU DE BORD'!K972-'[1]TABLEAU DE BORD'!I972</f>
        <v>#VALUE!</v>
      </c>
    </row>
    <row r="975" spans="69:88" x14ac:dyDescent="0.25">
      <c r="BQ9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BORD'!$B$13:$B$2000,0),11))*Q975/INDEX('[1]TABLEAU DE BORD'!$B$13:$R$2000,MATCH('Formalisme RTE'!$H$2,'[1]TABLEAU DE BORD'!$B$13:$B$2000,0),12)</f>
        <v>2.7040062867933941</v>
      </c>
      <c r="BR975">
        <f t="shared" si="58"/>
        <v>0</v>
      </c>
      <c r="BU975">
        <f t="shared" si="56"/>
        <v>0.5758883471257642</v>
      </c>
      <c r="BW975">
        <f>IF($BW$6="","",IF(ISERROR(INDEX([1]Base!$A$2:$C$207,MATCH($BW$6,[1]Base!$A$2:$A$207,0),2))=TRUE,"CABLE INCONNU",(INDEX([1]Base!$A$2:$C$207,MATCH($BW$6,[1]Base!$A$2:$A$207,0),3))))</f>
        <v>15.75</v>
      </c>
      <c r="BY975">
        <f>IF($BW$6="","",IF(ISERROR(INDEX([1]Base!$A$2:$C$207,MATCH($BW$6,[1]Base!$A$2:$A$207,0),2))=TRUE,"CABLE INCONNU",(INDEX([1]Base!$A$2:$C$207,MATCH($BW$6,[1]Base!$A$2:$A$207,0),2))))</f>
        <v>0.54700000000000004</v>
      </c>
      <c r="CA975">
        <f t="shared" si="57"/>
        <v>0</v>
      </c>
      <c r="CC975">
        <f>$BB$28+$D$10*((EXP(($BB$26-Q975)/$D$10)+EXP(-($BB$26-Q975)/$D$10))/2-1)</f>
        <v>237.96</v>
      </c>
      <c r="CD9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BORD'!$B$13:$B$2000,0),9)))*Q975/$M$18)</f>
        <v>237.96</v>
      </c>
      <c r="CF975" t="str">
        <f>'[1]TABLEAU DE BORD'!B973</f>
        <v/>
      </c>
      <c r="CG975" t="e">
        <f>'[1]TABLEAU DE BORD'!E973-'[1]TABLEAU DE BORD'!C973</f>
        <v>#VALUE!</v>
      </c>
      <c r="CI975" t="str">
        <f>'[1]TABLEAU DE BORD'!H973</f>
        <v/>
      </c>
      <c r="CJ975" t="e">
        <f>'[1]TABLEAU DE BORD'!K973-'[1]TABLEAU DE BORD'!I973</f>
        <v>#VALUE!</v>
      </c>
    </row>
    <row r="976" spans="69:88" x14ac:dyDescent="0.25">
      <c r="BQ9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BORD'!$B$13:$B$2000,0),11))*Q976/INDEX('[1]TABLEAU DE BORD'!$B$13:$R$2000,MATCH('Formalisme RTE'!$H$2,'[1]TABLEAU DE BORD'!$B$13:$B$2000,0),12)</f>
        <v>2.7040062867933941</v>
      </c>
      <c r="BR976">
        <f t="shared" si="58"/>
        <v>0</v>
      </c>
      <c r="BU976">
        <f t="shared" ref="BU976:BU1039" si="59">SQRT(1-(1/(SQRT((BY976*0.981)^2+(($B$30/10)*BW976*0.001)^2)/(BY976*0.981))^2))</f>
        <v>0.5758883471257642</v>
      </c>
      <c r="BW976">
        <f>IF($BW$6="","",IF(ISERROR(INDEX([1]Base!$A$2:$C$207,MATCH($BW$6,[1]Base!$A$2:$A$207,0),2))=TRUE,"CABLE INCONNU",(INDEX([1]Base!$A$2:$C$207,MATCH($BW$6,[1]Base!$A$2:$A$207,0),3))))</f>
        <v>15.75</v>
      </c>
      <c r="BY976">
        <f>IF($BW$6="","",IF(ISERROR(INDEX([1]Base!$A$2:$C$207,MATCH($BW$6,[1]Base!$A$2:$A$207,0),2))=TRUE,"CABLE INCONNU",(INDEX([1]Base!$A$2:$C$207,MATCH($BW$6,[1]Base!$A$2:$A$207,0),2))))</f>
        <v>0.54700000000000004</v>
      </c>
      <c r="CA976">
        <f t="shared" si="57"/>
        <v>0</v>
      </c>
      <c r="CC976">
        <f>$BB$28+$D$10*((EXP(($BB$26-Q976)/$D$10)+EXP(-($BB$26-Q976)/$D$10))/2-1)</f>
        <v>237.96</v>
      </c>
      <c r="CD9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BORD'!$B$13:$B$2000,0),9)))*Q976/$M$18)</f>
        <v>237.96</v>
      </c>
      <c r="CF976" t="str">
        <f>'[1]TABLEAU DE BORD'!B974</f>
        <v/>
      </c>
      <c r="CG976" t="e">
        <f>'[1]TABLEAU DE BORD'!E974-'[1]TABLEAU DE BORD'!C974</f>
        <v>#VALUE!</v>
      </c>
      <c r="CI976" t="str">
        <f>'[1]TABLEAU DE BORD'!H974</f>
        <v/>
      </c>
      <c r="CJ976" t="e">
        <f>'[1]TABLEAU DE BORD'!K974-'[1]TABLEAU DE BORD'!I974</f>
        <v>#VALUE!</v>
      </c>
    </row>
    <row r="977" spans="69:88" x14ac:dyDescent="0.25">
      <c r="BQ9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BORD'!$B$13:$B$2000,0),11))*Q977/INDEX('[1]TABLEAU DE BORD'!$B$13:$R$2000,MATCH('Formalisme RTE'!$H$2,'[1]TABLEAU DE BORD'!$B$13:$B$2000,0),12)</f>
        <v>2.7040062867933941</v>
      </c>
      <c r="BR977">
        <f t="shared" si="58"/>
        <v>0</v>
      </c>
      <c r="BU977">
        <f t="shared" si="59"/>
        <v>0.5758883471257642</v>
      </c>
      <c r="BW977">
        <f>IF($BW$6="","",IF(ISERROR(INDEX([1]Base!$A$2:$C$207,MATCH($BW$6,[1]Base!$A$2:$A$207,0),2))=TRUE,"CABLE INCONNU",(INDEX([1]Base!$A$2:$C$207,MATCH($BW$6,[1]Base!$A$2:$A$207,0),3))))</f>
        <v>15.75</v>
      </c>
      <c r="BY977">
        <f>IF($BW$6="","",IF(ISERROR(INDEX([1]Base!$A$2:$C$207,MATCH($BW$6,[1]Base!$A$2:$A$207,0),2))=TRUE,"CABLE INCONNU",(INDEX([1]Base!$A$2:$C$207,MATCH($BW$6,[1]Base!$A$2:$A$207,0),2))))</f>
        <v>0.54700000000000004</v>
      </c>
      <c r="CA977">
        <f t="shared" ref="CA977:CA1040" si="60">CD977-CC977</f>
        <v>0</v>
      </c>
      <c r="CC977">
        <f>$BB$28+$D$10*((EXP(($BB$26-Q977)/$D$10)+EXP(-($BB$26-Q977)/$D$10))/2-1)</f>
        <v>237.96</v>
      </c>
      <c r="CD9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BORD'!$B$13:$B$2000,0),9)))*Q977/$M$18)</f>
        <v>237.96</v>
      </c>
      <c r="CF977" t="str">
        <f>'[1]TABLEAU DE BORD'!B975</f>
        <v/>
      </c>
      <c r="CG977" t="e">
        <f>'[1]TABLEAU DE BORD'!E975-'[1]TABLEAU DE BORD'!C975</f>
        <v>#VALUE!</v>
      </c>
      <c r="CI977" t="str">
        <f>'[1]TABLEAU DE BORD'!H975</f>
        <v/>
      </c>
      <c r="CJ977" t="e">
        <f>'[1]TABLEAU DE BORD'!K975-'[1]TABLEAU DE BORD'!I975</f>
        <v>#VALUE!</v>
      </c>
    </row>
    <row r="978" spans="69:88" x14ac:dyDescent="0.25">
      <c r="BQ9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BORD'!$B$13:$B$2000,0),11))*Q978/INDEX('[1]TABLEAU DE BORD'!$B$13:$R$2000,MATCH('Formalisme RTE'!$H$2,'[1]TABLEAU DE BORD'!$B$13:$B$2000,0),12)</f>
        <v>2.7040062867933941</v>
      </c>
      <c r="BR978">
        <f t="shared" ref="BR978:BR1041" si="61">BU978*CA978</f>
        <v>0</v>
      </c>
      <c r="BU978">
        <f t="shared" si="59"/>
        <v>0.5758883471257642</v>
      </c>
      <c r="BW978">
        <f>IF($BW$6="","",IF(ISERROR(INDEX([1]Base!$A$2:$C$207,MATCH($BW$6,[1]Base!$A$2:$A$207,0),2))=TRUE,"CABLE INCONNU",(INDEX([1]Base!$A$2:$C$207,MATCH($BW$6,[1]Base!$A$2:$A$207,0),3))))</f>
        <v>15.75</v>
      </c>
      <c r="BY978">
        <f>IF($BW$6="","",IF(ISERROR(INDEX([1]Base!$A$2:$C$207,MATCH($BW$6,[1]Base!$A$2:$A$207,0),2))=TRUE,"CABLE INCONNU",(INDEX([1]Base!$A$2:$C$207,MATCH($BW$6,[1]Base!$A$2:$A$207,0),2))))</f>
        <v>0.54700000000000004</v>
      </c>
      <c r="CA978">
        <f t="shared" si="60"/>
        <v>0</v>
      </c>
      <c r="CC978">
        <f>$BB$28+$D$10*((EXP(($BB$26-Q978)/$D$10)+EXP(-($BB$26-Q978)/$D$10))/2-1)</f>
        <v>237.96</v>
      </c>
      <c r="CD9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BORD'!$B$13:$B$2000,0),9)))*Q978/$M$18)</f>
        <v>237.96</v>
      </c>
      <c r="CF978" t="str">
        <f>'[1]TABLEAU DE BORD'!B976</f>
        <v/>
      </c>
      <c r="CG978" t="e">
        <f>'[1]TABLEAU DE BORD'!E976-'[1]TABLEAU DE BORD'!C976</f>
        <v>#VALUE!</v>
      </c>
      <c r="CI978" t="str">
        <f>'[1]TABLEAU DE BORD'!H976</f>
        <v/>
      </c>
      <c r="CJ978" t="e">
        <f>'[1]TABLEAU DE BORD'!K976-'[1]TABLEAU DE BORD'!I976</f>
        <v>#VALUE!</v>
      </c>
    </row>
    <row r="979" spans="69:88" x14ac:dyDescent="0.25">
      <c r="BQ9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BORD'!$B$13:$B$2000,0),11))*Q979/INDEX('[1]TABLEAU DE BORD'!$B$13:$R$2000,MATCH('Formalisme RTE'!$H$2,'[1]TABLEAU DE BORD'!$B$13:$B$2000,0),12)</f>
        <v>2.7040062867933941</v>
      </c>
      <c r="BR979">
        <f t="shared" si="61"/>
        <v>0</v>
      </c>
      <c r="BU979">
        <f t="shared" si="59"/>
        <v>0.5758883471257642</v>
      </c>
      <c r="BW979">
        <f>IF($BW$6="","",IF(ISERROR(INDEX([1]Base!$A$2:$C$207,MATCH($BW$6,[1]Base!$A$2:$A$207,0),2))=TRUE,"CABLE INCONNU",(INDEX([1]Base!$A$2:$C$207,MATCH($BW$6,[1]Base!$A$2:$A$207,0),3))))</f>
        <v>15.75</v>
      </c>
      <c r="BY979">
        <f>IF($BW$6="","",IF(ISERROR(INDEX([1]Base!$A$2:$C$207,MATCH($BW$6,[1]Base!$A$2:$A$207,0),2))=TRUE,"CABLE INCONNU",(INDEX([1]Base!$A$2:$C$207,MATCH($BW$6,[1]Base!$A$2:$A$207,0),2))))</f>
        <v>0.54700000000000004</v>
      </c>
      <c r="CA979">
        <f t="shared" si="60"/>
        <v>0</v>
      </c>
      <c r="CC979">
        <f>$BB$28+$D$10*((EXP(($BB$26-Q979)/$D$10)+EXP(-($BB$26-Q979)/$D$10))/2-1)</f>
        <v>237.96</v>
      </c>
      <c r="CD9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BORD'!$B$13:$B$2000,0),9)))*Q979/$M$18)</f>
        <v>237.96</v>
      </c>
      <c r="CF979" t="str">
        <f>'[1]TABLEAU DE BORD'!B977</f>
        <v/>
      </c>
      <c r="CG979" t="e">
        <f>'[1]TABLEAU DE BORD'!E977-'[1]TABLEAU DE BORD'!C977</f>
        <v>#VALUE!</v>
      </c>
      <c r="CI979" t="str">
        <f>'[1]TABLEAU DE BORD'!H977</f>
        <v/>
      </c>
      <c r="CJ979" t="e">
        <f>'[1]TABLEAU DE BORD'!K977-'[1]TABLEAU DE BORD'!I977</f>
        <v>#VALUE!</v>
      </c>
    </row>
    <row r="980" spans="69:88" x14ac:dyDescent="0.25">
      <c r="BQ9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BORD'!$B$13:$B$2000,0),11))*Q980/INDEX('[1]TABLEAU DE BORD'!$B$13:$R$2000,MATCH('Formalisme RTE'!$H$2,'[1]TABLEAU DE BORD'!$B$13:$B$2000,0),12)</f>
        <v>2.7040062867933941</v>
      </c>
      <c r="BR980">
        <f t="shared" si="61"/>
        <v>0</v>
      </c>
      <c r="BU980">
        <f t="shared" si="59"/>
        <v>0.5758883471257642</v>
      </c>
      <c r="BW980">
        <f>IF($BW$6="","",IF(ISERROR(INDEX([1]Base!$A$2:$C$207,MATCH($BW$6,[1]Base!$A$2:$A$207,0),2))=TRUE,"CABLE INCONNU",(INDEX([1]Base!$A$2:$C$207,MATCH($BW$6,[1]Base!$A$2:$A$207,0),3))))</f>
        <v>15.75</v>
      </c>
      <c r="BY980">
        <f>IF($BW$6="","",IF(ISERROR(INDEX([1]Base!$A$2:$C$207,MATCH($BW$6,[1]Base!$A$2:$A$207,0),2))=TRUE,"CABLE INCONNU",(INDEX([1]Base!$A$2:$C$207,MATCH($BW$6,[1]Base!$A$2:$A$207,0),2))))</f>
        <v>0.54700000000000004</v>
      </c>
      <c r="CA980">
        <f t="shared" si="60"/>
        <v>0</v>
      </c>
      <c r="CC980">
        <f>$BB$28+$D$10*((EXP(($BB$26-Q980)/$D$10)+EXP(-($BB$26-Q980)/$D$10))/2-1)</f>
        <v>237.96</v>
      </c>
      <c r="CD9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BORD'!$B$13:$B$2000,0),9)))*Q980/$M$18)</f>
        <v>237.96</v>
      </c>
      <c r="CF980" t="str">
        <f>'[1]TABLEAU DE BORD'!B978</f>
        <v/>
      </c>
      <c r="CG980" t="e">
        <f>'[1]TABLEAU DE BORD'!E978-'[1]TABLEAU DE BORD'!C978</f>
        <v>#VALUE!</v>
      </c>
      <c r="CI980" t="str">
        <f>'[1]TABLEAU DE BORD'!H978</f>
        <v/>
      </c>
      <c r="CJ980" t="e">
        <f>'[1]TABLEAU DE BORD'!K978-'[1]TABLEAU DE BORD'!I978</f>
        <v>#VALUE!</v>
      </c>
    </row>
    <row r="981" spans="69:88" x14ac:dyDescent="0.25">
      <c r="BQ9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BORD'!$B$13:$B$2000,0),11))*Q981/INDEX('[1]TABLEAU DE BORD'!$B$13:$R$2000,MATCH('Formalisme RTE'!$H$2,'[1]TABLEAU DE BORD'!$B$13:$B$2000,0),12)</f>
        <v>2.7040062867933941</v>
      </c>
      <c r="BR981">
        <f t="shared" si="61"/>
        <v>0</v>
      </c>
      <c r="BU981">
        <f t="shared" si="59"/>
        <v>0.5758883471257642</v>
      </c>
      <c r="BW981">
        <f>IF($BW$6="","",IF(ISERROR(INDEX([1]Base!$A$2:$C$207,MATCH($BW$6,[1]Base!$A$2:$A$207,0),2))=TRUE,"CABLE INCONNU",(INDEX([1]Base!$A$2:$C$207,MATCH($BW$6,[1]Base!$A$2:$A$207,0),3))))</f>
        <v>15.75</v>
      </c>
      <c r="BY981">
        <f>IF($BW$6="","",IF(ISERROR(INDEX([1]Base!$A$2:$C$207,MATCH($BW$6,[1]Base!$A$2:$A$207,0),2))=TRUE,"CABLE INCONNU",(INDEX([1]Base!$A$2:$C$207,MATCH($BW$6,[1]Base!$A$2:$A$207,0),2))))</f>
        <v>0.54700000000000004</v>
      </c>
      <c r="CA981">
        <f t="shared" si="60"/>
        <v>0</v>
      </c>
      <c r="CC981">
        <f>$BB$28+$D$10*((EXP(($BB$26-Q981)/$D$10)+EXP(-($BB$26-Q981)/$D$10))/2-1)</f>
        <v>237.96</v>
      </c>
      <c r="CD9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BORD'!$B$13:$B$2000,0),9)))*Q981/$M$18)</f>
        <v>237.96</v>
      </c>
      <c r="CF981" t="str">
        <f>'[1]TABLEAU DE BORD'!B979</f>
        <v/>
      </c>
      <c r="CG981" t="e">
        <f>'[1]TABLEAU DE BORD'!E979-'[1]TABLEAU DE BORD'!C979</f>
        <v>#VALUE!</v>
      </c>
      <c r="CI981" t="str">
        <f>'[1]TABLEAU DE BORD'!H979</f>
        <v/>
      </c>
      <c r="CJ981" t="e">
        <f>'[1]TABLEAU DE BORD'!K979-'[1]TABLEAU DE BORD'!I979</f>
        <v>#VALUE!</v>
      </c>
    </row>
    <row r="982" spans="69:88" x14ac:dyDescent="0.25">
      <c r="BQ9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BORD'!$B$13:$B$2000,0),11))*Q982/INDEX('[1]TABLEAU DE BORD'!$B$13:$R$2000,MATCH('Formalisme RTE'!$H$2,'[1]TABLEAU DE BORD'!$B$13:$B$2000,0),12)</f>
        <v>2.7040062867933941</v>
      </c>
      <c r="BR982">
        <f t="shared" si="61"/>
        <v>0</v>
      </c>
      <c r="BU982">
        <f t="shared" si="59"/>
        <v>0.5758883471257642</v>
      </c>
      <c r="BW982">
        <f>IF($BW$6="","",IF(ISERROR(INDEX([1]Base!$A$2:$C$207,MATCH($BW$6,[1]Base!$A$2:$A$207,0),2))=TRUE,"CABLE INCONNU",(INDEX([1]Base!$A$2:$C$207,MATCH($BW$6,[1]Base!$A$2:$A$207,0),3))))</f>
        <v>15.75</v>
      </c>
      <c r="BY982">
        <f>IF($BW$6="","",IF(ISERROR(INDEX([1]Base!$A$2:$C$207,MATCH($BW$6,[1]Base!$A$2:$A$207,0),2))=TRUE,"CABLE INCONNU",(INDEX([1]Base!$A$2:$C$207,MATCH($BW$6,[1]Base!$A$2:$A$207,0),2))))</f>
        <v>0.54700000000000004</v>
      </c>
      <c r="CA982">
        <f t="shared" si="60"/>
        <v>0</v>
      </c>
      <c r="CC982">
        <f>$BB$28+$D$10*((EXP(($BB$26-Q982)/$D$10)+EXP(-($BB$26-Q982)/$D$10))/2-1)</f>
        <v>237.96</v>
      </c>
      <c r="CD9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BORD'!$B$13:$B$2000,0),9)))*Q982/$M$18)</f>
        <v>237.96</v>
      </c>
      <c r="CF982" t="str">
        <f>'[1]TABLEAU DE BORD'!B980</f>
        <v/>
      </c>
      <c r="CG982" t="e">
        <f>'[1]TABLEAU DE BORD'!E980-'[1]TABLEAU DE BORD'!C980</f>
        <v>#VALUE!</v>
      </c>
      <c r="CI982" t="str">
        <f>'[1]TABLEAU DE BORD'!H980</f>
        <v/>
      </c>
      <c r="CJ982" t="e">
        <f>'[1]TABLEAU DE BORD'!K980-'[1]TABLEAU DE BORD'!I980</f>
        <v>#VALUE!</v>
      </c>
    </row>
    <row r="983" spans="69:88" x14ac:dyDescent="0.25">
      <c r="BQ9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BORD'!$B$13:$B$2000,0),11))*Q983/INDEX('[1]TABLEAU DE BORD'!$B$13:$R$2000,MATCH('Formalisme RTE'!$H$2,'[1]TABLEAU DE BORD'!$B$13:$B$2000,0),12)</f>
        <v>2.7040062867933941</v>
      </c>
      <c r="BR983">
        <f t="shared" si="61"/>
        <v>0</v>
      </c>
      <c r="BU983">
        <f t="shared" si="59"/>
        <v>0.5758883471257642</v>
      </c>
      <c r="BW983">
        <f>IF($BW$6="","",IF(ISERROR(INDEX([1]Base!$A$2:$C$207,MATCH($BW$6,[1]Base!$A$2:$A$207,0),2))=TRUE,"CABLE INCONNU",(INDEX([1]Base!$A$2:$C$207,MATCH($BW$6,[1]Base!$A$2:$A$207,0),3))))</f>
        <v>15.75</v>
      </c>
      <c r="BY983">
        <f>IF($BW$6="","",IF(ISERROR(INDEX([1]Base!$A$2:$C$207,MATCH($BW$6,[1]Base!$A$2:$A$207,0),2))=TRUE,"CABLE INCONNU",(INDEX([1]Base!$A$2:$C$207,MATCH($BW$6,[1]Base!$A$2:$A$207,0),2))))</f>
        <v>0.54700000000000004</v>
      </c>
      <c r="CA983">
        <f t="shared" si="60"/>
        <v>0</v>
      </c>
      <c r="CC983">
        <f>$BB$28+$D$10*((EXP(($BB$26-Q983)/$D$10)+EXP(-($BB$26-Q983)/$D$10))/2-1)</f>
        <v>237.96</v>
      </c>
      <c r="CD9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BORD'!$B$13:$B$2000,0),9)))*Q983/$M$18)</f>
        <v>237.96</v>
      </c>
      <c r="CF983" t="str">
        <f>'[1]TABLEAU DE BORD'!B981</f>
        <v/>
      </c>
      <c r="CG983" t="e">
        <f>'[1]TABLEAU DE BORD'!E981-'[1]TABLEAU DE BORD'!C981</f>
        <v>#VALUE!</v>
      </c>
      <c r="CI983" t="str">
        <f>'[1]TABLEAU DE BORD'!H981</f>
        <v/>
      </c>
      <c r="CJ983" t="e">
        <f>'[1]TABLEAU DE BORD'!K981-'[1]TABLEAU DE BORD'!I981</f>
        <v>#VALUE!</v>
      </c>
    </row>
    <row r="984" spans="69:88" x14ac:dyDescent="0.25">
      <c r="BQ9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BORD'!$B$13:$B$2000,0),11))*Q984/INDEX('[1]TABLEAU DE BORD'!$B$13:$R$2000,MATCH('Formalisme RTE'!$H$2,'[1]TABLEAU DE BORD'!$B$13:$B$2000,0),12)</f>
        <v>2.7040062867933941</v>
      </c>
      <c r="BR984">
        <f t="shared" si="61"/>
        <v>0</v>
      </c>
      <c r="BU984">
        <f t="shared" si="59"/>
        <v>0.5758883471257642</v>
      </c>
      <c r="BW984">
        <f>IF($BW$6="","",IF(ISERROR(INDEX([1]Base!$A$2:$C$207,MATCH($BW$6,[1]Base!$A$2:$A$207,0),2))=TRUE,"CABLE INCONNU",(INDEX([1]Base!$A$2:$C$207,MATCH($BW$6,[1]Base!$A$2:$A$207,0),3))))</f>
        <v>15.75</v>
      </c>
      <c r="BY984">
        <f>IF($BW$6="","",IF(ISERROR(INDEX([1]Base!$A$2:$C$207,MATCH($BW$6,[1]Base!$A$2:$A$207,0),2))=TRUE,"CABLE INCONNU",(INDEX([1]Base!$A$2:$C$207,MATCH($BW$6,[1]Base!$A$2:$A$207,0),2))))</f>
        <v>0.54700000000000004</v>
      </c>
      <c r="CA984">
        <f t="shared" si="60"/>
        <v>0</v>
      </c>
      <c r="CC984">
        <f>$BB$28+$D$10*((EXP(($BB$26-Q984)/$D$10)+EXP(-($BB$26-Q984)/$D$10))/2-1)</f>
        <v>237.96</v>
      </c>
      <c r="CD9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BORD'!$B$13:$B$2000,0),9)))*Q984/$M$18)</f>
        <v>237.96</v>
      </c>
      <c r="CF984" t="str">
        <f>'[1]TABLEAU DE BORD'!B982</f>
        <v/>
      </c>
      <c r="CG984" t="e">
        <f>'[1]TABLEAU DE BORD'!E982-'[1]TABLEAU DE BORD'!C982</f>
        <v>#VALUE!</v>
      </c>
      <c r="CI984" t="str">
        <f>'[1]TABLEAU DE BORD'!H982</f>
        <v/>
      </c>
      <c r="CJ984" t="e">
        <f>'[1]TABLEAU DE BORD'!K982-'[1]TABLEAU DE BORD'!I982</f>
        <v>#VALUE!</v>
      </c>
    </row>
    <row r="985" spans="69:88" x14ac:dyDescent="0.25">
      <c r="BQ9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BORD'!$B$13:$B$2000,0),11))*Q985/INDEX('[1]TABLEAU DE BORD'!$B$13:$R$2000,MATCH('Formalisme RTE'!$H$2,'[1]TABLEAU DE BORD'!$B$13:$B$2000,0),12)</f>
        <v>2.7040062867933941</v>
      </c>
      <c r="BR985">
        <f t="shared" si="61"/>
        <v>0</v>
      </c>
      <c r="BU985">
        <f t="shared" si="59"/>
        <v>0.5758883471257642</v>
      </c>
      <c r="BW985">
        <f>IF($BW$6="","",IF(ISERROR(INDEX([1]Base!$A$2:$C$207,MATCH($BW$6,[1]Base!$A$2:$A$207,0),2))=TRUE,"CABLE INCONNU",(INDEX([1]Base!$A$2:$C$207,MATCH($BW$6,[1]Base!$A$2:$A$207,0),3))))</f>
        <v>15.75</v>
      </c>
      <c r="BY985">
        <f>IF($BW$6="","",IF(ISERROR(INDEX([1]Base!$A$2:$C$207,MATCH($BW$6,[1]Base!$A$2:$A$207,0),2))=TRUE,"CABLE INCONNU",(INDEX([1]Base!$A$2:$C$207,MATCH($BW$6,[1]Base!$A$2:$A$207,0),2))))</f>
        <v>0.54700000000000004</v>
      </c>
      <c r="CA985">
        <f t="shared" si="60"/>
        <v>0</v>
      </c>
      <c r="CC985">
        <f>$BB$28+$D$10*((EXP(($BB$26-Q985)/$D$10)+EXP(-($BB$26-Q985)/$D$10))/2-1)</f>
        <v>237.96</v>
      </c>
      <c r="CD9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BORD'!$B$13:$B$2000,0),9)))*Q985/$M$18)</f>
        <v>237.96</v>
      </c>
      <c r="CF985" t="str">
        <f>'[1]TABLEAU DE BORD'!B983</f>
        <v/>
      </c>
      <c r="CG985" t="e">
        <f>'[1]TABLEAU DE BORD'!E983-'[1]TABLEAU DE BORD'!C983</f>
        <v>#VALUE!</v>
      </c>
      <c r="CI985" t="str">
        <f>'[1]TABLEAU DE BORD'!H983</f>
        <v/>
      </c>
      <c r="CJ985" t="e">
        <f>'[1]TABLEAU DE BORD'!K983-'[1]TABLEAU DE BORD'!I983</f>
        <v>#VALUE!</v>
      </c>
    </row>
    <row r="986" spans="69:88" x14ac:dyDescent="0.25">
      <c r="BQ9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BORD'!$B$13:$B$2000,0),11))*Q986/INDEX('[1]TABLEAU DE BORD'!$B$13:$R$2000,MATCH('Formalisme RTE'!$H$2,'[1]TABLEAU DE BORD'!$B$13:$B$2000,0),12)</f>
        <v>2.7040062867933941</v>
      </c>
      <c r="BR986">
        <f t="shared" si="61"/>
        <v>0</v>
      </c>
      <c r="BU986">
        <f t="shared" si="59"/>
        <v>0.5758883471257642</v>
      </c>
      <c r="BW986">
        <f>IF($BW$6="","",IF(ISERROR(INDEX([1]Base!$A$2:$C$207,MATCH($BW$6,[1]Base!$A$2:$A$207,0),2))=TRUE,"CABLE INCONNU",(INDEX([1]Base!$A$2:$C$207,MATCH($BW$6,[1]Base!$A$2:$A$207,0),3))))</f>
        <v>15.75</v>
      </c>
      <c r="BY986">
        <f>IF($BW$6="","",IF(ISERROR(INDEX([1]Base!$A$2:$C$207,MATCH($BW$6,[1]Base!$A$2:$A$207,0),2))=TRUE,"CABLE INCONNU",(INDEX([1]Base!$A$2:$C$207,MATCH($BW$6,[1]Base!$A$2:$A$207,0),2))))</f>
        <v>0.54700000000000004</v>
      </c>
      <c r="CA986">
        <f t="shared" si="60"/>
        <v>0</v>
      </c>
      <c r="CC986">
        <f>$BB$28+$D$10*((EXP(($BB$26-Q986)/$D$10)+EXP(-($BB$26-Q986)/$D$10))/2-1)</f>
        <v>237.96</v>
      </c>
      <c r="CD9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BORD'!$B$13:$B$2000,0),9)))*Q986/$M$18)</f>
        <v>237.96</v>
      </c>
      <c r="CF986" t="str">
        <f>'[1]TABLEAU DE BORD'!B984</f>
        <v/>
      </c>
      <c r="CG986" t="e">
        <f>'[1]TABLEAU DE BORD'!E984-'[1]TABLEAU DE BORD'!C984</f>
        <v>#VALUE!</v>
      </c>
      <c r="CI986" t="str">
        <f>'[1]TABLEAU DE BORD'!H984</f>
        <v/>
      </c>
      <c r="CJ986" t="e">
        <f>'[1]TABLEAU DE BORD'!K984-'[1]TABLEAU DE BORD'!I984</f>
        <v>#VALUE!</v>
      </c>
    </row>
    <row r="987" spans="69:88" x14ac:dyDescent="0.25">
      <c r="BQ9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BORD'!$B$13:$B$2000,0),11))*Q987/INDEX('[1]TABLEAU DE BORD'!$B$13:$R$2000,MATCH('Formalisme RTE'!$H$2,'[1]TABLEAU DE BORD'!$B$13:$B$2000,0),12)</f>
        <v>2.7040062867933941</v>
      </c>
      <c r="BR987">
        <f t="shared" si="61"/>
        <v>0</v>
      </c>
      <c r="BU987">
        <f t="shared" si="59"/>
        <v>0.5758883471257642</v>
      </c>
      <c r="BW987">
        <f>IF($BW$6="","",IF(ISERROR(INDEX([1]Base!$A$2:$C$207,MATCH($BW$6,[1]Base!$A$2:$A$207,0),2))=TRUE,"CABLE INCONNU",(INDEX([1]Base!$A$2:$C$207,MATCH($BW$6,[1]Base!$A$2:$A$207,0),3))))</f>
        <v>15.75</v>
      </c>
      <c r="BY987">
        <f>IF($BW$6="","",IF(ISERROR(INDEX([1]Base!$A$2:$C$207,MATCH($BW$6,[1]Base!$A$2:$A$207,0),2))=TRUE,"CABLE INCONNU",(INDEX([1]Base!$A$2:$C$207,MATCH($BW$6,[1]Base!$A$2:$A$207,0),2))))</f>
        <v>0.54700000000000004</v>
      </c>
      <c r="CA987">
        <f t="shared" si="60"/>
        <v>0</v>
      </c>
      <c r="CC987">
        <f>$BB$28+$D$10*((EXP(($BB$26-Q987)/$D$10)+EXP(-($BB$26-Q987)/$D$10))/2-1)</f>
        <v>237.96</v>
      </c>
      <c r="CD9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BORD'!$B$13:$B$2000,0),9)))*Q987/$M$18)</f>
        <v>237.96</v>
      </c>
      <c r="CF987" t="str">
        <f>'[1]TABLEAU DE BORD'!B985</f>
        <v/>
      </c>
      <c r="CG987" t="e">
        <f>'[1]TABLEAU DE BORD'!E985-'[1]TABLEAU DE BORD'!C985</f>
        <v>#VALUE!</v>
      </c>
      <c r="CI987" t="str">
        <f>'[1]TABLEAU DE BORD'!H985</f>
        <v/>
      </c>
      <c r="CJ987" t="e">
        <f>'[1]TABLEAU DE BORD'!K985-'[1]TABLEAU DE BORD'!I985</f>
        <v>#VALUE!</v>
      </c>
    </row>
    <row r="988" spans="69:88" x14ac:dyDescent="0.25">
      <c r="BQ9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BORD'!$B$13:$B$2000,0),11))*Q988/INDEX('[1]TABLEAU DE BORD'!$B$13:$R$2000,MATCH('Formalisme RTE'!$H$2,'[1]TABLEAU DE BORD'!$B$13:$B$2000,0),12)</f>
        <v>2.7040062867933941</v>
      </c>
      <c r="BR988">
        <f t="shared" si="61"/>
        <v>0</v>
      </c>
      <c r="BU988">
        <f t="shared" si="59"/>
        <v>0.5758883471257642</v>
      </c>
      <c r="BW988">
        <f>IF($BW$6="","",IF(ISERROR(INDEX([1]Base!$A$2:$C$207,MATCH($BW$6,[1]Base!$A$2:$A$207,0),2))=TRUE,"CABLE INCONNU",(INDEX([1]Base!$A$2:$C$207,MATCH($BW$6,[1]Base!$A$2:$A$207,0),3))))</f>
        <v>15.75</v>
      </c>
      <c r="BY988">
        <f>IF($BW$6="","",IF(ISERROR(INDEX([1]Base!$A$2:$C$207,MATCH($BW$6,[1]Base!$A$2:$A$207,0),2))=TRUE,"CABLE INCONNU",(INDEX([1]Base!$A$2:$C$207,MATCH($BW$6,[1]Base!$A$2:$A$207,0),2))))</f>
        <v>0.54700000000000004</v>
      </c>
      <c r="CA988">
        <f t="shared" si="60"/>
        <v>0</v>
      </c>
      <c r="CC988">
        <f>$BB$28+$D$10*((EXP(($BB$26-Q988)/$D$10)+EXP(-($BB$26-Q988)/$D$10))/2-1)</f>
        <v>237.96</v>
      </c>
      <c r="CD9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BORD'!$B$13:$B$2000,0),9)))*Q988/$M$18)</f>
        <v>237.96</v>
      </c>
      <c r="CF988" t="str">
        <f>'[1]TABLEAU DE BORD'!B986</f>
        <v/>
      </c>
      <c r="CG988" t="e">
        <f>'[1]TABLEAU DE BORD'!E986-'[1]TABLEAU DE BORD'!C986</f>
        <v>#VALUE!</v>
      </c>
      <c r="CI988" t="str">
        <f>'[1]TABLEAU DE BORD'!H986</f>
        <v/>
      </c>
      <c r="CJ988" t="e">
        <f>'[1]TABLEAU DE BORD'!K986-'[1]TABLEAU DE BORD'!I986</f>
        <v>#VALUE!</v>
      </c>
    </row>
    <row r="989" spans="69:88" x14ac:dyDescent="0.25">
      <c r="BQ9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BORD'!$B$13:$B$2000,0),11))*Q989/INDEX('[1]TABLEAU DE BORD'!$B$13:$R$2000,MATCH('Formalisme RTE'!$H$2,'[1]TABLEAU DE BORD'!$B$13:$B$2000,0),12)</f>
        <v>2.7040062867933941</v>
      </c>
      <c r="BR989">
        <f t="shared" si="61"/>
        <v>0</v>
      </c>
      <c r="BU989">
        <f t="shared" si="59"/>
        <v>0.5758883471257642</v>
      </c>
      <c r="BW989">
        <f>IF($BW$6="","",IF(ISERROR(INDEX([1]Base!$A$2:$C$207,MATCH($BW$6,[1]Base!$A$2:$A$207,0),2))=TRUE,"CABLE INCONNU",(INDEX([1]Base!$A$2:$C$207,MATCH($BW$6,[1]Base!$A$2:$A$207,0),3))))</f>
        <v>15.75</v>
      </c>
      <c r="BY989">
        <f>IF($BW$6="","",IF(ISERROR(INDEX([1]Base!$A$2:$C$207,MATCH($BW$6,[1]Base!$A$2:$A$207,0),2))=TRUE,"CABLE INCONNU",(INDEX([1]Base!$A$2:$C$207,MATCH($BW$6,[1]Base!$A$2:$A$207,0),2))))</f>
        <v>0.54700000000000004</v>
      </c>
      <c r="CA989">
        <f t="shared" si="60"/>
        <v>0</v>
      </c>
      <c r="CC989">
        <f>$BB$28+$D$10*((EXP(($BB$26-Q989)/$D$10)+EXP(-($BB$26-Q989)/$D$10))/2-1)</f>
        <v>237.96</v>
      </c>
      <c r="CD9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BORD'!$B$13:$B$2000,0),9)))*Q989/$M$18)</f>
        <v>237.96</v>
      </c>
      <c r="CF989" t="str">
        <f>'[1]TABLEAU DE BORD'!B987</f>
        <v/>
      </c>
      <c r="CG989" t="e">
        <f>'[1]TABLEAU DE BORD'!E987-'[1]TABLEAU DE BORD'!C987</f>
        <v>#VALUE!</v>
      </c>
      <c r="CI989" t="str">
        <f>'[1]TABLEAU DE BORD'!H987</f>
        <v/>
      </c>
      <c r="CJ989" t="e">
        <f>'[1]TABLEAU DE BORD'!K987-'[1]TABLEAU DE BORD'!I987</f>
        <v>#VALUE!</v>
      </c>
    </row>
    <row r="990" spans="69:88" x14ac:dyDescent="0.25">
      <c r="BQ9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BORD'!$B$13:$B$2000,0),11))*Q990/INDEX('[1]TABLEAU DE BORD'!$B$13:$R$2000,MATCH('Formalisme RTE'!$H$2,'[1]TABLEAU DE BORD'!$B$13:$B$2000,0),12)</f>
        <v>2.7040062867933941</v>
      </c>
      <c r="BR990">
        <f t="shared" si="61"/>
        <v>0</v>
      </c>
      <c r="BU990">
        <f t="shared" si="59"/>
        <v>0.5758883471257642</v>
      </c>
      <c r="BW990">
        <f>IF($BW$6="","",IF(ISERROR(INDEX([1]Base!$A$2:$C$207,MATCH($BW$6,[1]Base!$A$2:$A$207,0),2))=TRUE,"CABLE INCONNU",(INDEX([1]Base!$A$2:$C$207,MATCH($BW$6,[1]Base!$A$2:$A$207,0),3))))</f>
        <v>15.75</v>
      </c>
      <c r="BY990">
        <f>IF($BW$6="","",IF(ISERROR(INDEX([1]Base!$A$2:$C$207,MATCH($BW$6,[1]Base!$A$2:$A$207,0),2))=TRUE,"CABLE INCONNU",(INDEX([1]Base!$A$2:$C$207,MATCH($BW$6,[1]Base!$A$2:$A$207,0),2))))</f>
        <v>0.54700000000000004</v>
      </c>
      <c r="CA990">
        <f t="shared" si="60"/>
        <v>0</v>
      </c>
      <c r="CC990">
        <f>$BB$28+$D$10*((EXP(($BB$26-Q990)/$D$10)+EXP(-($BB$26-Q990)/$D$10))/2-1)</f>
        <v>237.96</v>
      </c>
      <c r="CD9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BORD'!$B$13:$B$2000,0),9)))*Q990/$M$18)</f>
        <v>237.96</v>
      </c>
      <c r="CF990" t="str">
        <f>'[1]TABLEAU DE BORD'!B988</f>
        <v/>
      </c>
      <c r="CG990" t="e">
        <f>'[1]TABLEAU DE BORD'!E988-'[1]TABLEAU DE BORD'!C988</f>
        <v>#VALUE!</v>
      </c>
      <c r="CI990" t="str">
        <f>'[1]TABLEAU DE BORD'!H988</f>
        <v/>
      </c>
      <c r="CJ990" t="e">
        <f>'[1]TABLEAU DE BORD'!K988-'[1]TABLEAU DE BORD'!I988</f>
        <v>#VALUE!</v>
      </c>
    </row>
    <row r="991" spans="69:88" x14ac:dyDescent="0.25">
      <c r="BQ9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BORD'!$B$13:$B$2000,0),11))*Q991/INDEX('[1]TABLEAU DE BORD'!$B$13:$R$2000,MATCH('Formalisme RTE'!$H$2,'[1]TABLEAU DE BORD'!$B$13:$B$2000,0),12)</f>
        <v>2.7040062867933941</v>
      </c>
      <c r="BR991">
        <f t="shared" si="61"/>
        <v>0</v>
      </c>
      <c r="BU991">
        <f t="shared" si="59"/>
        <v>0.5758883471257642</v>
      </c>
      <c r="BW991">
        <f>IF($BW$6="","",IF(ISERROR(INDEX([1]Base!$A$2:$C$207,MATCH($BW$6,[1]Base!$A$2:$A$207,0),2))=TRUE,"CABLE INCONNU",(INDEX([1]Base!$A$2:$C$207,MATCH($BW$6,[1]Base!$A$2:$A$207,0),3))))</f>
        <v>15.75</v>
      </c>
      <c r="BY991">
        <f>IF($BW$6="","",IF(ISERROR(INDEX([1]Base!$A$2:$C$207,MATCH($BW$6,[1]Base!$A$2:$A$207,0),2))=TRUE,"CABLE INCONNU",(INDEX([1]Base!$A$2:$C$207,MATCH($BW$6,[1]Base!$A$2:$A$207,0),2))))</f>
        <v>0.54700000000000004</v>
      </c>
      <c r="CA991">
        <f t="shared" si="60"/>
        <v>0</v>
      </c>
      <c r="CC991">
        <f>$BB$28+$D$10*((EXP(($BB$26-Q991)/$D$10)+EXP(-($BB$26-Q991)/$D$10))/2-1)</f>
        <v>237.96</v>
      </c>
      <c r="CD9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BORD'!$B$13:$B$2000,0),9)))*Q991/$M$18)</f>
        <v>237.96</v>
      </c>
      <c r="CF991" t="str">
        <f>'[1]TABLEAU DE BORD'!B989</f>
        <v/>
      </c>
      <c r="CG991" t="e">
        <f>'[1]TABLEAU DE BORD'!E989-'[1]TABLEAU DE BORD'!C989</f>
        <v>#VALUE!</v>
      </c>
      <c r="CI991" t="str">
        <f>'[1]TABLEAU DE BORD'!H989</f>
        <v/>
      </c>
      <c r="CJ991" t="e">
        <f>'[1]TABLEAU DE BORD'!K989-'[1]TABLEAU DE BORD'!I989</f>
        <v>#VALUE!</v>
      </c>
    </row>
    <row r="992" spans="69:88" x14ac:dyDescent="0.25">
      <c r="BQ9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BORD'!$B$13:$B$2000,0),11))*Q992/INDEX('[1]TABLEAU DE BORD'!$B$13:$R$2000,MATCH('Formalisme RTE'!$H$2,'[1]TABLEAU DE BORD'!$B$13:$B$2000,0),12)</f>
        <v>2.7040062867933941</v>
      </c>
      <c r="BR992">
        <f t="shared" si="61"/>
        <v>0</v>
      </c>
      <c r="BU992">
        <f t="shared" si="59"/>
        <v>0.5758883471257642</v>
      </c>
      <c r="BW992">
        <f>IF($BW$6="","",IF(ISERROR(INDEX([1]Base!$A$2:$C$207,MATCH($BW$6,[1]Base!$A$2:$A$207,0),2))=TRUE,"CABLE INCONNU",(INDEX([1]Base!$A$2:$C$207,MATCH($BW$6,[1]Base!$A$2:$A$207,0),3))))</f>
        <v>15.75</v>
      </c>
      <c r="BY992">
        <f>IF($BW$6="","",IF(ISERROR(INDEX([1]Base!$A$2:$C$207,MATCH($BW$6,[1]Base!$A$2:$A$207,0),2))=TRUE,"CABLE INCONNU",(INDEX([1]Base!$A$2:$C$207,MATCH($BW$6,[1]Base!$A$2:$A$207,0),2))))</f>
        <v>0.54700000000000004</v>
      </c>
      <c r="CA992">
        <f t="shared" si="60"/>
        <v>0</v>
      </c>
      <c r="CC992">
        <f>$BB$28+$D$10*((EXP(($BB$26-Q992)/$D$10)+EXP(-($BB$26-Q992)/$D$10))/2-1)</f>
        <v>237.96</v>
      </c>
      <c r="CD9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BORD'!$B$13:$B$2000,0),9)))*Q992/$M$18)</f>
        <v>237.96</v>
      </c>
      <c r="CF992" t="str">
        <f>'[1]TABLEAU DE BORD'!B990</f>
        <v/>
      </c>
      <c r="CG992" t="e">
        <f>'[1]TABLEAU DE BORD'!E990-'[1]TABLEAU DE BORD'!C990</f>
        <v>#VALUE!</v>
      </c>
      <c r="CI992" t="str">
        <f>'[1]TABLEAU DE BORD'!H990</f>
        <v/>
      </c>
      <c r="CJ992" t="e">
        <f>'[1]TABLEAU DE BORD'!K990-'[1]TABLEAU DE BORD'!I990</f>
        <v>#VALUE!</v>
      </c>
    </row>
    <row r="993" spans="69:88" x14ac:dyDescent="0.25">
      <c r="BQ9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BORD'!$B$13:$B$2000,0),11))*Q993/INDEX('[1]TABLEAU DE BORD'!$B$13:$R$2000,MATCH('Formalisme RTE'!$H$2,'[1]TABLEAU DE BORD'!$B$13:$B$2000,0),12)</f>
        <v>2.7040062867933941</v>
      </c>
      <c r="BR993">
        <f t="shared" si="61"/>
        <v>0</v>
      </c>
      <c r="BU993">
        <f t="shared" si="59"/>
        <v>0.5758883471257642</v>
      </c>
      <c r="BW993">
        <f>IF($BW$6="","",IF(ISERROR(INDEX([1]Base!$A$2:$C$207,MATCH($BW$6,[1]Base!$A$2:$A$207,0),2))=TRUE,"CABLE INCONNU",(INDEX([1]Base!$A$2:$C$207,MATCH($BW$6,[1]Base!$A$2:$A$207,0),3))))</f>
        <v>15.75</v>
      </c>
      <c r="BY993">
        <f>IF($BW$6="","",IF(ISERROR(INDEX([1]Base!$A$2:$C$207,MATCH($BW$6,[1]Base!$A$2:$A$207,0),2))=TRUE,"CABLE INCONNU",(INDEX([1]Base!$A$2:$C$207,MATCH($BW$6,[1]Base!$A$2:$A$207,0),2))))</f>
        <v>0.54700000000000004</v>
      </c>
      <c r="CA993">
        <f t="shared" si="60"/>
        <v>0</v>
      </c>
      <c r="CC993">
        <f>$BB$28+$D$10*((EXP(($BB$26-Q993)/$D$10)+EXP(-($BB$26-Q993)/$D$10))/2-1)</f>
        <v>237.96</v>
      </c>
      <c r="CD9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BORD'!$B$13:$B$2000,0),9)))*Q993/$M$18)</f>
        <v>237.96</v>
      </c>
      <c r="CF993" t="str">
        <f>'[1]TABLEAU DE BORD'!B991</f>
        <v/>
      </c>
      <c r="CG993" t="e">
        <f>'[1]TABLEAU DE BORD'!E991-'[1]TABLEAU DE BORD'!C991</f>
        <v>#VALUE!</v>
      </c>
      <c r="CI993" t="str">
        <f>'[1]TABLEAU DE BORD'!H991</f>
        <v/>
      </c>
      <c r="CJ993" t="e">
        <f>'[1]TABLEAU DE BORD'!K991-'[1]TABLEAU DE BORD'!I991</f>
        <v>#VALUE!</v>
      </c>
    </row>
    <row r="994" spans="69:88" x14ac:dyDescent="0.25">
      <c r="BQ9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BORD'!$B$13:$B$2000,0),11))*Q994/INDEX('[1]TABLEAU DE BORD'!$B$13:$R$2000,MATCH('Formalisme RTE'!$H$2,'[1]TABLEAU DE BORD'!$B$13:$B$2000,0),12)</f>
        <v>2.7040062867933941</v>
      </c>
      <c r="BR994">
        <f t="shared" si="61"/>
        <v>0</v>
      </c>
      <c r="BU994">
        <f t="shared" si="59"/>
        <v>0.5758883471257642</v>
      </c>
      <c r="BW994">
        <f>IF($BW$6="","",IF(ISERROR(INDEX([1]Base!$A$2:$C$207,MATCH($BW$6,[1]Base!$A$2:$A$207,0),2))=TRUE,"CABLE INCONNU",(INDEX([1]Base!$A$2:$C$207,MATCH($BW$6,[1]Base!$A$2:$A$207,0),3))))</f>
        <v>15.75</v>
      </c>
      <c r="BY994">
        <f>IF($BW$6="","",IF(ISERROR(INDEX([1]Base!$A$2:$C$207,MATCH($BW$6,[1]Base!$A$2:$A$207,0),2))=TRUE,"CABLE INCONNU",(INDEX([1]Base!$A$2:$C$207,MATCH($BW$6,[1]Base!$A$2:$A$207,0),2))))</f>
        <v>0.54700000000000004</v>
      </c>
      <c r="CA994">
        <f t="shared" si="60"/>
        <v>0</v>
      </c>
      <c r="CC994">
        <f>$BB$28+$D$10*((EXP(($BB$26-Q994)/$D$10)+EXP(-($BB$26-Q994)/$D$10))/2-1)</f>
        <v>237.96</v>
      </c>
      <c r="CD9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BORD'!$B$13:$B$2000,0),9)))*Q994/$M$18)</f>
        <v>237.96</v>
      </c>
      <c r="CF994" t="str">
        <f>'[1]TABLEAU DE BORD'!B992</f>
        <v/>
      </c>
      <c r="CG994" t="e">
        <f>'[1]TABLEAU DE BORD'!E992-'[1]TABLEAU DE BORD'!C992</f>
        <v>#VALUE!</v>
      </c>
      <c r="CI994" t="str">
        <f>'[1]TABLEAU DE BORD'!H992</f>
        <v/>
      </c>
      <c r="CJ994" t="e">
        <f>'[1]TABLEAU DE BORD'!K992-'[1]TABLEAU DE BORD'!I992</f>
        <v>#VALUE!</v>
      </c>
    </row>
    <row r="995" spans="69:88" x14ac:dyDescent="0.25">
      <c r="BQ9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BORD'!$B$13:$B$2000,0),11))*Q995/INDEX('[1]TABLEAU DE BORD'!$B$13:$R$2000,MATCH('Formalisme RTE'!$H$2,'[1]TABLEAU DE BORD'!$B$13:$B$2000,0),12)</f>
        <v>2.7040062867933941</v>
      </c>
      <c r="BR995">
        <f t="shared" si="61"/>
        <v>0</v>
      </c>
      <c r="BU995">
        <f t="shared" si="59"/>
        <v>0.5758883471257642</v>
      </c>
      <c r="BW995">
        <f>IF($BW$6="","",IF(ISERROR(INDEX([1]Base!$A$2:$C$207,MATCH($BW$6,[1]Base!$A$2:$A$207,0),2))=TRUE,"CABLE INCONNU",(INDEX([1]Base!$A$2:$C$207,MATCH($BW$6,[1]Base!$A$2:$A$207,0),3))))</f>
        <v>15.75</v>
      </c>
      <c r="BY995">
        <f>IF($BW$6="","",IF(ISERROR(INDEX([1]Base!$A$2:$C$207,MATCH($BW$6,[1]Base!$A$2:$A$207,0),2))=TRUE,"CABLE INCONNU",(INDEX([1]Base!$A$2:$C$207,MATCH($BW$6,[1]Base!$A$2:$A$207,0),2))))</f>
        <v>0.54700000000000004</v>
      </c>
      <c r="CA995">
        <f t="shared" si="60"/>
        <v>0</v>
      </c>
      <c r="CC995">
        <f>$BB$28+$D$10*((EXP(($BB$26-Q995)/$D$10)+EXP(-($BB$26-Q995)/$D$10))/2-1)</f>
        <v>237.96</v>
      </c>
      <c r="CD9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BORD'!$B$13:$B$2000,0),9)))*Q995/$M$18)</f>
        <v>237.96</v>
      </c>
      <c r="CF995" t="str">
        <f>'[1]TABLEAU DE BORD'!B993</f>
        <v/>
      </c>
      <c r="CG995" t="e">
        <f>'[1]TABLEAU DE BORD'!E993-'[1]TABLEAU DE BORD'!C993</f>
        <v>#VALUE!</v>
      </c>
      <c r="CI995" t="str">
        <f>'[1]TABLEAU DE BORD'!H993</f>
        <v/>
      </c>
      <c r="CJ995" t="e">
        <f>'[1]TABLEAU DE BORD'!K993-'[1]TABLEAU DE BORD'!I993</f>
        <v>#VALUE!</v>
      </c>
    </row>
    <row r="996" spans="69:88" x14ac:dyDescent="0.25">
      <c r="BQ9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BORD'!$B$13:$B$2000,0),11))*Q996/INDEX('[1]TABLEAU DE BORD'!$B$13:$R$2000,MATCH('Formalisme RTE'!$H$2,'[1]TABLEAU DE BORD'!$B$13:$B$2000,0),12)</f>
        <v>2.7040062867933941</v>
      </c>
      <c r="BR996">
        <f t="shared" si="61"/>
        <v>0</v>
      </c>
      <c r="BU996">
        <f t="shared" si="59"/>
        <v>0.5758883471257642</v>
      </c>
      <c r="BW996">
        <f>IF($BW$6="","",IF(ISERROR(INDEX([1]Base!$A$2:$C$207,MATCH($BW$6,[1]Base!$A$2:$A$207,0),2))=TRUE,"CABLE INCONNU",(INDEX([1]Base!$A$2:$C$207,MATCH($BW$6,[1]Base!$A$2:$A$207,0),3))))</f>
        <v>15.75</v>
      </c>
      <c r="BY996">
        <f>IF($BW$6="","",IF(ISERROR(INDEX([1]Base!$A$2:$C$207,MATCH($BW$6,[1]Base!$A$2:$A$207,0),2))=TRUE,"CABLE INCONNU",(INDEX([1]Base!$A$2:$C$207,MATCH($BW$6,[1]Base!$A$2:$A$207,0),2))))</f>
        <v>0.54700000000000004</v>
      </c>
      <c r="CA996">
        <f t="shared" si="60"/>
        <v>0</v>
      </c>
      <c r="CC996">
        <f>$BB$28+$D$10*((EXP(($BB$26-Q996)/$D$10)+EXP(-($BB$26-Q996)/$D$10))/2-1)</f>
        <v>237.96</v>
      </c>
      <c r="CD9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BORD'!$B$13:$B$2000,0),9)))*Q996/$M$18)</f>
        <v>237.96</v>
      </c>
      <c r="CF996" t="str">
        <f>'[1]TABLEAU DE BORD'!B994</f>
        <v/>
      </c>
      <c r="CG996" t="e">
        <f>'[1]TABLEAU DE BORD'!E994-'[1]TABLEAU DE BORD'!C994</f>
        <v>#VALUE!</v>
      </c>
      <c r="CI996" t="str">
        <f>'[1]TABLEAU DE BORD'!H994</f>
        <v/>
      </c>
      <c r="CJ996" t="e">
        <f>'[1]TABLEAU DE BORD'!K994-'[1]TABLEAU DE BORD'!I994</f>
        <v>#VALUE!</v>
      </c>
    </row>
    <row r="997" spans="69:88" x14ac:dyDescent="0.25">
      <c r="BQ9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BORD'!$B$13:$B$2000,0),11))*Q997/INDEX('[1]TABLEAU DE BORD'!$B$13:$R$2000,MATCH('Formalisme RTE'!$H$2,'[1]TABLEAU DE BORD'!$B$13:$B$2000,0),12)</f>
        <v>2.7040062867933941</v>
      </c>
      <c r="BR997">
        <f t="shared" si="61"/>
        <v>0</v>
      </c>
      <c r="BU997">
        <f t="shared" si="59"/>
        <v>0.5758883471257642</v>
      </c>
      <c r="BW997">
        <f>IF($BW$6="","",IF(ISERROR(INDEX([1]Base!$A$2:$C$207,MATCH($BW$6,[1]Base!$A$2:$A$207,0),2))=TRUE,"CABLE INCONNU",(INDEX([1]Base!$A$2:$C$207,MATCH($BW$6,[1]Base!$A$2:$A$207,0),3))))</f>
        <v>15.75</v>
      </c>
      <c r="BY997">
        <f>IF($BW$6="","",IF(ISERROR(INDEX([1]Base!$A$2:$C$207,MATCH($BW$6,[1]Base!$A$2:$A$207,0),2))=TRUE,"CABLE INCONNU",(INDEX([1]Base!$A$2:$C$207,MATCH($BW$6,[1]Base!$A$2:$A$207,0),2))))</f>
        <v>0.54700000000000004</v>
      </c>
      <c r="CA997">
        <f t="shared" si="60"/>
        <v>0</v>
      </c>
      <c r="CC997">
        <f>$BB$28+$D$10*((EXP(($BB$26-Q997)/$D$10)+EXP(-($BB$26-Q997)/$D$10))/2-1)</f>
        <v>237.96</v>
      </c>
      <c r="CD9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BORD'!$B$13:$B$2000,0),9)))*Q997/$M$18)</f>
        <v>237.96</v>
      </c>
      <c r="CF997" t="str">
        <f>'[1]TABLEAU DE BORD'!B995</f>
        <v/>
      </c>
      <c r="CG997" t="e">
        <f>'[1]TABLEAU DE BORD'!E995-'[1]TABLEAU DE BORD'!C995</f>
        <v>#VALUE!</v>
      </c>
      <c r="CI997" t="str">
        <f>'[1]TABLEAU DE BORD'!H995</f>
        <v/>
      </c>
      <c r="CJ997" t="e">
        <f>'[1]TABLEAU DE BORD'!K995-'[1]TABLEAU DE BORD'!I995</f>
        <v>#VALUE!</v>
      </c>
    </row>
    <row r="998" spans="69:88" x14ac:dyDescent="0.25">
      <c r="BQ9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BORD'!$B$13:$B$2000,0),11))*Q998/INDEX('[1]TABLEAU DE BORD'!$B$13:$R$2000,MATCH('Formalisme RTE'!$H$2,'[1]TABLEAU DE BORD'!$B$13:$B$2000,0),12)</f>
        <v>2.7040062867933941</v>
      </c>
      <c r="BR998">
        <f t="shared" si="61"/>
        <v>0</v>
      </c>
      <c r="BU998">
        <f t="shared" si="59"/>
        <v>0.5758883471257642</v>
      </c>
      <c r="BW998">
        <f>IF($BW$6="","",IF(ISERROR(INDEX([1]Base!$A$2:$C$207,MATCH($BW$6,[1]Base!$A$2:$A$207,0),2))=TRUE,"CABLE INCONNU",(INDEX([1]Base!$A$2:$C$207,MATCH($BW$6,[1]Base!$A$2:$A$207,0),3))))</f>
        <v>15.75</v>
      </c>
      <c r="BY998">
        <f>IF($BW$6="","",IF(ISERROR(INDEX([1]Base!$A$2:$C$207,MATCH($BW$6,[1]Base!$A$2:$A$207,0),2))=TRUE,"CABLE INCONNU",(INDEX([1]Base!$A$2:$C$207,MATCH($BW$6,[1]Base!$A$2:$A$207,0),2))))</f>
        <v>0.54700000000000004</v>
      </c>
      <c r="CA998">
        <f t="shared" si="60"/>
        <v>0</v>
      </c>
      <c r="CC998">
        <f>$BB$28+$D$10*((EXP(($BB$26-Q998)/$D$10)+EXP(-($BB$26-Q998)/$D$10))/2-1)</f>
        <v>237.96</v>
      </c>
      <c r="CD9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BORD'!$B$13:$B$2000,0),9)))*Q998/$M$18)</f>
        <v>237.96</v>
      </c>
      <c r="CF998" t="str">
        <f>'[1]TABLEAU DE BORD'!B996</f>
        <v/>
      </c>
      <c r="CG998" t="e">
        <f>'[1]TABLEAU DE BORD'!E996-'[1]TABLEAU DE BORD'!C996</f>
        <v>#VALUE!</v>
      </c>
      <c r="CI998" t="str">
        <f>'[1]TABLEAU DE BORD'!H996</f>
        <v/>
      </c>
      <c r="CJ998" t="e">
        <f>'[1]TABLEAU DE BORD'!K996-'[1]TABLEAU DE BORD'!I996</f>
        <v>#VALUE!</v>
      </c>
    </row>
    <row r="999" spans="69:88" x14ac:dyDescent="0.25">
      <c r="BQ9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BORD'!$B$13:$B$2000,0),11))*Q999/INDEX('[1]TABLEAU DE BORD'!$B$13:$R$2000,MATCH('Formalisme RTE'!$H$2,'[1]TABLEAU DE BORD'!$B$13:$B$2000,0),12)</f>
        <v>2.7040062867933941</v>
      </c>
      <c r="BR999">
        <f t="shared" si="61"/>
        <v>0</v>
      </c>
      <c r="BU999">
        <f t="shared" si="59"/>
        <v>0.5758883471257642</v>
      </c>
      <c r="BW999">
        <f>IF($BW$6="","",IF(ISERROR(INDEX([1]Base!$A$2:$C$207,MATCH($BW$6,[1]Base!$A$2:$A$207,0),2))=TRUE,"CABLE INCONNU",(INDEX([1]Base!$A$2:$C$207,MATCH($BW$6,[1]Base!$A$2:$A$207,0),3))))</f>
        <v>15.75</v>
      </c>
      <c r="BY999">
        <f>IF($BW$6="","",IF(ISERROR(INDEX([1]Base!$A$2:$C$207,MATCH($BW$6,[1]Base!$A$2:$A$207,0),2))=TRUE,"CABLE INCONNU",(INDEX([1]Base!$A$2:$C$207,MATCH($BW$6,[1]Base!$A$2:$A$207,0),2))))</f>
        <v>0.54700000000000004</v>
      </c>
      <c r="CA999">
        <f t="shared" si="60"/>
        <v>0</v>
      </c>
      <c r="CC999">
        <f>$BB$28+$D$10*((EXP(($BB$26-Q999)/$D$10)+EXP(-($BB$26-Q999)/$D$10))/2-1)</f>
        <v>237.96</v>
      </c>
      <c r="CD9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BORD'!$B$13:$B$2000,0),9)))*Q999/$M$18)</f>
        <v>237.96</v>
      </c>
      <c r="CF999" t="str">
        <f>'[1]TABLEAU DE BORD'!B997</f>
        <v/>
      </c>
      <c r="CG999" t="e">
        <f>'[1]TABLEAU DE BORD'!E997-'[1]TABLEAU DE BORD'!C997</f>
        <v>#VALUE!</v>
      </c>
      <c r="CI999" t="str">
        <f>'[1]TABLEAU DE BORD'!H997</f>
        <v/>
      </c>
      <c r="CJ999" t="e">
        <f>'[1]TABLEAU DE BORD'!K997-'[1]TABLEAU DE BORD'!I997</f>
        <v>#VALUE!</v>
      </c>
    </row>
    <row r="1000" spans="69:88" x14ac:dyDescent="0.25">
      <c r="BQ10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BORD'!$B$13:$B$2000,0),11))*Q1000/INDEX('[1]TABLEAU DE BORD'!$B$13:$R$2000,MATCH('Formalisme RTE'!$H$2,'[1]TABLEAU DE BORD'!$B$13:$B$2000,0),12)</f>
        <v>2.7040062867933941</v>
      </c>
      <c r="BR1000">
        <f t="shared" si="61"/>
        <v>0</v>
      </c>
      <c r="BU1000">
        <f t="shared" si="59"/>
        <v>0.5758883471257642</v>
      </c>
      <c r="BW1000">
        <f>IF($BW$6="","",IF(ISERROR(INDEX([1]Base!$A$2:$C$207,MATCH($BW$6,[1]Base!$A$2:$A$207,0),2))=TRUE,"CABLE INCONNU",(INDEX([1]Base!$A$2:$C$207,MATCH($BW$6,[1]Base!$A$2:$A$207,0),3))))</f>
        <v>15.75</v>
      </c>
      <c r="BY1000">
        <f>IF($BW$6="","",IF(ISERROR(INDEX([1]Base!$A$2:$C$207,MATCH($BW$6,[1]Base!$A$2:$A$207,0),2))=TRUE,"CABLE INCONNU",(INDEX([1]Base!$A$2:$C$207,MATCH($BW$6,[1]Base!$A$2:$A$207,0),2))))</f>
        <v>0.54700000000000004</v>
      </c>
      <c r="CA1000">
        <f t="shared" si="60"/>
        <v>0</v>
      </c>
      <c r="CC1000">
        <f>$BB$28+$D$10*((EXP(($BB$26-Q1000)/$D$10)+EXP(-($BB$26-Q1000)/$D$10))/2-1)</f>
        <v>237.96</v>
      </c>
      <c r="CD10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BORD'!$B$13:$B$2000,0),9)))*Q1000/$M$18)</f>
        <v>237.96</v>
      </c>
      <c r="CF1000" t="str">
        <f>'[1]TABLEAU DE BORD'!B998</f>
        <v/>
      </c>
      <c r="CG1000" t="e">
        <f>'[1]TABLEAU DE BORD'!E998-'[1]TABLEAU DE BORD'!C998</f>
        <v>#VALUE!</v>
      </c>
      <c r="CI1000" t="str">
        <f>'[1]TABLEAU DE BORD'!H998</f>
        <v/>
      </c>
      <c r="CJ1000" t="e">
        <f>'[1]TABLEAU DE BORD'!K998-'[1]TABLEAU DE BORD'!I998</f>
        <v>#VALUE!</v>
      </c>
    </row>
    <row r="1001" spans="69:88" x14ac:dyDescent="0.25">
      <c r="BQ10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BORD'!$B$13:$B$2000,0),11))*Q1001/INDEX('[1]TABLEAU DE BORD'!$B$13:$R$2000,MATCH('Formalisme RTE'!$H$2,'[1]TABLEAU DE BORD'!$B$13:$B$2000,0),12)</f>
        <v>2.7040062867933941</v>
      </c>
      <c r="BR1001">
        <f t="shared" si="61"/>
        <v>0</v>
      </c>
      <c r="BU1001">
        <f t="shared" si="59"/>
        <v>0.5758883471257642</v>
      </c>
      <c r="BW1001">
        <f>IF($BW$6="","",IF(ISERROR(INDEX([1]Base!$A$2:$C$207,MATCH($BW$6,[1]Base!$A$2:$A$207,0),2))=TRUE,"CABLE INCONNU",(INDEX([1]Base!$A$2:$C$207,MATCH($BW$6,[1]Base!$A$2:$A$207,0),3))))</f>
        <v>15.75</v>
      </c>
      <c r="BY1001">
        <f>IF($BW$6="","",IF(ISERROR(INDEX([1]Base!$A$2:$C$207,MATCH($BW$6,[1]Base!$A$2:$A$207,0),2))=TRUE,"CABLE INCONNU",(INDEX([1]Base!$A$2:$C$207,MATCH($BW$6,[1]Base!$A$2:$A$207,0),2))))</f>
        <v>0.54700000000000004</v>
      </c>
      <c r="CA1001">
        <f t="shared" si="60"/>
        <v>0</v>
      </c>
      <c r="CC1001">
        <f>$BB$28+$D$10*((EXP(($BB$26-Q1001)/$D$10)+EXP(-($BB$26-Q1001)/$D$10))/2-1)</f>
        <v>237.96</v>
      </c>
      <c r="CD10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BORD'!$B$13:$B$2000,0),9)))*Q1001/$M$18)</f>
        <v>237.96</v>
      </c>
      <c r="CF1001" t="str">
        <f>'[1]TABLEAU DE BORD'!B999</f>
        <v/>
      </c>
      <c r="CG1001" t="e">
        <f>'[1]TABLEAU DE BORD'!E999-'[1]TABLEAU DE BORD'!C999</f>
        <v>#VALUE!</v>
      </c>
      <c r="CI1001" t="str">
        <f>'[1]TABLEAU DE BORD'!H999</f>
        <v/>
      </c>
      <c r="CJ1001" t="e">
        <f>'[1]TABLEAU DE BORD'!K999-'[1]TABLEAU DE BORD'!I999</f>
        <v>#VALUE!</v>
      </c>
    </row>
    <row r="1002" spans="69:88" x14ac:dyDescent="0.25">
      <c r="BQ10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BORD'!$B$13:$B$2000,0),11))*Q1002/INDEX('[1]TABLEAU DE BORD'!$B$13:$R$2000,MATCH('Formalisme RTE'!$H$2,'[1]TABLEAU DE BORD'!$B$13:$B$2000,0),12)</f>
        <v>2.7040062867933941</v>
      </c>
      <c r="BR1002">
        <f t="shared" si="61"/>
        <v>0</v>
      </c>
      <c r="BU1002">
        <f t="shared" si="59"/>
        <v>0.5758883471257642</v>
      </c>
      <c r="BW1002">
        <f>IF($BW$6="","",IF(ISERROR(INDEX([1]Base!$A$2:$C$207,MATCH($BW$6,[1]Base!$A$2:$A$207,0),2))=TRUE,"CABLE INCONNU",(INDEX([1]Base!$A$2:$C$207,MATCH($BW$6,[1]Base!$A$2:$A$207,0),3))))</f>
        <v>15.75</v>
      </c>
      <c r="BY1002">
        <f>IF($BW$6="","",IF(ISERROR(INDEX([1]Base!$A$2:$C$207,MATCH($BW$6,[1]Base!$A$2:$A$207,0),2))=TRUE,"CABLE INCONNU",(INDEX([1]Base!$A$2:$C$207,MATCH($BW$6,[1]Base!$A$2:$A$207,0),2))))</f>
        <v>0.54700000000000004</v>
      </c>
      <c r="CA1002">
        <f t="shared" si="60"/>
        <v>0</v>
      </c>
      <c r="CC1002">
        <f>$BB$28+$D$10*((EXP(($BB$26-Q1002)/$D$10)+EXP(-($BB$26-Q1002)/$D$10))/2-1)</f>
        <v>237.96</v>
      </c>
      <c r="CD10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BORD'!$B$13:$B$2000,0),9)))*Q1002/$M$18)</f>
        <v>237.96</v>
      </c>
      <c r="CF1002" t="str">
        <f>'[1]TABLEAU DE BORD'!B1000</f>
        <v/>
      </c>
      <c r="CG1002" t="e">
        <f>'[1]TABLEAU DE BORD'!E1000-'[1]TABLEAU DE BORD'!C1000</f>
        <v>#VALUE!</v>
      </c>
      <c r="CI1002" t="str">
        <f>'[1]TABLEAU DE BORD'!H1000</f>
        <v/>
      </c>
      <c r="CJ1002" t="e">
        <f>'[1]TABLEAU DE BORD'!K1000-'[1]TABLEAU DE BORD'!I1000</f>
        <v>#VALUE!</v>
      </c>
    </row>
    <row r="1003" spans="69:88" x14ac:dyDescent="0.25">
      <c r="BQ10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BORD'!$B$13:$B$2000,0),11))*Q1003/INDEX('[1]TABLEAU DE BORD'!$B$13:$R$2000,MATCH('Formalisme RTE'!$H$2,'[1]TABLEAU DE BORD'!$B$13:$B$2000,0),12)</f>
        <v>2.7040062867933941</v>
      </c>
      <c r="BR1003">
        <f t="shared" si="61"/>
        <v>0</v>
      </c>
      <c r="BU1003">
        <f t="shared" si="59"/>
        <v>0.5758883471257642</v>
      </c>
      <c r="BW1003">
        <f>IF($BW$6="","",IF(ISERROR(INDEX([1]Base!$A$2:$C$207,MATCH($BW$6,[1]Base!$A$2:$A$207,0),2))=TRUE,"CABLE INCONNU",(INDEX([1]Base!$A$2:$C$207,MATCH($BW$6,[1]Base!$A$2:$A$207,0),3))))</f>
        <v>15.75</v>
      </c>
      <c r="BY1003">
        <f>IF($BW$6="","",IF(ISERROR(INDEX([1]Base!$A$2:$C$207,MATCH($BW$6,[1]Base!$A$2:$A$207,0),2))=TRUE,"CABLE INCONNU",(INDEX([1]Base!$A$2:$C$207,MATCH($BW$6,[1]Base!$A$2:$A$207,0),2))))</f>
        <v>0.54700000000000004</v>
      </c>
      <c r="CA1003">
        <f t="shared" si="60"/>
        <v>0</v>
      </c>
      <c r="CC1003">
        <f>$BB$28+$D$10*((EXP(($BB$26-Q1003)/$D$10)+EXP(-($BB$26-Q1003)/$D$10))/2-1)</f>
        <v>237.96</v>
      </c>
      <c r="CD10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BORD'!$B$13:$B$2000,0),9)))*Q1003/$M$18)</f>
        <v>237.96</v>
      </c>
      <c r="CF1003" t="str">
        <f>'[1]TABLEAU DE BORD'!B1001</f>
        <v/>
      </c>
      <c r="CG1003" t="e">
        <f>'[1]TABLEAU DE BORD'!E1001-'[1]TABLEAU DE BORD'!C1001</f>
        <v>#VALUE!</v>
      </c>
      <c r="CI1003" t="str">
        <f>'[1]TABLEAU DE BORD'!H1001</f>
        <v/>
      </c>
      <c r="CJ1003" t="e">
        <f>'[1]TABLEAU DE BORD'!K1001-'[1]TABLEAU DE BORD'!I1001</f>
        <v>#VALUE!</v>
      </c>
    </row>
    <row r="1004" spans="69:88" x14ac:dyDescent="0.25">
      <c r="BQ10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BORD'!$B$13:$B$2000,0),11))*Q1004/INDEX('[1]TABLEAU DE BORD'!$B$13:$R$2000,MATCH('Formalisme RTE'!$H$2,'[1]TABLEAU DE BORD'!$B$13:$B$2000,0),12)</f>
        <v>2.7040062867933941</v>
      </c>
      <c r="BR1004">
        <f t="shared" si="61"/>
        <v>0</v>
      </c>
      <c r="BU1004">
        <f t="shared" si="59"/>
        <v>0.5758883471257642</v>
      </c>
      <c r="BW1004">
        <f>IF($BW$6="","",IF(ISERROR(INDEX([1]Base!$A$2:$C$207,MATCH($BW$6,[1]Base!$A$2:$A$207,0),2))=TRUE,"CABLE INCONNU",(INDEX([1]Base!$A$2:$C$207,MATCH($BW$6,[1]Base!$A$2:$A$207,0),3))))</f>
        <v>15.75</v>
      </c>
      <c r="BY1004">
        <f>IF($BW$6="","",IF(ISERROR(INDEX([1]Base!$A$2:$C$207,MATCH($BW$6,[1]Base!$A$2:$A$207,0),2))=TRUE,"CABLE INCONNU",(INDEX([1]Base!$A$2:$C$207,MATCH($BW$6,[1]Base!$A$2:$A$207,0),2))))</f>
        <v>0.54700000000000004</v>
      </c>
      <c r="CA1004">
        <f t="shared" si="60"/>
        <v>0</v>
      </c>
      <c r="CC1004">
        <f>$BB$28+$D$10*((EXP(($BB$26-Q1004)/$D$10)+EXP(-($BB$26-Q1004)/$D$10))/2-1)</f>
        <v>237.96</v>
      </c>
      <c r="CD10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BORD'!$B$13:$B$2000,0),9)))*Q1004/$M$18)</f>
        <v>237.96</v>
      </c>
      <c r="CF1004" t="str">
        <f>'[1]TABLEAU DE BORD'!B1002</f>
        <v/>
      </c>
      <c r="CG1004" t="e">
        <f>'[1]TABLEAU DE BORD'!E1002-'[1]TABLEAU DE BORD'!C1002</f>
        <v>#VALUE!</v>
      </c>
      <c r="CI1004" t="str">
        <f>'[1]TABLEAU DE BORD'!H1002</f>
        <v/>
      </c>
      <c r="CJ1004" t="e">
        <f>'[1]TABLEAU DE BORD'!K1002-'[1]TABLEAU DE BORD'!I1002</f>
        <v>#VALUE!</v>
      </c>
    </row>
    <row r="1005" spans="69:88" x14ac:dyDescent="0.25">
      <c r="BQ10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BORD'!$B$13:$B$2000,0),11))*Q1005/INDEX('[1]TABLEAU DE BORD'!$B$13:$R$2000,MATCH('Formalisme RTE'!$H$2,'[1]TABLEAU DE BORD'!$B$13:$B$2000,0),12)</f>
        <v>2.7040062867933941</v>
      </c>
      <c r="BR1005">
        <f t="shared" si="61"/>
        <v>0</v>
      </c>
      <c r="BU1005">
        <f t="shared" si="59"/>
        <v>0.5758883471257642</v>
      </c>
      <c r="BW1005">
        <f>IF($BW$6="","",IF(ISERROR(INDEX([1]Base!$A$2:$C$207,MATCH($BW$6,[1]Base!$A$2:$A$207,0),2))=TRUE,"CABLE INCONNU",(INDEX([1]Base!$A$2:$C$207,MATCH($BW$6,[1]Base!$A$2:$A$207,0),3))))</f>
        <v>15.75</v>
      </c>
      <c r="BY1005">
        <f>IF($BW$6="","",IF(ISERROR(INDEX([1]Base!$A$2:$C$207,MATCH($BW$6,[1]Base!$A$2:$A$207,0),2))=TRUE,"CABLE INCONNU",(INDEX([1]Base!$A$2:$C$207,MATCH($BW$6,[1]Base!$A$2:$A$207,0),2))))</f>
        <v>0.54700000000000004</v>
      </c>
      <c r="CA1005">
        <f t="shared" si="60"/>
        <v>0</v>
      </c>
      <c r="CC1005">
        <f>$BB$28+$D$10*((EXP(($BB$26-Q1005)/$D$10)+EXP(-($BB$26-Q1005)/$D$10))/2-1)</f>
        <v>237.96</v>
      </c>
      <c r="CD10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BORD'!$B$13:$B$2000,0),9)))*Q1005/$M$18)</f>
        <v>237.96</v>
      </c>
      <c r="CF1005" t="str">
        <f>'[1]TABLEAU DE BORD'!B1003</f>
        <v/>
      </c>
      <c r="CG1005" t="e">
        <f>'[1]TABLEAU DE BORD'!E1003-'[1]TABLEAU DE BORD'!C1003</f>
        <v>#VALUE!</v>
      </c>
      <c r="CI1005" t="str">
        <f>'[1]TABLEAU DE BORD'!H1003</f>
        <v/>
      </c>
      <c r="CJ1005" t="e">
        <f>'[1]TABLEAU DE BORD'!K1003-'[1]TABLEAU DE BORD'!I1003</f>
        <v>#VALUE!</v>
      </c>
    </row>
    <row r="1006" spans="69:88" x14ac:dyDescent="0.25">
      <c r="BQ10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BORD'!$B$13:$B$2000,0),11))*Q1006/INDEX('[1]TABLEAU DE BORD'!$B$13:$R$2000,MATCH('Formalisme RTE'!$H$2,'[1]TABLEAU DE BORD'!$B$13:$B$2000,0),12)</f>
        <v>2.7040062867933941</v>
      </c>
      <c r="BR1006">
        <f t="shared" si="61"/>
        <v>0</v>
      </c>
      <c r="BU1006">
        <f t="shared" si="59"/>
        <v>0.5758883471257642</v>
      </c>
      <c r="BW1006">
        <f>IF($BW$6="","",IF(ISERROR(INDEX([1]Base!$A$2:$C$207,MATCH($BW$6,[1]Base!$A$2:$A$207,0),2))=TRUE,"CABLE INCONNU",(INDEX([1]Base!$A$2:$C$207,MATCH($BW$6,[1]Base!$A$2:$A$207,0),3))))</f>
        <v>15.75</v>
      </c>
      <c r="BY1006">
        <f>IF($BW$6="","",IF(ISERROR(INDEX([1]Base!$A$2:$C$207,MATCH($BW$6,[1]Base!$A$2:$A$207,0),2))=TRUE,"CABLE INCONNU",(INDEX([1]Base!$A$2:$C$207,MATCH($BW$6,[1]Base!$A$2:$A$207,0),2))))</f>
        <v>0.54700000000000004</v>
      </c>
      <c r="CA1006">
        <f t="shared" si="60"/>
        <v>0</v>
      </c>
      <c r="CC1006">
        <f>$BB$28+$D$10*((EXP(($BB$26-Q1006)/$D$10)+EXP(-($BB$26-Q1006)/$D$10))/2-1)</f>
        <v>237.96</v>
      </c>
      <c r="CD10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BORD'!$B$13:$B$2000,0),9)))*Q1006/$M$18)</f>
        <v>237.96</v>
      </c>
      <c r="CF1006" t="str">
        <f>'[1]TABLEAU DE BORD'!B1004</f>
        <v/>
      </c>
      <c r="CG1006" t="e">
        <f>'[1]TABLEAU DE BORD'!E1004-'[1]TABLEAU DE BORD'!C1004</f>
        <v>#VALUE!</v>
      </c>
      <c r="CI1006" t="str">
        <f>'[1]TABLEAU DE BORD'!H1004</f>
        <v/>
      </c>
      <c r="CJ1006" t="e">
        <f>'[1]TABLEAU DE BORD'!K1004-'[1]TABLEAU DE BORD'!I1004</f>
        <v>#VALUE!</v>
      </c>
    </row>
    <row r="1007" spans="69:88" x14ac:dyDescent="0.25">
      <c r="BQ10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BORD'!$B$13:$B$2000,0),11))*Q1007/INDEX('[1]TABLEAU DE BORD'!$B$13:$R$2000,MATCH('Formalisme RTE'!$H$2,'[1]TABLEAU DE BORD'!$B$13:$B$2000,0),12)</f>
        <v>2.7040062867933941</v>
      </c>
      <c r="BR1007">
        <f t="shared" si="61"/>
        <v>0</v>
      </c>
      <c r="BU1007">
        <f t="shared" si="59"/>
        <v>0.5758883471257642</v>
      </c>
      <c r="BW1007">
        <f>IF($BW$6="","",IF(ISERROR(INDEX([1]Base!$A$2:$C$207,MATCH($BW$6,[1]Base!$A$2:$A$207,0),2))=TRUE,"CABLE INCONNU",(INDEX([1]Base!$A$2:$C$207,MATCH($BW$6,[1]Base!$A$2:$A$207,0),3))))</f>
        <v>15.75</v>
      </c>
      <c r="BY1007">
        <f>IF($BW$6="","",IF(ISERROR(INDEX([1]Base!$A$2:$C$207,MATCH($BW$6,[1]Base!$A$2:$A$207,0),2))=TRUE,"CABLE INCONNU",(INDEX([1]Base!$A$2:$C$207,MATCH($BW$6,[1]Base!$A$2:$A$207,0),2))))</f>
        <v>0.54700000000000004</v>
      </c>
      <c r="CA1007">
        <f t="shared" si="60"/>
        <v>0</v>
      </c>
      <c r="CC1007">
        <f>$BB$28+$D$10*((EXP(($BB$26-Q1007)/$D$10)+EXP(-($BB$26-Q1007)/$D$10))/2-1)</f>
        <v>237.96</v>
      </c>
      <c r="CD10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BORD'!$B$13:$B$2000,0),9)))*Q1007/$M$18)</f>
        <v>237.96</v>
      </c>
      <c r="CF1007" t="str">
        <f>'[1]TABLEAU DE BORD'!B1005</f>
        <v/>
      </c>
      <c r="CG1007" t="e">
        <f>'[1]TABLEAU DE BORD'!E1005-'[1]TABLEAU DE BORD'!C1005</f>
        <v>#VALUE!</v>
      </c>
      <c r="CI1007" t="str">
        <f>'[1]TABLEAU DE BORD'!H1005</f>
        <v/>
      </c>
      <c r="CJ1007" t="e">
        <f>'[1]TABLEAU DE BORD'!K1005-'[1]TABLEAU DE BORD'!I1005</f>
        <v>#VALUE!</v>
      </c>
    </row>
    <row r="1008" spans="69:88" x14ac:dyDescent="0.25">
      <c r="BQ10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BORD'!$B$13:$B$2000,0),11))*Q1008/INDEX('[1]TABLEAU DE BORD'!$B$13:$R$2000,MATCH('Formalisme RTE'!$H$2,'[1]TABLEAU DE BORD'!$B$13:$B$2000,0),12)</f>
        <v>2.7040062867933941</v>
      </c>
      <c r="BR1008">
        <f t="shared" si="61"/>
        <v>0</v>
      </c>
      <c r="BU1008">
        <f t="shared" si="59"/>
        <v>0.5758883471257642</v>
      </c>
      <c r="BW1008">
        <f>IF($BW$6="","",IF(ISERROR(INDEX([1]Base!$A$2:$C$207,MATCH($BW$6,[1]Base!$A$2:$A$207,0),2))=TRUE,"CABLE INCONNU",(INDEX([1]Base!$A$2:$C$207,MATCH($BW$6,[1]Base!$A$2:$A$207,0),3))))</f>
        <v>15.75</v>
      </c>
      <c r="BY1008">
        <f>IF($BW$6="","",IF(ISERROR(INDEX([1]Base!$A$2:$C$207,MATCH($BW$6,[1]Base!$A$2:$A$207,0),2))=TRUE,"CABLE INCONNU",(INDEX([1]Base!$A$2:$C$207,MATCH($BW$6,[1]Base!$A$2:$A$207,0),2))))</f>
        <v>0.54700000000000004</v>
      </c>
      <c r="CA1008">
        <f t="shared" si="60"/>
        <v>0</v>
      </c>
      <c r="CC1008">
        <f>$BB$28+$D$10*((EXP(($BB$26-Q1008)/$D$10)+EXP(-($BB$26-Q1008)/$D$10))/2-1)</f>
        <v>237.96</v>
      </c>
      <c r="CD10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BORD'!$B$13:$B$2000,0),9)))*Q1008/$M$18)</f>
        <v>237.96</v>
      </c>
      <c r="CF1008" t="str">
        <f>'[1]TABLEAU DE BORD'!B1006</f>
        <v/>
      </c>
      <c r="CG1008" t="e">
        <f>'[1]TABLEAU DE BORD'!E1006-'[1]TABLEAU DE BORD'!C1006</f>
        <v>#VALUE!</v>
      </c>
      <c r="CI1008" t="str">
        <f>'[1]TABLEAU DE BORD'!H1006</f>
        <v/>
      </c>
      <c r="CJ1008" t="e">
        <f>'[1]TABLEAU DE BORD'!K1006-'[1]TABLEAU DE BORD'!I1006</f>
        <v>#VALUE!</v>
      </c>
    </row>
    <row r="1009" spans="69:88" x14ac:dyDescent="0.25">
      <c r="BQ10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BORD'!$B$13:$B$2000,0),11))*Q1009/INDEX('[1]TABLEAU DE BORD'!$B$13:$R$2000,MATCH('Formalisme RTE'!$H$2,'[1]TABLEAU DE BORD'!$B$13:$B$2000,0),12)</f>
        <v>2.7040062867933941</v>
      </c>
      <c r="BR1009">
        <f t="shared" si="61"/>
        <v>0</v>
      </c>
      <c r="BU1009">
        <f t="shared" si="59"/>
        <v>0.5758883471257642</v>
      </c>
      <c r="BW1009">
        <f>IF($BW$6="","",IF(ISERROR(INDEX([1]Base!$A$2:$C$207,MATCH($BW$6,[1]Base!$A$2:$A$207,0),2))=TRUE,"CABLE INCONNU",(INDEX([1]Base!$A$2:$C$207,MATCH($BW$6,[1]Base!$A$2:$A$207,0),3))))</f>
        <v>15.75</v>
      </c>
      <c r="BY1009">
        <f>IF($BW$6="","",IF(ISERROR(INDEX([1]Base!$A$2:$C$207,MATCH($BW$6,[1]Base!$A$2:$A$207,0),2))=TRUE,"CABLE INCONNU",(INDEX([1]Base!$A$2:$C$207,MATCH($BW$6,[1]Base!$A$2:$A$207,0),2))))</f>
        <v>0.54700000000000004</v>
      </c>
      <c r="CA1009">
        <f t="shared" si="60"/>
        <v>0</v>
      </c>
      <c r="CC1009">
        <f>$BB$28+$D$10*((EXP(($BB$26-Q1009)/$D$10)+EXP(-($BB$26-Q1009)/$D$10))/2-1)</f>
        <v>237.96</v>
      </c>
      <c r="CD10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BORD'!$B$13:$B$2000,0),9)))*Q1009/$M$18)</f>
        <v>237.96</v>
      </c>
      <c r="CF1009" t="str">
        <f>'[1]TABLEAU DE BORD'!B1007</f>
        <v/>
      </c>
      <c r="CG1009" t="e">
        <f>'[1]TABLEAU DE BORD'!E1007-'[1]TABLEAU DE BORD'!C1007</f>
        <v>#VALUE!</v>
      </c>
      <c r="CI1009" t="str">
        <f>'[1]TABLEAU DE BORD'!H1007</f>
        <v/>
      </c>
      <c r="CJ1009" t="e">
        <f>'[1]TABLEAU DE BORD'!K1007-'[1]TABLEAU DE BORD'!I1007</f>
        <v>#VALUE!</v>
      </c>
    </row>
    <row r="1010" spans="69:88" x14ac:dyDescent="0.25">
      <c r="BQ10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BORD'!$B$13:$B$2000,0),11))*Q1010/INDEX('[1]TABLEAU DE BORD'!$B$13:$R$2000,MATCH('Formalisme RTE'!$H$2,'[1]TABLEAU DE BORD'!$B$13:$B$2000,0),12)</f>
        <v>2.7040062867933941</v>
      </c>
      <c r="BR1010">
        <f t="shared" si="61"/>
        <v>0</v>
      </c>
      <c r="BU1010">
        <f t="shared" si="59"/>
        <v>0.5758883471257642</v>
      </c>
      <c r="BW1010">
        <f>IF($BW$6="","",IF(ISERROR(INDEX([1]Base!$A$2:$C$207,MATCH($BW$6,[1]Base!$A$2:$A$207,0),2))=TRUE,"CABLE INCONNU",(INDEX([1]Base!$A$2:$C$207,MATCH($BW$6,[1]Base!$A$2:$A$207,0),3))))</f>
        <v>15.75</v>
      </c>
      <c r="BY1010">
        <f>IF($BW$6="","",IF(ISERROR(INDEX([1]Base!$A$2:$C$207,MATCH($BW$6,[1]Base!$A$2:$A$207,0),2))=TRUE,"CABLE INCONNU",(INDEX([1]Base!$A$2:$C$207,MATCH($BW$6,[1]Base!$A$2:$A$207,0),2))))</f>
        <v>0.54700000000000004</v>
      </c>
      <c r="CA1010">
        <f t="shared" si="60"/>
        <v>0</v>
      </c>
      <c r="CC1010">
        <f>$BB$28+$D$10*((EXP(($BB$26-Q1010)/$D$10)+EXP(-($BB$26-Q1010)/$D$10))/2-1)</f>
        <v>237.96</v>
      </c>
      <c r="CD10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BORD'!$B$13:$B$2000,0),9)))*Q1010/$M$18)</f>
        <v>237.96</v>
      </c>
      <c r="CF1010" t="str">
        <f>'[1]TABLEAU DE BORD'!B1008</f>
        <v/>
      </c>
      <c r="CG1010" t="e">
        <f>'[1]TABLEAU DE BORD'!E1008-'[1]TABLEAU DE BORD'!C1008</f>
        <v>#VALUE!</v>
      </c>
      <c r="CI1010" t="str">
        <f>'[1]TABLEAU DE BORD'!H1008</f>
        <v/>
      </c>
      <c r="CJ1010" t="e">
        <f>'[1]TABLEAU DE BORD'!K1008-'[1]TABLEAU DE BORD'!I1008</f>
        <v>#VALUE!</v>
      </c>
    </row>
    <row r="1011" spans="69:88" x14ac:dyDescent="0.25">
      <c r="BQ10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BORD'!$B$13:$B$2000,0),11))*Q1011/INDEX('[1]TABLEAU DE BORD'!$B$13:$R$2000,MATCH('Formalisme RTE'!$H$2,'[1]TABLEAU DE BORD'!$B$13:$B$2000,0),12)</f>
        <v>2.7040062867933941</v>
      </c>
      <c r="BR1011">
        <f t="shared" si="61"/>
        <v>0</v>
      </c>
      <c r="BU1011">
        <f t="shared" si="59"/>
        <v>0.5758883471257642</v>
      </c>
      <c r="BW1011">
        <f>IF($BW$6="","",IF(ISERROR(INDEX([1]Base!$A$2:$C$207,MATCH($BW$6,[1]Base!$A$2:$A$207,0),2))=TRUE,"CABLE INCONNU",(INDEX([1]Base!$A$2:$C$207,MATCH($BW$6,[1]Base!$A$2:$A$207,0),3))))</f>
        <v>15.75</v>
      </c>
      <c r="BY1011">
        <f>IF($BW$6="","",IF(ISERROR(INDEX([1]Base!$A$2:$C$207,MATCH($BW$6,[1]Base!$A$2:$A$207,0),2))=TRUE,"CABLE INCONNU",(INDEX([1]Base!$A$2:$C$207,MATCH($BW$6,[1]Base!$A$2:$A$207,0),2))))</f>
        <v>0.54700000000000004</v>
      </c>
      <c r="CA1011">
        <f t="shared" si="60"/>
        <v>0</v>
      </c>
      <c r="CC1011">
        <f>$BB$28+$D$10*((EXP(($BB$26-Q1011)/$D$10)+EXP(-($BB$26-Q1011)/$D$10))/2-1)</f>
        <v>237.96</v>
      </c>
      <c r="CD10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BORD'!$B$13:$B$2000,0),9)))*Q1011/$M$18)</f>
        <v>237.96</v>
      </c>
      <c r="CF1011" t="str">
        <f>'[1]TABLEAU DE BORD'!B1009</f>
        <v/>
      </c>
      <c r="CG1011" t="e">
        <f>'[1]TABLEAU DE BORD'!E1009-'[1]TABLEAU DE BORD'!C1009</f>
        <v>#VALUE!</v>
      </c>
      <c r="CI1011" t="str">
        <f>'[1]TABLEAU DE BORD'!H1009</f>
        <v/>
      </c>
      <c r="CJ1011" t="e">
        <f>'[1]TABLEAU DE BORD'!K1009-'[1]TABLEAU DE BORD'!I1009</f>
        <v>#VALUE!</v>
      </c>
    </row>
    <row r="1012" spans="69:88" x14ac:dyDescent="0.25">
      <c r="BQ10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BORD'!$B$13:$B$2000,0),11))*Q1012/INDEX('[1]TABLEAU DE BORD'!$B$13:$R$2000,MATCH('Formalisme RTE'!$H$2,'[1]TABLEAU DE BORD'!$B$13:$B$2000,0),12)</f>
        <v>2.7040062867933941</v>
      </c>
      <c r="BR1012">
        <f t="shared" si="61"/>
        <v>0</v>
      </c>
      <c r="BU1012">
        <f t="shared" si="59"/>
        <v>0.5758883471257642</v>
      </c>
      <c r="BW1012">
        <f>IF($BW$6="","",IF(ISERROR(INDEX([1]Base!$A$2:$C$207,MATCH($BW$6,[1]Base!$A$2:$A$207,0),2))=TRUE,"CABLE INCONNU",(INDEX([1]Base!$A$2:$C$207,MATCH($BW$6,[1]Base!$A$2:$A$207,0),3))))</f>
        <v>15.75</v>
      </c>
      <c r="BY1012">
        <f>IF($BW$6="","",IF(ISERROR(INDEX([1]Base!$A$2:$C$207,MATCH($BW$6,[1]Base!$A$2:$A$207,0),2))=TRUE,"CABLE INCONNU",(INDEX([1]Base!$A$2:$C$207,MATCH($BW$6,[1]Base!$A$2:$A$207,0),2))))</f>
        <v>0.54700000000000004</v>
      </c>
      <c r="CA1012">
        <f t="shared" si="60"/>
        <v>0</v>
      </c>
      <c r="CC1012">
        <f>$BB$28+$D$10*((EXP(($BB$26-Q1012)/$D$10)+EXP(-($BB$26-Q1012)/$D$10))/2-1)</f>
        <v>237.96</v>
      </c>
      <c r="CD10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BORD'!$B$13:$B$2000,0),9)))*Q1012/$M$18)</f>
        <v>237.96</v>
      </c>
      <c r="CF1012" t="str">
        <f>'[1]TABLEAU DE BORD'!B1010</f>
        <v/>
      </c>
      <c r="CG1012" t="e">
        <f>'[1]TABLEAU DE BORD'!E1010-'[1]TABLEAU DE BORD'!C1010</f>
        <v>#VALUE!</v>
      </c>
      <c r="CI1012" t="str">
        <f>'[1]TABLEAU DE BORD'!H1010</f>
        <v/>
      </c>
      <c r="CJ1012" t="e">
        <f>'[1]TABLEAU DE BORD'!K1010-'[1]TABLEAU DE BORD'!I1010</f>
        <v>#VALUE!</v>
      </c>
    </row>
    <row r="1013" spans="69:88" x14ac:dyDescent="0.25">
      <c r="BQ10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BORD'!$B$13:$B$2000,0),11))*Q1013/INDEX('[1]TABLEAU DE BORD'!$B$13:$R$2000,MATCH('Formalisme RTE'!$H$2,'[1]TABLEAU DE BORD'!$B$13:$B$2000,0),12)</f>
        <v>2.7040062867933941</v>
      </c>
      <c r="BR1013">
        <f t="shared" si="61"/>
        <v>0</v>
      </c>
      <c r="BU1013">
        <f t="shared" si="59"/>
        <v>0.5758883471257642</v>
      </c>
      <c r="BW1013">
        <f>IF($BW$6="","",IF(ISERROR(INDEX([1]Base!$A$2:$C$207,MATCH($BW$6,[1]Base!$A$2:$A$207,0),2))=TRUE,"CABLE INCONNU",(INDEX([1]Base!$A$2:$C$207,MATCH($BW$6,[1]Base!$A$2:$A$207,0),3))))</f>
        <v>15.75</v>
      </c>
      <c r="BY1013">
        <f>IF($BW$6="","",IF(ISERROR(INDEX([1]Base!$A$2:$C$207,MATCH($BW$6,[1]Base!$A$2:$A$207,0),2))=TRUE,"CABLE INCONNU",(INDEX([1]Base!$A$2:$C$207,MATCH($BW$6,[1]Base!$A$2:$A$207,0),2))))</f>
        <v>0.54700000000000004</v>
      </c>
      <c r="CA1013">
        <f t="shared" si="60"/>
        <v>0</v>
      </c>
      <c r="CC1013">
        <f>$BB$28+$D$10*((EXP(($BB$26-Q1013)/$D$10)+EXP(-($BB$26-Q1013)/$D$10))/2-1)</f>
        <v>237.96</v>
      </c>
      <c r="CD10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BORD'!$B$13:$B$2000,0),9)))*Q1013/$M$18)</f>
        <v>237.96</v>
      </c>
      <c r="CF1013" t="str">
        <f>'[1]TABLEAU DE BORD'!B1011</f>
        <v/>
      </c>
      <c r="CG1013" t="e">
        <f>'[1]TABLEAU DE BORD'!E1011-'[1]TABLEAU DE BORD'!C1011</f>
        <v>#VALUE!</v>
      </c>
      <c r="CI1013" t="str">
        <f>'[1]TABLEAU DE BORD'!H1011</f>
        <v/>
      </c>
      <c r="CJ1013" t="e">
        <f>'[1]TABLEAU DE BORD'!K1011-'[1]TABLEAU DE BORD'!I1011</f>
        <v>#VALUE!</v>
      </c>
    </row>
    <row r="1014" spans="69:88" x14ac:dyDescent="0.25">
      <c r="BQ10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BORD'!$B$13:$B$2000,0),11))*Q1014/INDEX('[1]TABLEAU DE BORD'!$B$13:$R$2000,MATCH('Formalisme RTE'!$H$2,'[1]TABLEAU DE BORD'!$B$13:$B$2000,0),12)</f>
        <v>2.7040062867933941</v>
      </c>
      <c r="BR1014">
        <f t="shared" si="61"/>
        <v>0</v>
      </c>
      <c r="BU1014">
        <f t="shared" si="59"/>
        <v>0.5758883471257642</v>
      </c>
      <c r="BW1014">
        <f>IF($BW$6="","",IF(ISERROR(INDEX([1]Base!$A$2:$C$207,MATCH($BW$6,[1]Base!$A$2:$A$207,0),2))=TRUE,"CABLE INCONNU",(INDEX([1]Base!$A$2:$C$207,MATCH($BW$6,[1]Base!$A$2:$A$207,0),3))))</f>
        <v>15.75</v>
      </c>
      <c r="BY1014">
        <f>IF($BW$6="","",IF(ISERROR(INDEX([1]Base!$A$2:$C$207,MATCH($BW$6,[1]Base!$A$2:$A$207,0),2))=TRUE,"CABLE INCONNU",(INDEX([1]Base!$A$2:$C$207,MATCH($BW$6,[1]Base!$A$2:$A$207,0),2))))</f>
        <v>0.54700000000000004</v>
      </c>
      <c r="CA1014">
        <f t="shared" si="60"/>
        <v>0</v>
      </c>
      <c r="CC1014">
        <f>$BB$28+$D$10*((EXP(($BB$26-Q1014)/$D$10)+EXP(-($BB$26-Q1014)/$D$10))/2-1)</f>
        <v>237.96</v>
      </c>
      <c r="CD10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BORD'!$B$13:$B$2000,0),9)))*Q1014/$M$18)</f>
        <v>237.96</v>
      </c>
      <c r="CF1014" t="str">
        <f>'[1]TABLEAU DE BORD'!B1012</f>
        <v/>
      </c>
      <c r="CG1014" t="e">
        <f>'[1]TABLEAU DE BORD'!E1012-'[1]TABLEAU DE BORD'!C1012</f>
        <v>#VALUE!</v>
      </c>
      <c r="CI1014" t="str">
        <f>'[1]TABLEAU DE BORD'!H1012</f>
        <v/>
      </c>
      <c r="CJ1014" t="e">
        <f>'[1]TABLEAU DE BORD'!K1012-'[1]TABLEAU DE BORD'!I1012</f>
        <v>#VALUE!</v>
      </c>
    </row>
    <row r="1015" spans="69:88" x14ac:dyDescent="0.25">
      <c r="BQ10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BORD'!$B$13:$B$2000,0),11))*Q1015/INDEX('[1]TABLEAU DE BORD'!$B$13:$R$2000,MATCH('Formalisme RTE'!$H$2,'[1]TABLEAU DE BORD'!$B$13:$B$2000,0),12)</f>
        <v>2.7040062867933941</v>
      </c>
      <c r="BR1015">
        <f t="shared" si="61"/>
        <v>0</v>
      </c>
      <c r="BU1015">
        <f t="shared" si="59"/>
        <v>0.5758883471257642</v>
      </c>
      <c r="BW1015">
        <f>IF($BW$6="","",IF(ISERROR(INDEX([1]Base!$A$2:$C$207,MATCH($BW$6,[1]Base!$A$2:$A$207,0),2))=TRUE,"CABLE INCONNU",(INDEX([1]Base!$A$2:$C$207,MATCH($BW$6,[1]Base!$A$2:$A$207,0),3))))</f>
        <v>15.75</v>
      </c>
      <c r="BY1015">
        <f>IF($BW$6="","",IF(ISERROR(INDEX([1]Base!$A$2:$C$207,MATCH($BW$6,[1]Base!$A$2:$A$207,0),2))=TRUE,"CABLE INCONNU",(INDEX([1]Base!$A$2:$C$207,MATCH($BW$6,[1]Base!$A$2:$A$207,0),2))))</f>
        <v>0.54700000000000004</v>
      </c>
      <c r="CA1015">
        <f t="shared" si="60"/>
        <v>0</v>
      </c>
      <c r="CC1015">
        <f>$BB$28+$D$10*((EXP(($BB$26-Q1015)/$D$10)+EXP(-($BB$26-Q1015)/$D$10))/2-1)</f>
        <v>237.96</v>
      </c>
      <c r="CD10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BORD'!$B$13:$B$2000,0),9)))*Q1015/$M$18)</f>
        <v>237.96</v>
      </c>
      <c r="CF1015" t="str">
        <f>'[1]TABLEAU DE BORD'!B1013</f>
        <v/>
      </c>
      <c r="CG1015" t="e">
        <f>'[1]TABLEAU DE BORD'!E1013-'[1]TABLEAU DE BORD'!C1013</f>
        <v>#VALUE!</v>
      </c>
      <c r="CI1015" t="str">
        <f>'[1]TABLEAU DE BORD'!H1013</f>
        <v/>
      </c>
      <c r="CJ1015" t="e">
        <f>'[1]TABLEAU DE BORD'!K1013-'[1]TABLEAU DE BORD'!I1013</f>
        <v>#VALUE!</v>
      </c>
    </row>
    <row r="1016" spans="69:88" x14ac:dyDescent="0.25">
      <c r="BQ10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BORD'!$B$13:$B$2000,0),11))*Q1016/INDEX('[1]TABLEAU DE BORD'!$B$13:$R$2000,MATCH('Formalisme RTE'!$H$2,'[1]TABLEAU DE BORD'!$B$13:$B$2000,0),12)</f>
        <v>2.7040062867933941</v>
      </c>
      <c r="BR1016">
        <f t="shared" si="61"/>
        <v>0</v>
      </c>
      <c r="BU1016">
        <f t="shared" si="59"/>
        <v>0.5758883471257642</v>
      </c>
      <c r="BW1016">
        <f>IF($BW$6="","",IF(ISERROR(INDEX([1]Base!$A$2:$C$207,MATCH($BW$6,[1]Base!$A$2:$A$207,0),2))=TRUE,"CABLE INCONNU",(INDEX([1]Base!$A$2:$C$207,MATCH($BW$6,[1]Base!$A$2:$A$207,0),3))))</f>
        <v>15.75</v>
      </c>
      <c r="BY1016">
        <f>IF($BW$6="","",IF(ISERROR(INDEX([1]Base!$A$2:$C$207,MATCH($BW$6,[1]Base!$A$2:$A$207,0),2))=TRUE,"CABLE INCONNU",(INDEX([1]Base!$A$2:$C$207,MATCH($BW$6,[1]Base!$A$2:$A$207,0),2))))</f>
        <v>0.54700000000000004</v>
      </c>
      <c r="CA1016">
        <f t="shared" si="60"/>
        <v>0</v>
      </c>
      <c r="CC1016">
        <f>$BB$28+$D$10*((EXP(($BB$26-Q1016)/$D$10)+EXP(-($BB$26-Q1016)/$D$10))/2-1)</f>
        <v>237.96</v>
      </c>
      <c r="CD10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BORD'!$B$13:$B$2000,0),9)))*Q1016/$M$18)</f>
        <v>237.96</v>
      </c>
      <c r="CF1016" t="str">
        <f>'[1]TABLEAU DE BORD'!B1014</f>
        <v/>
      </c>
      <c r="CG1016" t="e">
        <f>'[1]TABLEAU DE BORD'!E1014-'[1]TABLEAU DE BORD'!C1014</f>
        <v>#VALUE!</v>
      </c>
      <c r="CI1016" t="str">
        <f>'[1]TABLEAU DE BORD'!H1014</f>
        <v/>
      </c>
      <c r="CJ1016" t="e">
        <f>'[1]TABLEAU DE BORD'!K1014-'[1]TABLEAU DE BORD'!I1014</f>
        <v>#VALUE!</v>
      </c>
    </row>
    <row r="1017" spans="69:88" x14ac:dyDescent="0.25">
      <c r="BQ10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BORD'!$B$13:$B$2000,0),11))*Q1017/INDEX('[1]TABLEAU DE BORD'!$B$13:$R$2000,MATCH('Formalisme RTE'!$H$2,'[1]TABLEAU DE BORD'!$B$13:$B$2000,0),12)</f>
        <v>2.7040062867933941</v>
      </c>
      <c r="BR1017">
        <f t="shared" si="61"/>
        <v>0</v>
      </c>
      <c r="BU1017">
        <f t="shared" si="59"/>
        <v>0.5758883471257642</v>
      </c>
      <c r="BW1017">
        <f>IF($BW$6="","",IF(ISERROR(INDEX([1]Base!$A$2:$C$207,MATCH($BW$6,[1]Base!$A$2:$A$207,0),2))=TRUE,"CABLE INCONNU",(INDEX([1]Base!$A$2:$C$207,MATCH($BW$6,[1]Base!$A$2:$A$207,0),3))))</f>
        <v>15.75</v>
      </c>
      <c r="BY1017">
        <f>IF($BW$6="","",IF(ISERROR(INDEX([1]Base!$A$2:$C$207,MATCH($BW$6,[1]Base!$A$2:$A$207,0),2))=TRUE,"CABLE INCONNU",(INDEX([1]Base!$A$2:$C$207,MATCH($BW$6,[1]Base!$A$2:$A$207,0),2))))</f>
        <v>0.54700000000000004</v>
      </c>
      <c r="CA1017">
        <f t="shared" si="60"/>
        <v>0</v>
      </c>
      <c r="CC1017">
        <f>$BB$28+$D$10*((EXP(($BB$26-Q1017)/$D$10)+EXP(-($BB$26-Q1017)/$D$10))/2-1)</f>
        <v>237.96</v>
      </c>
      <c r="CD10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BORD'!$B$13:$B$2000,0),9)))*Q1017/$M$18)</f>
        <v>237.96</v>
      </c>
      <c r="CF1017" t="str">
        <f>'[1]TABLEAU DE BORD'!B1015</f>
        <v/>
      </c>
      <c r="CG1017" t="e">
        <f>'[1]TABLEAU DE BORD'!E1015-'[1]TABLEAU DE BORD'!C1015</f>
        <v>#VALUE!</v>
      </c>
      <c r="CI1017" t="str">
        <f>'[1]TABLEAU DE BORD'!H1015</f>
        <v/>
      </c>
      <c r="CJ1017" t="e">
        <f>'[1]TABLEAU DE BORD'!K1015-'[1]TABLEAU DE BORD'!I1015</f>
        <v>#VALUE!</v>
      </c>
    </row>
    <row r="1018" spans="69:88" x14ac:dyDescent="0.25">
      <c r="BQ10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BORD'!$B$13:$B$2000,0),11))*Q1018/INDEX('[1]TABLEAU DE BORD'!$B$13:$R$2000,MATCH('Formalisme RTE'!$H$2,'[1]TABLEAU DE BORD'!$B$13:$B$2000,0),12)</f>
        <v>2.7040062867933941</v>
      </c>
      <c r="BR1018">
        <f t="shared" si="61"/>
        <v>0</v>
      </c>
      <c r="BU1018">
        <f t="shared" si="59"/>
        <v>0.5758883471257642</v>
      </c>
      <c r="BW1018">
        <f>IF($BW$6="","",IF(ISERROR(INDEX([1]Base!$A$2:$C$207,MATCH($BW$6,[1]Base!$A$2:$A$207,0),2))=TRUE,"CABLE INCONNU",(INDEX([1]Base!$A$2:$C$207,MATCH($BW$6,[1]Base!$A$2:$A$207,0),3))))</f>
        <v>15.75</v>
      </c>
      <c r="BY1018">
        <f>IF($BW$6="","",IF(ISERROR(INDEX([1]Base!$A$2:$C$207,MATCH($BW$6,[1]Base!$A$2:$A$207,0),2))=TRUE,"CABLE INCONNU",(INDEX([1]Base!$A$2:$C$207,MATCH($BW$6,[1]Base!$A$2:$A$207,0),2))))</f>
        <v>0.54700000000000004</v>
      </c>
      <c r="CA1018">
        <f t="shared" si="60"/>
        <v>0</v>
      </c>
      <c r="CC1018">
        <f>$BB$28+$D$10*((EXP(($BB$26-Q1018)/$D$10)+EXP(-($BB$26-Q1018)/$D$10))/2-1)</f>
        <v>237.96</v>
      </c>
      <c r="CD10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BORD'!$B$13:$B$2000,0),9)))*Q1018/$M$18)</f>
        <v>237.96</v>
      </c>
      <c r="CF1018" t="str">
        <f>'[1]TABLEAU DE BORD'!B1016</f>
        <v/>
      </c>
      <c r="CG1018" t="e">
        <f>'[1]TABLEAU DE BORD'!E1016-'[1]TABLEAU DE BORD'!C1016</f>
        <v>#VALUE!</v>
      </c>
      <c r="CI1018" t="str">
        <f>'[1]TABLEAU DE BORD'!H1016</f>
        <v/>
      </c>
      <c r="CJ1018" t="e">
        <f>'[1]TABLEAU DE BORD'!K1016-'[1]TABLEAU DE BORD'!I1016</f>
        <v>#VALUE!</v>
      </c>
    </row>
    <row r="1019" spans="69:88" x14ac:dyDescent="0.25">
      <c r="BQ10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BORD'!$B$13:$B$2000,0),11))*Q1019/INDEX('[1]TABLEAU DE BORD'!$B$13:$R$2000,MATCH('Formalisme RTE'!$H$2,'[1]TABLEAU DE BORD'!$B$13:$B$2000,0),12)</f>
        <v>2.7040062867933941</v>
      </c>
      <c r="BR1019">
        <f t="shared" si="61"/>
        <v>0</v>
      </c>
      <c r="BU1019">
        <f t="shared" si="59"/>
        <v>0.5758883471257642</v>
      </c>
      <c r="BW1019">
        <f>IF($BW$6="","",IF(ISERROR(INDEX([1]Base!$A$2:$C$207,MATCH($BW$6,[1]Base!$A$2:$A$207,0),2))=TRUE,"CABLE INCONNU",(INDEX([1]Base!$A$2:$C$207,MATCH($BW$6,[1]Base!$A$2:$A$207,0),3))))</f>
        <v>15.75</v>
      </c>
      <c r="BY1019">
        <f>IF($BW$6="","",IF(ISERROR(INDEX([1]Base!$A$2:$C$207,MATCH($BW$6,[1]Base!$A$2:$A$207,0),2))=TRUE,"CABLE INCONNU",(INDEX([1]Base!$A$2:$C$207,MATCH($BW$6,[1]Base!$A$2:$A$207,0),2))))</f>
        <v>0.54700000000000004</v>
      </c>
      <c r="CA1019">
        <f t="shared" si="60"/>
        <v>0</v>
      </c>
      <c r="CC1019">
        <f>$BB$28+$D$10*((EXP(($BB$26-Q1019)/$D$10)+EXP(-($BB$26-Q1019)/$D$10))/2-1)</f>
        <v>237.96</v>
      </c>
      <c r="CD10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BORD'!$B$13:$B$2000,0),9)))*Q1019/$M$18)</f>
        <v>237.96</v>
      </c>
      <c r="CF1019" t="str">
        <f>'[1]TABLEAU DE BORD'!B1017</f>
        <v/>
      </c>
      <c r="CG1019" t="e">
        <f>'[1]TABLEAU DE BORD'!E1017-'[1]TABLEAU DE BORD'!C1017</f>
        <v>#VALUE!</v>
      </c>
      <c r="CI1019" t="str">
        <f>'[1]TABLEAU DE BORD'!H1017</f>
        <v/>
      </c>
      <c r="CJ1019" t="e">
        <f>'[1]TABLEAU DE BORD'!K1017-'[1]TABLEAU DE BORD'!I1017</f>
        <v>#VALUE!</v>
      </c>
    </row>
    <row r="1020" spans="69:88" x14ac:dyDescent="0.25">
      <c r="BQ10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BORD'!$B$13:$B$2000,0),11))*Q1020/INDEX('[1]TABLEAU DE BORD'!$B$13:$R$2000,MATCH('Formalisme RTE'!$H$2,'[1]TABLEAU DE BORD'!$B$13:$B$2000,0),12)</f>
        <v>2.7040062867933941</v>
      </c>
      <c r="BR1020">
        <f t="shared" si="61"/>
        <v>0</v>
      </c>
      <c r="BU1020">
        <f t="shared" si="59"/>
        <v>0.5758883471257642</v>
      </c>
      <c r="BW1020">
        <f>IF($BW$6="","",IF(ISERROR(INDEX([1]Base!$A$2:$C$207,MATCH($BW$6,[1]Base!$A$2:$A$207,0),2))=TRUE,"CABLE INCONNU",(INDEX([1]Base!$A$2:$C$207,MATCH($BW$6,[1]Base!$A$2:$A$207,0),3))))</f>
        <v>15.75</v>
      </c>
      <c r="BY1020">
        <f>IF($BW$6="","",IF(ISERROR(INDEX([1]Base!$A$2:$C$207,MATCH($BW$6,[1]Base!$A$2:$A$207,0),2))=TRUE,"CABLE INCONNU",(INDEX([1]Base!$A$2:$C$207,MATCH($BW$6,[1]Base!$A$2:$A$207,0),2))))</f>
        <v>0.54700000000000004</v>
      </c>
      <c r="CA1020">
        <f t="shared" si="60"/>
        <v>0</v>
      </c>
      <c r="CC1020">
        <f>$BB$28+$D$10*((EXP(($BB$26-Q1020)/$D$10)+EXP(-($BB$26-Q1020)/$D$10))/2-1)</f>
        <v>237.96</v>
      </c>
      <c r="CD10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BORD'!$B$13:$B$2000,0),9)))*Q1020/$M$18)</f>
        <v>237.96</v>
      </c>
      <c r="CF1020" t="str">
        <f>'[1]TABLEAU DE BORD'!B1018</f>
        <v/>
      </c>
      <c r="CG1020" t="e">
        <f>'[1]TABLEAU DE BORD'!E1018-'[1]TABLEAU DE BORD'!C1018</f>
        <v>#VALUE!</v>
      </c>
      <c r="CI1020" t="str">
        <f>'[1]TABLEAU DE BORD'!H1018</f>
        <v/>
      </c>
      <c r="CJ1020" t="e">
        <f>'[1]TABLEAU DE BORD'!K1018-'[1]TABLEAU DE BORD'!I1018</f>
        <v>#VALUE!</v>
      </c>
    </row>
    <row r="1021" spans="69:88" x14ac:dyDescent="0.25">
      <c r="BQ10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BORD'!$B$13:$B$2000,0),11))*Q1021/INDEX('[1]TABLEAU DE BORD'!$B$13:$R$2000,MATCH('Formalisme RTE'!$H$2,'[1]TABLEAU DE BORD'!$B$13:$B$2000,0),12)</f>
        <v>2.7040062867933941</v>
      </c>
      <c r="BR1021">
        <f t="shared" si="61"/>
        <v>0</v>
      </c>
      <c r="BU1021">
        <f t="shared" si="59"/>
        <v>0.5758883471257642</v>
      </c>
      <c r="BW1021">
        <f>IF($BW$6="","",IF(ISERROR(INDEX([1]Base!$A$2:$C$207,MATCH($BW$6,[1]Base!$A$2:$A$207,0),2))=TRUE,"CABLE INCONNU",(INDEX([1]Base!$A$2:$C$207,MATCH($BW$6,[1]Base!$A$2:$A$207,0),3))))</f>
        <v>15.75</v>
      </c>
      <c r="BY1021">
        <f>IF($BW$6="","",IF(ISERROR(INDEX([1]Base!$A$2:$C$207,MATCH($BW$6,[1]Base!$A$2:$A$207,0),2))=TRUE,"CABLE INCONNU",(INDEX([1]Base!$A$2:$C$207,MATCH($BW$6,[1]Base!$A$2:$A$207,0),2))))</f>
        <v>0.54700000000000004</v>
      </c>
      <c r="CA1021">
        <f t="shared" si="60"/>
        <v>0</v>
      </c>
      <c r="CC1021">
        <f>$BB$28+$D$10*((EXP(($BB$26-Q1021)/$D$10)+EXP(-($BB$26-Q1021)/$D$10))/2-1)</f>
        <v>237.96</v>
      </c>
      <c r="CD10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BORD'!$B$13:$B$2000,0),9)))*Q1021/$M$18)</f>
        <v>237.96</v>
      </c>
      <c r="CF1021" t="str">
        <f>'[1]TABLEAU DE BORD'!B1019</f>
        <v/>
      </c>
      <c r="CG1021" t="e">
        <f>'[1]TABLEAU DE BORD'!E1019-'[1]TABLEAU DE BORD'!C1019</f>
        <v>#VALUE!</v>
      </c>
      <c r="CI1021" t="str">
        <f>'[1]TABLEAU DE BORD'!H1019</f>
        <v/>
      </c>
      <c r="CJ1021" t="e">
        <f>'[1]TABLEAU DE BORD'!K1019-'[1]TABLEAU DE BORD'!I1019</f>
        <v>#VALUE!</v>
      </c>
    </row>
    <row r="1022" spans="69:88" x14ac:dyDescent="0.25">
      <c r="BQ10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BORD'!$B$13:$B$2000,0),11))*Q1022/INDEX('[1]TABLEAU DE BORD'!$B$13:$R$2000,MATCH('Formalisme RTE'!$H$2,'[1]TABLEAU DE BORD'!$B$13:$B$2000,0),12)</f>
        <v>2.7040062867933941</v>
      </c>
      <c r="BR1022">
        <f t="shared" si="61"/>
        <v>0</v>
      </c>
      <c r="BU1022">
        <f t="shared" si="59"/>
        <v>0.5758883471257642</v>
      </c>
      <c r="BW1022">
        <f>IF($BW$6="","",IF(ISERROR(INDEX([1]Base!$A$2:$C$207,MATCH($BW$6,[1]Base!$A$2:$A$207,0),2))=TRUE,"CABLE INCONNU",(INDEX([1]Base!$A$2:$C$207,MATCH($BW$6,[1]Base!$A$2:$A$207,0),3))))</f>
        <v>15.75</v>
      </c>
      <c r="BY1022">
        <f>IF($BW$6="","",IF(ISERROR(INDEX([1]Base!$A$2:$C$207,MATCH($BW$6,[1]Base!$A$2:$A$207,0),2))=TRUE,"CABLE INCONNU",(INDEX([1]Base!$A$2:$C$207,MATCH($BW$6,[1]Base!$A$2:$A$207,0),2))))</f>
        <v>0.54700000000000004</v>
      </c>
      <c r="CA1022">
        <f t="shared" si="60"/>
        <v>0</v>
      </c>
      <c r="CC1022">
        <f>$BB$28+$D$10*((EXP(($BB$26-Q1022)/$D$10)+EXP(-($BB$26-Q1022)/$D$10))/2-1)</f>
        <v>237.96</v>
      </c>
      <c r="CD10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BORD'!$B$13:$B$2000,0),9)))*Q1022/$M$18)</f>
        <v>237.96</v>
      </c>
      <c r="CF1022" t="str">
        <f>'[1]TABLEAU DE BORD'!B1020</f>
        <v/>
      </c>
      <c r="CG1022" t="e">
        <f>'[1]TABLEAU DE BORD'!E1020-'[1]TABLEAU DE BORD'!C1020</f>
        <v>#VALUE!</v>
      </c>
      <c r="CI1022" t="str">
        <f>'[1]TABLEAU DE BORD'!H1020</f>
        <v/>
      </c>
      <c r="CJ1022" t="e">
        <f>'[1]TABLEAU DE BORD'!K1020-'[1]TABLEAU DE BORD'!I1020</f>
        <v>#VALUE!</v>
      </c>
    </row>
    <row r="1023" spans="69:88" x14ac:dyDescent="0.25">
      <c r="BQ10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BORD'!$B$13:$B$2000,0),11))*Q1023/INDEX('[1]TABLEAU DE BORD'!$B$13:$R$2000,MATCH('Formalisme RTE'!$H$2,'[1]TABLEAU DE BORD'!$B$13:$B$2000,0),12)</f>
        <v>2.7040062867933941</v>
      </c>
      <c r="BR1023">
        <f t="shared" si="61"/>
        <v>0</v>
      </c>
      <c r="BU1023">
        <f t="shared" si="59"/>
        <v>0.5758883471257642</v>
      </c>
      <c r="BW1023">
        <f>IF($BW$6="","",IF(ISERROR(INDEX([1]Base!$A$2:$C$207,MATCH($BW$6,[1]Base!$A$2:$A$207,0),2))=TRUE,"CABLE INCONNU",(INDEX([1]Base!$A$2:$C$207,MATCH($BW$6,[1]Base!$A$2:$A$207,0),3))))</f>
        <v>15.75</v>
      </c>
      <c r="BY1023">
        <f>IF($BW$6="","",IF(ISERROR(INDEX([1]Base!$A$2:$C$207,MATCH($BW$6,[1]Base!$A$2:$A$207,0),2))=TRUE,"CABLE INCONNU",(INDEX([1]Base!$A$2:$C$207,MATCH($BW$6,[1]Base!$A$2:$A$207,0),2))))</f>
        <v>0.54700000000000004</v>
      </c>
      <c r="CA1023">
        <f t="shared" si="60"/>
        <v>0</v>
      </c>
      <c r="CC1023">
        <f>$BB$28+$D$10*((EXP(($BB$26-Q1023)/$D$10)+EXP(-($BB$26-Q1023)/$D$10))/2-1)</f>
        <v>237.96</v>
      </c>
      <c r="CD10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BORD'!$B$13:$B$2000,0),9)))*Q1023/$M$18)</f>
        <v>237.96</v>
      </c>
      <c r="CF1023" t="str">
        <f>'[1]TABLEAU DE BORD'!B1021</f>
        <v/>
      </c>
      <c r="CG1023" t="e">
        <f>'[1]TABLEAU DE BORD'!E1021-'[1]TABLEAU DE BORD'!C1021</f>
        <v>#VALUE!</v>
      </c>
      <c r="CI1023" t="str">
        <f>'[1]TABLEAU DE BORD'!H1021</f>
        <v/>
      </c>
      <c r="CJ1023" t="e">
        <f>'[1]TABLEAU DE BORD'!K1021-'[1]TABLEAU DE BORD'!I1021</f>
        <v>#VALUE!</v>
      </c>
    </row>
    <row r="1024" spans="69:88" x14ac:dyDescent="0.25">
      <c r="BQ10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BORD'!$B$13:$B$2000,0),11))*Q1024/INDEX('[1]TABLEAU DE BORD'!$B$13:$R$2000,MATCH('Formalisme RTE'!$H$2,'[1]TABLEAU DE BORD'!$B$13:$B$2000,0),12)</f>
        <v>2.7040062867933941</v>
      </c>
      <c r="BR1024">
        <f t="shared" si="61"/>
        <v>0</v>
      </c>
      <c r="BU1024">
        <f t="shared" si="59"/>
        <v>0.5758883471257642</v>
      </c>
      <c r="BW1024">
        <f>IF($BW$6="","",IF(ISERROR(INDEX([1]Base!$A$2:$C$207,MATCH($BW$6,[1]Base!$A$2:$A$207,0),2))=TRUE,"CABLE INCONNU",(INDEX([1]Base!$A$2:$C$207,MATCH($BW$6,[1]Base!$A$2:$A$207,0),3))))</f>
        <v>15.75</v>
      </c>
      <c r="BY1024">
        <f>IF($BW$6="","",IF(ISERROR(INDEX([1]Base!$A$2:$C$207,MATCH($BW$6,[1]Base!$A$2:$A$207,0),2))=TRUE,"CABLE INCONNU",(INDEX([1]Base!$A$2:$C$207,MATCH($BW$6,[1]Base!$A$2:$A$207,0),2))))</f>
        <v>0.54700000000000004</v>
      </c>
      <c r="CA1024">
        <f t="shared" si="60"/>
        <v>0</v>
      </c>
      <c r="CC1024">
        <f>$BB$28+$D$10*((EXP(($BB$26-Q1024)/$D$10)+EXP(-($BB$26-Q1024)/$D$10))/2-1)</f>
        <v>237.96</v>
      </c>
      <c r="CD10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BORD'!$B$13:$B$2000,0),9)))*Q1024/$M$18)</f>
        <v>237.96</v>
      </c>
      <c r="CF1024" t="str">
        <f>'[1]TABLEAU DE BORD'!B1022</f>
        <v/>
      </c>
      <c r="CG1024" t="e">
        <f>'[1]TABLEAU DE BORD'!E1022-'[1]TABLEAU DE BORD'!C1022</f>
        <v>#VALUE!</v>
      </c>
      <c r="CI1024" t="str">
        <f>'[1]TABLEAU DE BORD'!H1022</f>
        <v/>
      </c>
      <c r="CJ1024" t="e">
        <f>'[1]TABLEAU DE BORD'!K1022-'[1]TABLEAU DE BORD'!I1022</f>
        <v>#VALUE!</v>
      </c>
    </row>
    <row r="1025" spans="69:88" x14ac:dyDescent="0.25">
      <c r="BQ10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BORD'!$B$13:$B$2000,0),11))*Q1025/INDEX('[1]TABLEAU DE BORD'!$B$13:$R$2000,MATCH('Formalisme RTE'!$H$2,'[1]TABLEAU DE BORD'!$B$13:$B$2000,0),12)</f>
        <v>2.7040062867933941</v>
      </c>
      <c r="BR1025">
        <f t="shared" si="61"/>
        <v>0</v>
      </c>
      <c r="BU1025">
        <f t="shared" si="59"/>
        <v>0.5758883471257642</v>
      </c>
      <c r="BW1025">
        <f>IF($BW$6="","",IF(ISERROR(INDEX([1]Base!$A$2:$C$207,MATCH($BW$6,[1]Base!$A$2:$A$207,0),2))=TRUE,"CABLE INCONNU",(INDEX([1]Base!$A$2:$C$207,MATCH($BW$6,[1]Base!$A$2:$A$207,0),3))))</f>
        <v>15.75</v>
      </c>
      <c r="BY1025">
        <f>IF($BW$6="","",IF(ISERROR(INDEX([1]Base!$A$2:$C$207,MATCH($BW$6,[1]Base!$A$2:$A$207,0),2))=TRUE,"CABLE INCONNU",(INDEX([1]Base!$A$2:$C$207,MATCH($BW$6,[1]Base!$A$2:$A$207,0),2))))</f>
        <v>0.54700000000000004</v>
      </c>
      <c r="CA1025">
        <f t="shared" si="60"/>
        <v>0</v>
      </c>
      <c r="CC1025">
        <f>$BB$28+$D$10*((EXP(($BB$26-Q1025)/$D$10)+EXP(-($BB$26-Q1025)/$D$10))/2-1)</f>
        <v>237.96</v>
      </c>
      <c r="CD10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BORD'!$B$13:$B$2000,0),9)))*Q1025/$M$18)</f>
        <v>237.96</v>
      </c>
      <c r="CF1025" t="str">
        <f>'[1]TABLEAU DE BORD'!B1023</f>
        <v/>
      </c>
      <c r="CG1025" t="e">
        <f>'[1]TABLEAU DE BORD'!E1023-'[1]TABLEAU DE BORD'!C1023</f>
        <v>#VALUE!</v>
      </c>
      <c r="CI1025" t="str">
        <f>'[1]TABLEAU DE BORD'!H1023</f>
        <v/>
      </c>
      <c r="CJ1025" t="e">
        <f>'[1]TABLEAU DE BORD'!K1023-'[1]TABLEAU DE BORD'!I1023</f>
        <v>#VALUE!</v>
      </c>
    </row>
    <row r="1026" spans="69:88" x14ac:dyDescent="0.25">
      <c r="BQ10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BORD'!$B$13:$B$2000,0),11))*Q1026/INDEX('[1]TABLEAU DE BORD'!$B$13:$R$2000,MATCH('Formalisme RTE'!$H$2,'[1]TABLEAU DE BORD'!$B$13:$B$2000,0),12)</f>
        <v>2.7040062867933941</v>
      </c>
      <c r="BR1026">
        <f t="shared" si="61"/>
        <v>0</v>
      </c>
      <c r="BU1026">
        <f t="shared" si="59"/>
        <v>0.5758883471257642</v>
      </c>
      <c r="BW1026">
        <f>IF($BW$6="","",IF(ISERROR(INDEX([1]Base!$A$2:$C$207,MATCH($BW$6,[1]Base!$A$2:$A$207,0),2))=TRUE,"CABLE INCONNU",(INDEX([1]Base!$A$2:$C$207,MATCH($BW$6,[1]Base!$A$2:$A$207,0),3))))</f>
        <v>15.75</v>
      </c>
      <c r="BY1026">
        <f>IF($BW$6="","",IF(ISERROR(INDEX([1]Base!$A$2:$C$207,MATCH($BW$6,[1]Base!$A$2:$A$207,0),2))=TRUE,"CABLE INCONNU",(INDEX([1]Base!$A$2:$C$207,MATCH($BW$6,[1]Base!$A$2:$A$207,0),2))))</f>
        <v>0.54700000000000004</v>
      </c>
      <c r="CA1026">
        <f t="shared" si="60"/>
        <v>0</v>
      </c>
      <c r="CC1026">
        <f>$BB$28+$D$10*((EXP(($BB$26-Q1026)/$D$10)+EXP(-($BB$26-Q1026)/$D$10))/2-1)</f>
        <v>237.96</v>
      </c>
      <c r="CD10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BORD'!$B$13:$B$2000,0),9)))*Q1026/$M$18)</f>
        <v>237.96</v>
      </c>
      <c r="CF1026" t="str">
        <f>'[1]TABLEAU DE BORD'!B1024</f>
        <v/>
      </c>
      <c r="CG1026" t="e">
        <f>'[1]TABLEAU DE BORD'!E1024-'[1]TABLEAU DE BORD'!C1024</f>
        <v>#VALUE!</v>
      </c>
      <c r="CI1026" t="str">
        <f>'[1]TABLEAU DE BORD'!H1024</f>
        <v/>
      </c>
      <c r="CJ1026" t="e">
        <f>'[1]TABLEAU DE BORD'!K1024-'[1]TABLEAU DE BORD'!I1024</f>
        <v>#VALUE!</v>
      </c>
    </row>
    <row r="1027" spans="69:88" x14ac:dyDescent="0.25">
      <c r="BQ10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BORD'!$B$13:$B$2000,0),11))*Q1027/INDEX('[1]TABLEAU DE BORD'!$B$13:$R$2000,MATCH('Formalisme RTE'!$H$2,'[1]TABLEAU DE BORD'!$B$13:$B$2000,0),12)</f>
        <v>2.7040062867933941</v>
      </c>
      <c r="BR1027">
        <f t="shared" si="61"/>
        <v>0</v>
      </c>
      <c r="BU1027">
        <f t="shared" si="59"/>
        <v>0.5758883471257642</v>
      </c>
      <c r="BW1027">
        <f>IF($BW$6="","",IF(ISERROR(INDEX([1]Base!$A$2:$C$207,MATCH($BW$6,[1]Base!$A$2:$A$207,0),2))=TRUE,"CABLE INCONNU",(INDEX([1]Base!$A$2:$C$207,MATCH($BW$6,[1]Base!$A$2:$A$207,0),3))))</f>
        <v>15.75</v>
      </c>
      <c r="BY1027">
        <f>IF($BW$6="","",IF(ISERROR(INDEX([1]Base!$A$2:$C$207,MATCH($BW$6,[1]Base!$A$2:$A$207,0),2))=TRUE,"CABLE INCONNU",(INDEX([1]Base!$A$2:$C$207,MATCH($BW$6,[1]Base!$A$2:$A$207,0),2))))</f>
        <v>0.54700000000000004</v>
      </c>
      <c r="CA1027">
        <f t="shared" si="60"/>
        <v>0</v>
      </c>
      <c r="CC1027">
        <f>$BB$28+$D$10*((EXP(($BB$26-Q1027)/$D$10)+EXP(-($BB$26-Q1027)/$D$10))/2-1)</f>
        <v>237.96</v>
      </c>
      <c r="CD10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BORD'!$B$13:$B$2000,0),9)))*Q1027/$M$18)</f>
        <v>237.96</v>
      </c>
      <c r="CF1027" t="str">
        <f>'[1]TABLEAU DE BORD'!B1025</f>
        <v/>
      </c>
      <c r="CG1027" t="e">
        <f>'[1]TABLEAU DE BORD'!E1025-'[1]TABLEAU DE BORD'!C1025</f>
        <v>#VALUE!</v>
      </c>
      <c r="CI1027" t="str">
        <f>'[1]TABLEAU DE BORD'!H1025</f>
        <v/>
      </c>
      <c r="CJ1027" t="e">
        <f>'[1]TABLEAU DE BORD'!K1025-'[1]TABLEAU DE BORD'!I1025</f>
        <v>#VALUE!</v>
      </c>
    </row>
    <row r="1028" spans="69:88" x14ac:dyDescent="0.25">
      <c r="BQ10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BORD'!$B$13:$B$2000,0),11))*Q1028/INDEX('[1]TABLEAU DE BORD'!$B$13:$R$2000,MATCH('Formalisme RTE'!$H$2,'[1]TABLEAU DE BORD'!$B$13:$B$2000,0),12)</f>
        <v>2.7040062867933941</v>
      </c>
      <c r="BR1028">
        <f t="shared" si="61"/>
        <v>0</v>
      </c>
      <c r="BU1028">
        <f t="shared" si="59"/>
        <v>0.5758883471257642</v>
      </c>
      <c r="BW1028">
        <f>IF($BW$6="","",IF(ISERROR(INDEX([1]Base!$A$2:$C$207,MATCH($BW$6,[1]Base!$A$2:$A$207,0),2))=TRUE,"CABLE INCONNU",(INDEX([1]Base!$A$2:$C$207,MATCH($BW$6,[1]Base!$A$2:$A$207,0),3))))</f>
        <v>15.75</v>
      </c>
      <c r="BY1028">
        <f>IF($BW$6="","",IF(ISERROR(INDEX([1]Base!$A$2:$C$207,MATCH($BW$6,[1]Base!$A$2:$A$207,0),2))=TRUE,"CABLE INCONNU",(INDEX([1]Base!$A$2:$C$207,MATCH($BW$6,[1]Base!$A$2:$A$207,0),2))))</f>
        <v>0.54700000000000004</v>
      </c>
      <c r="CA1028">
        <f t="shared" si="60"/>
        <v>0</v>
      </c>
      <c r="CC1028">
        <f>$BB$28+$D$10*((EXP(($BB$26-Q1028)/$D$10)+EXP(-($BB$26-Q1028)/$D$10))/2-1)</f>
        <v>237.96</v>
      </c>
      <c r="CD10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BORD'!$B$13:$B$2000,0),9)))*Q1028/$M$18)</f>
        <v>237.96</v>
      </c>
      <c r="CF1028" t="str">
        <f>'[1]TABLEAU DE BORD'!B1026</f>
        <v/>
      </c>
      <c r="CG1028" t="e">
        <f>'[1]TABLEAU DE BORD'!E1026-'[1]TABLEAU DE BORD'!C1026</f>
        <v>#VALUE!</v>
      </c>
      <c r="CI1028" t="str">
        <f>'[1]TABLEAU DE BORD'!H1026</f>
        <v/>
      </c>
      <c r="CJ1028" t="e">
        <f>'[1]TABLEAU DE BORD'!K1026-'[1]TABLEAU DE BORD'!I1026</f>
        <v>#VALUE!</v>
      </c>
    </row>
    <row r="1029" spans="69:88" x14ac:dyDescent="0.25">
      <c r="BQ10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BORD'!$B$13:$B$2000,0),11))*Q1029/INDEX('[1]TABLEAU DE BORD'!$B$13:$R$2000,MATCH('Formalisme RTE'!$H$2,'[1]TABLEAU DE BORD'!$B$13:$B$2000,0),12)</f>
        <v>2.7040062867933941</v>
      </c>
      <c r="BR1029">
        <f t="shared" si="61"/>
        <v>0</v>
      </c>
      <c r="BU1029">
        <f t="shared" si="59"/>
        <v>0.5758883471257642</v>
      </c>
      <c r="BW1029">
        <f>IF($BW$6="","",IF(ISERROR(INDEX([1]Base!$A$2:$C$207,MATCH($BW$6,[1]Base!$A$2:$A$207,0),2))=TRUE,"CABLE INCONNU",(INDEX([1]Base!$A$2:$C$207,MATCH($BW$6,[1]Base!$A$2:$A$207,0),3))))</f>
        <v>15.75</v>
      </c>
      <c r="BY1029">
        <f>IF($BW$6="","",IF(ISERROR(INDEX([1]Base!$A$2:$C$207,MATCH($BW$6,[1]Base!$A$2:$A$207,0),2))=TRUE,"CABLE INCONNU",(INDEX([1]Base!$A$2:$C$207,MATCH($BW$6,[1]Base!$A$2:$A$207,0),2))))</f>
        <v>0.54700000000000004</v>
      </c>
      <c r="CA1029">
        <f t="shared" si="60"/>
        <v>0</v>
      </c>
      <c r="CC1029">
        <f>$BB$28+$D$10*((EXP(($BB$26-Q1029)/$D$10)+EXP(-($BB$26-Q1029)/$D$10))/2-1)</f>
        <v>237.96</v>
      </c>
      <c r="CD10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BORD'!$B$13:$B$2000,0),9)))*Q1029/$M$18)</f>
        <v>237.96</v>
      </c>
      <c r="CF1029" t="str">
        <f>'[1]TABLEAU DE BORD'!B1027</f>
        <v/>
      </c>
      <c r="CG1029" t="e">
        <f>'[1]TABLEAU DE BORD'!E1027-'[1]TABLEAU DE BORD'!C1027</f>
        <v>#VALUE!</v>
      </c>
      <c r="CI1029" t="str">
        <f>'[1]TABLEAU DE BORD'!H1027</f>
        <v/>
      </c>
      <c r="CJ1029" t="e">
        <f>'[1]TABLEAU DE BORD'!K1027-'[1]TABLEAU DE BORD'!I1027</f>
        <v>#VALUE!</v>
      </c>
    </row>
    <row r="1030" spans="69:88" x14ac:dyDescent="0.25">
      <c r="BQ10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BORD'!$B$13:$B$2000,0),11))*Q1030/INDEX('[1]TABLEAU DE BORD'!$B$13:$R$2000,MATCH('Formalisme RTE'!$H$2,'[1]TABLEAU DE BORD'!$B$13:$B$2000,0),12)</f>
        <v>2.7040062867933941</v>
      </c>
      <c r="BR1030">
        <f t="shared" si="61"/>
        <v>0</v>
      </c>
      <c r="BU1030">
        <f t="shared" si="59"/>
        <v>0.5758883471257642</v>
      </c>
      <c r="BW1030">
        <f>IF($BW$6="","",IF(ISERROR(INDEX([1]Base!$A$2:$C$207,MATCH($BW$6,[1]Base!$A$2:$A$207,0),2))=TRUE,"CABLE INCONNU",(INDEX([1]Base!$A$2:$C$207,MATCH($BW$6,[1]Base!$A$2:$A$207,0),3))))</f>
        <v>15.75</v>
      </c>
      <c r="BY1030">
        <f>IF($BW$6="","",IF(ISERROR(INDEX([1]Base!$A$2:$C$207,MATCH($BW$6,[1]Base!$A$2:$A$207,0),2))=TRUE,"CABLE INCONNU",(INDEX([1]Base!$A$2:$C$207,MATCH($BW$6,[1]Base!$A$2:$A$207,0),2))))</f>
        <v>0.54700000000000004</v>
      </c>
      <c r="CA1030">
        <f t="shared" si="60"/>
        <v>0</v>
      </c>
      <c r="CC1030">
        <f>$BB$28+$D$10*((EXP(($BB$26-Q1030)/$D$10)+EXP(-($BB$26-Q1030)/$D$10))/2-1)</f>
        <v>237.96</v>
      </c>
      <c r="CD10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BORD'!$B$13:$B$2000,0),9)))*Q1030/$M$18)</f>
        <v>237.96</v>
      </c>
      <c r="CF1030" t="str">
        <f>'[1]TABLEAU DE BORD'!B1028</f>
        <v/>
      </c>
      <c r="CG1030" t="e">
        <f>'[1]TABLEAU DE BORD'!E1028-'[1]TABLEAU DE BORD'!C1028</f>
        <v>#VALUE!</v>
      </c>
      <c r="CI1030" t="str">
        <f>'[1]TABLEAU DE BORD'!H1028</f>
        <v/>
      </c>
      <c r="CJ1030" t="e">
        <f>'[1]TABLEAU DE BORD'!K1028-'[1]TABLEAU DE BORD'!I1028</f>
        <v>#VALUE!</v>
      </c>
    </row>
    <row r="1031" spans="69:88" x14ac:dyDescent="0.25">
      <c r="BQ10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BORD'!$B$13:$B$2000,0),11))*Q1031/INDEX('[1]TABLEAU DE BORD'!$B$13:$R$2000,MATCH('Formalisme RTE'!$H$2,'[1]TABLEAU DE BORD'!$B$13:$B$2000,0),12)</f>
        <v>2.7040062867933941</v>
      </c>
      <c r="BR1031">
        <f t="shared" si="61"/>
        <v>0</v>
      </c>
      <c r="BU1031">
        <f t="shared" si="59"/>
        <v>0.5758883471257642</v>
      </c>
      <c r="BW1031">
        <f>IF($BW$6="","",IF(ISERROR(INDEX([1]Base!$A$2:$C$207,MATCH($BW$6,[1]Base!$A$2:$A$207,0),2))=TRUE,"CABLE INCONNU",(INDEX([1]Base!$A$2:$C$207,MATCH($BW$6,[1]Base!$A$2:$A$207,0),3))))</f>
        <v>15.75</v>
      </c>
      <c r="BY1031">
        <f>IF($BW$6="","",IF(ISERROR(INDEX([1]Base!$A$2:$C$207,MATCH($BW$6,[1]Base!$A$2:$A$207,0),2))=TRUE,"CABLE INCONNU",(INDEX([1]Base!$A$2:$C$207,MATCH($BW$6,[1]Base!$A$2:$A$207,0),2))))</f>
        <v>0.54700000000000004</v>
      </c>
      <c r="CA1031">
        <f t="shared" si="60"/>
        <v>0</v>
      </c>
      <c r="CC1031">
        <f>$BB$28+$D$10*((EXP(($BB$26-Q1031)/$D$10)+EXP(-($BB$26-Q1031)/$D$10))/2-1)</f>
        <v>237.96</v>
      </c>
      <c r="CD10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BORD'!$B$13:$B$2000,0),9)))*Q1031/$M$18)</f>
        <v>237.96</v>
      </c>
      <c r="CF1031" t="str">
        <f>'[1]TABLEAU DE BORD'!B1029</f>
        <v/>
      </c>
      <c r="CG1031" t="e">
        <f>'[1]TABLEAU DE BORD'!E1029-'[1]TABLEAU DE BORD'!C1029</f>
        <v>#VALUE!</v>
      </c>
      <c r="CI1031" t="str">
        <f>'[1]TABLEAU DE BORD'!H1029</f>
        <v/>
      </c>
      <c r="CJ1031" t="e">
        <f>'[1]TABLEAU DE BORD'!K1029-'[1]TABLEAU DE BORD'!I1029</f>
        <v>#VALUE!</v>
      </c>
    </row>
    <row r="1032" spans="69:88" x14ac:dyDescent="0.25">
      <c r="BQ10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BORD'!$B$13:$B$2000,0),11))*Q1032/INDEX('[1]TABLEAU DE BORD'!$B$13:$R$2000,MATCH('Formalisme RTE'!$H$2,'[1]TABLEAU DE BORD'!$B$13:$B$2000,0),12)</f>
        <v>2.7040062867933941</v>
      </c>
      <c r="BR1032">
        <f t="shared" si="61"/>
        <v>0</v>
      </c>
      <c r="BU1032">
        <f t="shared" si="59"/>
        <v>0.5758883471257642</v>
      </c>
      <c r="BW1032">
        <f>IF($BW$6="","",IF(ISERROR(INDEX([1]Base!$A$2:$C$207,MATCH($BW$6,[1]Base!$A$2:$A$207,0),2))=TRUE,"CABLE INCONNU",(INDEX([1]Base!$A$2:$C$207,MATCH($BW$6,[1]Base!$A$2:$A$207,0),3))))</f>
        <v>15.75</v>
      </c>
      <c r="BY1032">
        <f>IF($BW$6="","",IF(ISERROR(INDEX([1]Base!$A$2:$C$207,MATCH($BW$6,[1]Base!$A$2:$A$207,0),2))=TRUE,"CABLE INCONNU",(INDEX([1]Base!$A$2:$C$207,MATCH($BW$6,[1]Base!$A$2:$A$207,0),2))))</f>
        <v>0.54700000000000004</v>
      </c>
      <c r="CA1032">
        <f t="shared" si="60"/>
        <v>0</v>
      </c>
      <c r="CC1032">
        <f>$BB$28+$D$10*((EXP(($BB$26-Q1032)/$D$10)+EXP(-($BB$26-Q1032)/$D$10))/2-1)</f>
        <v>237.96</v>
      </c>
      <c r="CD10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BORD'!$B$13:$B$2000,0),9)))*Q1032/$M$18)</f>
        <v>237.96</v>
      </c>
      <c r="CF1032" t="str">
        <f>'[1]TABLEAU DE BORD'!B1030</f>
        <v/>
      </c>
      <c r="CG1032" t="e">
        <f>'[1]TABLEAU DE BORD'!E1030-'[1]TABLEAU DE BORD'!C1030</f>
        <v>#VALUE!</v>
      </c>
      <c r="CI1032" t="str">
        <f>'[1]TABLEAU DE BORD'!H1030</f>
        <v/>
      </c>
      <c r="CJ1032" t="e">
        <f>'[1]TABLEAU DE BORD'!K1030-'[1]TABLEAU DE BORD'!I1030</f>
        <v>#VALUE!</v>
      </c>
    </row>
    <row r="1033" spans="69:88" x14ac:dyDescent="0.25">
      <c r="BQ10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BORD'!$B$13:$B$2000,0),11))*Q1033/INDEX('[1]TABLEAU DE BORD'!$B$13:$R$2000,MATCH('Formalisme RTE'!$H$2,'[1]TABLEAU DE BORD'!$B$13:$B$2000,0),12)</f>
        <v>2.7040062867933941</v>
      </c>
      <c r="BR1033">
        <f t="shared" si="61"/>
        <v>0</v>
      </c>
      <c r="BU1033">
        <f t="shared" si="59"/>
        <v>0.5758883471257642</v>
      </c>
      <c r="BW1033">
        <f>IF($BW$6="","",IF(ISERROR(INDEX([1]Base!$A$2:$C$207,MATCH($BW$6,[1]Base!$A$2:$A$207,0),2))=TRUE,"CABLE INCONNU",(INDEX([1]Base!$A$2:$C$207,MATCH($BW$6,[1]Base!$A$2:$A$207,0),3))))</f>
        <v>15.75</v>
      </c>
      <c r="BY1033">
        <f>IF($BW$6="","",IF(ISERROR(INDEX([1]Base!$A$2:$C$207,MATCH($BW$6,[1]Base!$A$2:$A$207,0),2))=TRUE,"CABLE INCONNU",(INDEX([1]Base!$A$2:$C$207,MATCH($BW$6,[1]Base!$A$2:$A$207,0),2))))</f>
        <v>0.54700000000000004</v>
      </c>
      <c r="CA1033">
        <f t="shared" si="60"/>
        <v>0</v>
      </c>
      <c r="CC1033">
        <f>$BB$28+$D$10*((EXP(($BB$26-Q1033)/$D$10)+EXP(-($BB$26-Q1033)/$D$10))/2-1)</f>
        <v>237.96</v>
      </c>
      <c r="CD10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BORD'!$B$13:$B$2000,0),9)))*Q1033/$M$18)</f>
        <v>237.96</v>
      </c>
      <c r="CF1033" t="str">
        <f>'[1]TABLEAU DE BORD'!B1031</f>
        <v/>
      </c>
      <c r="CG1033" t="e">
        <f>'[1]TABLEAU DE BORD'!E1031-'[1]TABLEAU DE BORD'!C1031</f>
        <v>#VALUE!</v>
      </c>
      <c r="CI1033" t="str">
        <f>'[1]TABLEAU DE BORD'!H1031</f>
        <v/>
      </c>
      <c r="CJ1033" t="e">
        <f>'[1]TABLEAU DE BORD'!K1031-'[1]TABLEAU DE BORD'!I1031</f>
        <v>#VALUE!</v>
      </c>
    </row>
    <row r="1034" spans="69:88" x14ac:dyDescent="0.25">
      <c r="BQ10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BORD'!$B$13:$B$2000,0),11))*Q1034/INDEX('[1]TABLEAU DE BORD'!$B$13:$R$2000,MATCH('Formalisme RTE'!$H$2,'[1]TABLEAU DE BORD'!$B$13:$B$2000,0),12)</f>
        <v>2.7040062867933941</v>
      </c>
      <c r="BR1034">
        <f t="shared" si="61"/>
        <v>0</v>
      </c>
      <c r="BU1034">
        <f t="shared" si="59"/>
        <v>0.5758883471257642</v>
      </c>
      <c r="BW1034">
        <f>IF($BW$6="","",IF(ISERROR(INDEX([1]Base!$A$2:$C$207,MATCH($BW$6,[1]Base!$A$2:$A$207,0),2))=TRUE,"CABLE INCONNU",(INDEX([1]Base!$A$2:$C$207,MATCH($BW$6,[1]Base!$A$2:$A$207,0),3))))</f>
        <v>15.75</v>
      </c>
      <c r="BY1034">
        <f>IF($BW$6="","",IF(ISERROR(INDEX([1]Base!$A$2:$C$207,MATCH($BW$6,[1]Base!$A$2:$A$207,0),2))=TRUE,"CABLE INCONNU",(INDEX([1]Base!$A$2:$C$207,MATCH($BW$6,[1]Base!$A$2:$A$207,0),2))))</f>
        <v>0.54700000000000004</v>
      </c>
      <c r="CA1034">
        <f t="shared" si="60"/>
        <v>0</v>
      </c>
      <c r="CC1034">
        <f>$BB$28+$D$10*((EXP(($BB$26-Q1034)/$D$10)+EXP(-($BB$26-Q1034)/$D$10))/2-1)</f>
        <v>237.96</v>
      </c>
      <c r="CD10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BORD'!$B$13:$B$2000,0),9)))*Q1034/$M$18)</f>
        <v>237.96</v>
      </c>
      <c r="CF1034" t="str">
        <f>'[1]TABLEAU DE BORD'!B1032</f>
        <v/>
      </c>
      <c r="CG1034" t="e">
        <f>'[1]TABLEAU DE BORD'!E1032-'[1]TABLEAU DE BORD'!C1032</f>
        <v>#VALUE!</v>
      </c>
      <c r="CI1034" t="str">
        <f>'[1]TABLEAU DE BORD'!H1032</f>
        <v/>
      </c>
      <c r="CJ1034" t="e">
        <f>'[1]TABLEAU DE BORD'!K1032-'[1]TABLEAU DE BORD'!I1032</f>
        <v>#VALUE!</v>
      </c>
    </row>
    <row r="1035" spans="69:88" x14ac:dyDescent="0.25">
      <c r="BQ10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BORD'!$B$13:$B$2000,0),11))*Q1035/INDEX('[1]TABLEAU DE BORD'!$B$13:$R$2000,MATCH('Formalisme RTE'!$H$2,'[1]TABLEAU DE BORD'!$B$13:$B$2000,0),12)</f>
        <v>2.7040062867933941</v>
      </c>
      <c r="BR1035">
        <f t="shared" si="61"/>
        <v>0</v>
      </c>
      <c r="BU1035">
        <f t="shared" si="59"/>
        <v>0.5758883471257642</v>
      </c>
      <c r="BW1035">
        <f>IF($BW$6="","",IF(ISERROR(INDEX([1]Base!$A$2:$C$207,MATCH($BW$6,[1]Base!$A$2:$A$207,0),2))=TRUE,"CABLE INCONNU",(INDEX([1]Base!$A$2:$C$207,MATCH($BW$6,[1]Base!$A$2:$A$207,0),3))))</f>
        <v>15.75</v>
      </c>
      <c r="BY1035">
        <f>IF($BW$6="","",IF(ISERROR(INDEX([1]Base!$A$2:$C$207,MATCH($BW$6,[1]Base!$A$2:$A$207,0),2))=TRUE,"CABLE INCONNU",(INDEX([1]Base!$A$2:$C$207,MATCH($BW$6,[1]Base!$A$2:$A$207,0),2))))</f>
        <v>0.54700000000000004</v>
      </c>
      <c r="CA1035">
        <f t="shared" si="60"/>
        <v>0</v>
      </c>
      <c r="CC1035">
        <f>$BB$28+$D$10*((EXP(($BB$26-Q1035)/$D$10)+EXP(-($BB$26-Q1035)/$D$10))/2-1)</f>
        <v>237.96</v>
      </c>
      <c r="CD10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BORD'!$B$13:$B$2000,0),9)))*Q1035/$M$18)</f>
        <v>237.96</v>
      </c>
      <c r="CF1035" t="str">
        <f>'[1]TABLEAU DE BORD'!B1033</f>
        <v/>
      </c>
      <c r="CG1035" t="e">
        <f>'[1]TABLEAU DE BORD'!E1033-'[1]TABLEAU DE BORD'!C1033</f>
        <v>#VALUE!</v>
      </c>
      <c r="CI1035" t="str">
        <f>'[1]TABLEAU DE BORD'!H1033</f>
        <v/>
      </c>
      <c r="CJ1035" t="e">
        <f>'[1]TABLEAU DE BORD'!K1033-'[1]TABLEAU DE BORD'!I1033</f>
        <v>#VALUE!</v>
      </c>
    </row>
    <row r="1036" spans="69:88" x14ac:dyDescent="0.25">
      <c r="BQ10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BORD'!$B$13:$B$2000,0),11))*Q1036/INDEX('[1]TABLEAU DE BORD'!$B$13:$R$2000,MATCH('Formalisme RTE'!$H$2,'[1]TABLEAU DE BORD'!$B$13:$B$2000,0),12)</f>
        <v>2.7040062867933941</v>
      </c>
      <c r="BR1036">
        <f t="shared" si="61"/>
        <v>0</v>
      </c>
      <c r="BU1036">
        <f t="shared" si="59"/>
        <v>0.5758883471257642</v>
      </c>
      <c r="BW1036">
        <f>IF($BW$6="","",IF(ISERROR(INDEX([1]Base!$A$2:$C$207,MATCH($BW$6,[1]Base!$A$2:$A$207,0),2))=TRUE,"CABLE INCONNU",(INDEX([1]Base!$A$2:$C$207,MATCH($BW$6,[1]Base!$A$2:$A$207,0),3))))</f>
        <v>15.75</v>
      </c>
      <c r="BY1036">
        <f>IF($BW$6="","",IF(ISERROR(INDEX([1]Base!$A$2:$C$207,MATCH($BW$6,[1]Base!$A$2:$A$207,0),2))=TRUE,"CABLE INCONNU",(INDEX([1]Base!$A$2:$C$207,MATCH($BW$6,[1]Base!$A$2:$A$207,0),2))))</f>
        <v>0.54700000000000004</v>
      </c>
      <c r="CA1036">
        <f t="shared" si="60"/>
        <v>0</v>
      </c>
      <c r="CC1036">
        <f>$BB$28+$D$10*((EXP(($BB$26-Q1036)/$D$10)+EXP(-($BB$26-Q1036)/$D$10))/2-1)</f>
        <v>237.96</v>
      </c>
      <c r="CD10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BORD'!$B$13:$B$2000,0),9)))*Q1036/$M$18)</f>
        <v>237.96</v>
      </c>
      <c r="CF1036" t="str">
        <f>'[1]TABLEAU DE BORD'!B1034</f>
        <v/>
      </c>
      <c r="CG1036" t="e">
        <f>'[1]TABLEAU DE BORD'!E1034-'[1]TABLEAU DE BORD'!C1034</f>
        <v>#VALUE!</v>
      </c>
      <c r="CI1036" t="str">
        <f>'[1]TABLEAU DE BORD'!H1034</f>
        <v/>
      </c>
      <c r="CJ1036" t="e">
        <f>'[1]TABLEAU DE BORD'!K1034-'[1]TABLEAU DE BORD'!I1034</f>
        <v>#VALUE!</v>
      </c>
    </row>
    <row r="1037" spans="69:88" x14ac:dyDescent="0.25">
      <c r="BQ10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BORD'!$B$13:$B$2000,0),11))*Q1037/INDEX('[1]TABLEAU DE BORD'!$B$13:$R$2000,MATCH('Formalisme RTE'!$H$2,'[1]TABLEAU DE BORD'!$B$13:$B$2000,0),12)</f>
        <v>2.7040062867933941</v>
      </c>
      <c r="BR1037">
        <f t="shared" si="61"/>
        <v>0</v>
      </c>
      <c r="BU1037">
        <f t="shared" si="59"/>
        <v>0.5758883471257642</v>
      </c>
      <c r="BW1037">
        <f>IF($BW$6="","",IF(ISERROR(INDEX([1]Base!$A$2:$C$207,MATCH($BW$6,[1]Base!$A$2:$A$207,0),2))=TRUE,"CABLE INCONNU",(INDEX([1]Base!$A$2:$C$207,MATCH($BW$6,[1]Base!$A$2:$A$207,0),3))))</f>
        <v>15.75</v>
      </c>
      <c r="BY1037">
        <f>IF($BW$6="","",IF(ISERROR(INDEX([1]Base!$A$2:$C$207,MATCH($BW$6,[1]Base!$A$2:$A$207,0),2))=TRUE,"CABLE INCONNU",(INDEX([1]Base!$A$2:$C$207,MATCH($BW$6,[1]Base!$A$2:$A$207,0),2))))</f>
        <v>0.54700000000000004</v>
      </c>
      <c r="CA1037">
        <f t="shared" si="60"/>
        <v>0</v>
      </c>
      <c r="CC1037">
        <f>$BB$28+$D$10*((EXP(($BB$26-Q1037)/$D$10)+EXP(-($BB$26-Q1037)/$D$10))/2-1)</f>
        <v>237.96</v>
      </c>
      <c r="CD10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BORD'!$B$13:$B$2000,0),9)))*Q1037/$M$18)</f>
        <v>237.96</v>
      </c>
      <c r="CF1037" t="str">
        <f>'[1]TABLEAU DE BORD'!B1035</f>
        <v/>
      </c>
      <c r="CG1037" t="e">
        <f>'[1]TABLEAU DE BORD'!E1035-'[1]TABLEAU DE BORD'!C1035</f>
        <v>#VALUE!</v>
      </c>
      <c r="CI1037" t="str">
        <f>'[1]TABLEAU DE BORD'!H1035</f>
        <v/>
      </c>
      <c r="CJ1037" t="e">
        <f>'[1]TABLEAU DE BORD'!K1035-'[1]TABLEAU DE BORD'!I1035</f>
        <v>#VALUE!</v>
      </c>
    </row>
    <row r="1038" spans="69:88" x14ac:dyDescent="0.25">
      <c r="BQ10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BORD'!$B$13:$B$2000,0),11))*Q1038/INDEX('[1]TABLEAU DE BORD'!$B$13:$R$2000,MATCH('Formalisme RTE'!$H$2,'[1]TABLEAU DE BORD'!$B$13:$B$2000,0),12)</f>
        <v>2.7040062867933941</v>
      </c>
      <c r="BR1038">
        <f t="shared" si="61"/>
        <v>0</v>
      </c>
      <c r="BU1038">
        <f t="shared" si="59"/>
        <v>0.5758883471257642</v>
      </c>
      <c r="BW1038">
        <f>IF($BW$6="","",IF(ISERROR(INDEX([1]Base!$A$2:$C$207,MATCH($BW$6,[1]Base!$A$2:$A$207,0),2))=TRUE,"CABLE INCONNU",(INDEX([1]Base!$A$2:$C$207,MATCH($BW$6,[1]Base!$A$2:$A$207,0),3))))</f>
        <v>15.75</v>
      </c>
      <c r="BY1038">
        <f>IF($BW$6="","",IF(ISERROR(INDEX([1]Base!$A$2:$C$207,MATCH($BW$6,[1]Base!$A$2:$A$207,0),2))=TRUE,"CABLE INCONNU",(INDEX([1]Base!$A$2:$C$207,MATCH($BW$6,[1]Base!$A$2:$A$207,0),2))))</f>
        <v>0.54700000000000004</v>
      </c>
      <c r="CA1038">
        <f t="shared" si="60"/>
        <v>0</v>
      </c>
      <c r="CC1038">
        <f>$BB$28+$D$10*((EXP(($BB$26-Q1038)/$D$10)+EXP(-($BB$26-Q1038)/$D$10))/2-1)</f>
        <v>237.96</v>
      </c>
      <c r="CD10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BORD'!$B$13:$B$2000,0),9)))*Q1038/$M$18)</f>
        <v>237.96</v>
      </c>
      <c r="CF1038" t="str">
        <f>'[1]TABLEAU DE BORD'!B1036</f>
        <v/>
      </c>
      <c r="CG1038" t="e">
        <f>'[1]TABLEAU DE BORD'!E1036-'[1]TABLEAU DE BORD'!C1036</f>
        <v>#VALUE!</v>
      </c>
      <c r="CI1038" t="str">
        <f>'[1]TABLEAU DE BORD'!H1036</f>
        <v/>
      </c>
      <c r="CJ1038" t="e">
        <f>'[1]TABLEAU DE BORD'!K1036-'[1]TABLEAU DE BORD'!I1036</f>
        <v>#VALUE!</v>
      </c>
    </row>
    <row r="1039" spans="69:88" x14ac:dyDescent="0.25">
      <c r="BQ10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BORD'!$B$13:$B$2000,0),11))*Q1039/INDEX('[1]TABLEAU DE BORD'!$B$13:$R$2000,MATCH('Formalisme RTE'!$H$2,'[1]TABLEAU DE BORD'!$B$13:$B$2000,0),12)</f>
        <v>2.7040062867933941</v>
      </c>
      <c r="BR1039">
        <f t="shared" si="61"/>
        <v>0</v>
      </c>
      <c r="BU1039">
        <f t="shared" si="59"/>
        <v>0.5758883471257642</v>
      </c>
      <c r="BW1039">
        <f>IF($BW$6="","",IF(ISERROR(INDEX([1]Base!$A$2:$C$207,MATCH($BW$6,[1]Base!$A$2:$A$207,0),2))=TRUE,"CABLE INCONNU",(INDEX([1]Base!$A$2:$C$207,MATCH($BW$6,[1]Base!$A$2:$A$207,0),3))))</f>
        <v>15.75</v>
      </c>
      <c r="BY1039">
        <f>IF($BW$6="","",IF(ISERROR(INDEX([1]Base!$A$2:$C$207,MATCH($BW$6,[1]Base!$A$2:$A$207,0),2))=TRUE,"CABLE INCONNU",(INDEX([1]Base!$A$2:$C$207,MATCH($BW$6,[1]Base!$A$2:$A$207,0),2))))</f>
        <v>0.54700000000000004</v>
      </c>
      <c r="CA1039">
        <f t="shared" si="60"/>
        <v>0</v>
      </c>
      <c r="CC1039">
        <f>$BB$28+$D$10*((EXP(($BB$26-Q1039)/$D$10)+EXP(-($BB$26-Q1039)/$D$10))/2-1)</f>
        <v>237.96</v>
      </c>
      <c r="CD10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BORD'!$B$13:$B$2000,0),9)))*Q1039/$M$18)</f>
        <v>237.96</v>
      </c>
      <c r="CF1039" t="str">
        <f>'[1]TABLEAU DE BORD'!B1037</f>
        <v/>
      </c>
      <c r="CG1039" t="e">
        <f>'[1]TABLEAU DE BORD'!E1037-'[1]TABLEAU DE BORD'!C1037</f>
        <v>#VALUE!</v>
      </c>
      <c r="CI1039" t="str">
        <f>'[1]TABLEAU DE BORD'!H1037</f>
        <v/>
      </c>
      <c r="CJ1039" t="e">
        <f>'[1]TABLEAU DE BORD'!K1037-'[1]TABLEAU DE BORD'!I1037</f>
        <v>#VALUE!</v>
      </c>
    </row>
    <row r="1040" spans="69:88" x14ac:dyDescent="0.25">
      <c r="BQ10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BORD'!$B$13:$B$2000,0),11))*Q1040/INDEX('[1]TABLEAU DE BORD'!$B$13:$R$2000,MATCH('Formalisme RTE'!$H$2,'[1]TABLEAU DE BORD'!$B$13:$B$2000,0),12)</f>
        <v>2.7040062867933941</v>
      </c>
      <c r="BR1040">
        <f t="shared" si="61"/>
        <v>0</v>
      </c>
      <c r="BU1040">
        <f t="shared" ref="BU1040:BU1103" si="62">SQRT(1-(1/(SQRT((BY1040*0.981)^2+(($B$30/10)*BW1040*0.001)^2)/(BY1040*0.981))^2))</f>
        <v>0.5758883471257642</v>
      </c>
      <c r="BW1040">
        <f>IF($BW$6="","",IF(ISERROR(INDEX([1]Base!$A$2:$C$207,MATCH($BW$6,[1]Base!$A$2:$A$207,0),2))=TRUE,"CABLE INCONNU",(INDEX([1]Base!$A$2:$C$207,MATCH($BW$6,[1]Base!$A$2:$A$207,0),3))))</f>
        <v>15.75</v>
      </c>
      <c r="BY1040">
        <f>IF($BW$6="","",IF(ISERROR(INDEX([1]Base!$A$2:$C$207,MATCH($BW$6,[1]Base!$A$2:$A$207,0),2))=TRUE,"CABLE INCONNU",(INDEX([1]Base!$A$2:$C$207,MATCH($BW$6,[1]Base!$A$2:$A$207,0),2))))</f>
        <v>0.54700000000000004</v>
      </c>
      <c r="CA1040">
        <f t="shared" si="60"/>
        <v>0</v>
      </c>
      <c r="CC1040">
        <f>$BB$28+$D$10*((EXP(($BB$26-Q1040)/$D$10)+EXP(-($BB$26-Q1040)/$D$10))/2-1)</f>
        <v>237.96</v>
      </c>
      <c r="CD10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BORD'!$B$13:$B$2000,0),9)))*Q1040/$M$18)</f>
        <v>237.96</v>
      </c>
      <c r="CF1040" t="str">
        <f>'[1]TABLEAU DE BORD'!B1038</f>
        <v/>
      </c>
      <c r="CG1040" t="e">
        <f>'[1]TABLEAU DE BORD'!E1038-'[1]TABLEAU DE BORD'!C1038</f>
        <v>#VALUE!</v>
      </c>
      <c r="CI1040" t="str">
        <f>'[1]TABLEAU DE BORD'!H1038</f>
        <v/>
      </c>
      <c r="CJ1040" t="e">
        <f>'[1]TABLEAU DE BORD'!K1038-'[1]TABLEAU DE BORD'!I1038</f>
        <v>#VALUE!</v>
      </c>
    </row>
    <row r="1041" spans="69:88" x14ac:dyDescent="0.25">
      <c r="BQ10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BORD'!$B$13:$B$2000,0),11))*Q1041/INDEX('[1]TABLEAU DE BORD'!$B$13:$R$2000,MATCH('Formalisme RTE'!$H$2,'[1]TABLEAU DE BORD'!$B$13:$B$2000,0),12)</f>
        <v>2.7040062867933941</v>
      </c>
      <c r="BR1041">
        <f t="shared" si="61"/>
        <v>0</v>
      </c>
      <c r="BU1041">
        <f t="shared" si="62"/>
        <v>0.5758883471257642</v>
      </c>
      <c r="BW1041">
        <f>IF($BW$6="","",IF(ISERROR(INDEX([1]Base!$A$2:$C$207,MATCH($BW$6,[1]Base!$A$2:$A$207,0),2))=TRUE,"CABLE INCONNU",(INDEX([1]Base!$A$2:$C$207,MATCH($BW$6,[1]Base!$A$2:$A$207,0),3))))</f>
        <v>15.75</v>
      </c>
      <c r="BY1041">
        <f>IF($BW$6="","",IF(ISERROR(INDEX([1]Base!$A$2:$C$207,MATCH($BW$6,[1]Base!$A$2:$A$207,0),2))=TRUE,"CABLE INCONNU",(INDEX([1]Base!$A$2:$C$207,MATCH($BW$6,[1]Base!$A$2:$A$207,0),2))))</f>
        <v>0.54700000000000004</v>
      </c>
      <c r="CA1041">
        <f t="shared" ref="CA1041:CA1104" si="63">CD1041-CC1041</f>
        <v>0</v>
      </c>
      <c r="CC1041">
        <f>$BB$28+$D$10*((EXP(($BB$26-Q1041)/$D$10)+EXP(-($BB$26-Q1041)/$D$10))/2-1)</f>
        <v>237.96</v>
      </c>
      <c r="CD10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BORD'!$B$13:$B$2000,0),9)))*Q1041/$M$18)</f>
        <v>237.96</v>
      </c>
      <c r="CF1041" t="str">
        <f>'[1]TABLEAU DE BORD'!B1039</f>
        <v/>
      </c>
      <c r="CG1041" t="e">
        <f>'[1]TABLEAU DE BORD'!E1039-'[1]TABLEAU DE BORD'!C1039</f>
        <v>#VALUE!</v>
      </c>
      <c r="CI1041" t="str">
        <f>'[1]TABLEAU DE BORD'!H1039</f>
        <v/>
      </c>
      <c r="CJ1041" t="e">
        <f>'[1]TABLEAU DE BORD'!K1039-'[1]TABLEAU DE BORD'!I1039</f>
        <v>#VALUE!</v>
      </c>
    </row>
    <row r="1042" spans="69:88" x14ac:dyDescent="0.25">
      <c r="BQ10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BORD'!$B$13:$B$2000,0),11))*Q1042/INDEX('[1]TABLEAU DE BORD'!$B$13:$R$2000,MATCH('Formalisme RTE'!$H$2,'[1]TABLEAU DE BORD'!$B$13:$B$2000,0),12)</f>
        <v>2.7040062867933941</v>
      </c>
      <c r="BR1042">
        <f t="shared" ref="BR1042:BR1105" si="64">BU1042*CA1042</f>
        <v>0</v>
      </c>
      <c r="BU1042">
        <f t="shared" si="62"/>
        <v>0.5758883471257642</v>
      </c>
      <c r="BW1042">
        <f>IF($BW$6="","",IF(ISERROR(INDEX([1]Base!$A$2:$C$207,MATCH($BW$6,[1]Base!$A$2:$A$207,0),2))=TRUE,"CABLE INCONNU",(INDEX([1]Base!$A$2:$C$207,MATCH($BW$6,[1]Base!$A$2:$A$207,0),3))))</f>
        <v>15.75</v>
      </c>
      <c r="BY1042">
        <f>IF($BW$6="","",IF(ISERROR(INDEX([1]Base!$A$2:$C$207,MATCH($BW$6,[1]Base!$A$2:$A$207,0),2))=TRUE,"CABLE INCONNU",(INDEX([1]Base!$A$2:$C$207,MATCH($BW$6,[1]Base!$A$2:$A$207,0),2))))</f>
        <v>0.54700000000000004</v>
      </c>
      <c r="CA1042">
        <f t="shared" si="63"/>
        <v>0</v>
      </c>
      <c r="CC1042">
        <f>$BB$28+$D$10*((EXP(($BB$26-Q1042)/$D$10)+EXP(-($BB$26-Q1042)/$D$10))/2-1)</f>
        <v>237.96</v>
      </c>
      <c r="CD10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BORD'!$B$13:$B$2000,0),9)))*Q1042/$M$18)</f>
        <v>237.96</v>
      </c>
      <c r="CF1042" t="str">
        <f>'[1]TABLEAU DE BORD'!B1040</f>
        <v/>
      </c>
      <c r="CG1042" t="e">
        <f>'[1]TABLEAU DE BORD'!E1040-'[1]TABLEAU DE BORD'!C1040</f>
        <v>#VALUE!</v>
      </c>
      <c r="CI1042" t="str">
        <f>'[1]TABLEAU DE BORD'!H1040</f>
        <v/>
      </c>
      <c r="CJ1042" t="e">
        <f>'[1]TABLEAU DE BORD'!K1040-'[1]TABLEAU DE BORD'!I1040</f>
        <v>#VALUE!</v>
      </c>
    </row>
    <row r="1043" spans="69:88" x14ac:dyDescent="0.25">
      <c r="BQ10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BORD'!$B$13:$B$2000,0),11))*Q1043/INDEX('[1]TABLEAU DE BORD'!$B$13:$R$2000,MATCH('Formalisme RTE'!$H$2,'[1]TABLEAU DE BORD'!$B$13:$B$2000,0),12)</f>
        <v>2.7040062867933941</v>
      </c>
      <c r="BR1043">
        <f t="shared" si="64"/>
        <v>0</v>
      </c>
      <c r="BU1043">
        <f t="shared" si="62"/>
        <v>0.5758883471257642</v>
      </c>
      <c r="BW1043">
        <f>IF($BW$6="","",IF(ISERROR(INDEX([1]Base!$A$2:$C$207,MATCH($BW$6,[1]Base!$A$2:$A$207,0),2))=TRUE,"CABLE INCONNU",(INDEX([1]Base!$A$2:$C$207,MATCH($BW$6,[1]Base!$A$2:$A$207,0),3))))</f>
        <v>15.75</v>
      </c>
      <c r="BY1043">
        <f>IF($BW$6="","",IF(ISERROR(INDEX([1]Base!$A$2:$C$207,MATCH($BW$6,[1]Base!$A$2:$A$207,0),2))=TRUE,"CABLE INCONNU",(INDEX([1]Base!$A$2:$C$207,MATCH($BW$6,[1]Base!$A$2:$A$207,0),2))))</f>
        <v>0.54700000000000004</v>
      </c>
      <c r="CA1043">
        <f t="shared" si="63"/>
        <v>0</v>
      </c>
      <c r="CC1043">
        <f>$BB$28+$D$10*((EXP(($BB$26-Q1043)/$D$10)+EXP(-($BB$26-Q1043)/$D$10))/2-1)</f>
        <v>237.96</v>
      </c>
      <c r="CD10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BORD'!$B$13:$B$2000,0),9)))*Q1043/$M$18)</f>
        <v>237.96</v>
      </c>
      <c r="CF1043" t="str">
        <f>'[1]TABLEAU DE BORD'!B1041</f>
        <v/>
      </c>
      <c r="CG1043" t="e">
        <f>'[1]TABLEAU DE BORD'!E1041-'[1]TABLEAU DE BORD'!C1041</f>
        <v>#VALUE!</v>
      </c>
      <c r="CI1043" t="str">
        <f>'[1]TABLEAU DE BORD'!H1041</f>
        <v/>
      </c>
      <c r="CJ1043" t="e">
        <f>'[1]TABLEAU DE BORD'!K1041-'[1]TABLEAU DE BORD'!I1041</f>
        <v>#VALUE!</v>
      </c>
    </row>
    <row r="1044" spans="69:88" x14ac:dyDescent="0.25">
      <c r="BQ10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BORD'!$B$13:$B$2000,0),11))*Q1044/INDEX('[1]TABLEAU DE BORD'!$B$13:$R$2000,MATCH('Formalisme RTE'!$H$2,'[1]TABLEAU DE BORD'!$B$13:$B$2000,0),12)</f>
        <v>2.7040062867933941</v>
      </c>
      <c r="BR1044">
        <f t="shared" si="64"/>
        <v>0</v>
      </c>
      <c r="BU1044">
        <f t="shared" si="62"/>
        <v>0.5758883471257642</v>
      </c>
      <c r="BW1044">
        <f>IF($BW$6="","",IF(ISERROR(INDEX([1]Base!$A$2:$C$207,MATCH($BW$6,[1]Base!$A$2:$A$207,0),2))=TRUE,"CABLE INCONNU",(INDEX([1]Base!$A$2:$C$207,MATCH($BW$6,[1]Base!$A$2:$A$207,0),3))))</f>
        <v>15.75</v>
      </c>
      <c r="BY1044">
        <f>IF($BW$6="","",IF(ISERROR(INDEX([1]Base!$A$2:$C$207,MATCH($BW$6,[1]Base!$A$2:$A$207,0),2))=TRUE,"CABLE INCONNU",(INDEX([1]Base!$A$2:$C$207,MATCH($BW$6,[1]Base!$A$2:$A$207,0),2))))</f>
        <v>0.54700000000000004</v>
      </c>
      <c r="CA1044">
        <f t="shared" si="63"/>
        <v>0</v>
      </c>
      <c r="CC1044">
        <f>$BB$28+$D$10*((EXP(($BB$26-Q1044)/$D$10)+EXP(-($BB$26-Q1044)/$D$10))/2-1)</f>
        <v>237.96</v>
      </c>
      <c r="CD10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BORD'!$B$13:$B$2000,0),9)))*Q1044/$M$18)</f>
        <v>237.96</v>
      </c>
      <c r="CF1044" t="str">
        <f>'[1]TABLEAU DE BORD'!B1042</f>
        <v/>
      </c>
      <c r="CG1044" t="e">
        <f>'[1]TABLEAU DE BORD'!E1042-'[1]TABLEAU DE BORD'!C1042</f>
        <v>#VALUE!</v>
      </c>
      <c r="CI1044" t="str">
        <f>'[1]TABLEAU DE BORD'!H1042</f>
        <v/>
      </c>
      <c r="CJ1044" t="e">
        <f>'[1]TABLEAU DE BORD'!K1042-'[1]TABLEAU DE BORD'!I1042</f>
        <v>#VALUE!</v>
      </c>
    </row>
    <row r="1045" spans="69:88" x14ac:dyDescent="0.25">
      <c r="BQ10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BORD'!$B$13:$B$2000,0),11))*Q1045/INDEX('[1]TABLEAU DE BORD'!$B$13:$R$2000,MATCH('Formalisme RTE'!$H$2,'[1]TABLEAU DE BORD'!$B$13:$B$2000,0),12)</f>
        <v>2.7040062867933941</v>
      </c>
      <c r="BR1045">
        <f t="shared" si="64"/>
        <v>0</v>
      </c>
      <c r="BU1045">
        <f t="shared" si="62"/>
        <v>0.5758883471257642</v>
      </c>
      <c r="BW1045">
        <f>IF($BW$6="","",IF(ISERROR(INDEX([1]Base!$A$2:$C$207,MATCH($BW$6,[1]Base!$A$2:$A$207,0),2))=TRUE,"CABLE INCONNU",(INDEX([1]Base!$A$2:$C$207,MATCH($BW$6,[1]Base!$A$2:$A$207,0),3))))</f>
        <v>15.75</v>
      </c>
      <c r="BY1045">
        <f>IF($BW$6="","",IF(ISERROR(INDEX([1]Base!$A$2:$C$207,MATCH($BW$6,[1]Base!$A$2:$A$207,0),2))=TRUE,"CABLE INCONNU",(INDEX([1]Base!$A$2:$C$207,MATCH($BW$6,[1]Base!$A$2:$A$207,0),2))))</f>
        <v>0.54700000000000004</v>
      </c>
      <c r="CA1045">
        <f t="shared" si="63"/>
        <v>0</v>
      </c>
      <c r="CC1045">
        <f>$BB$28+$D$10*((EXP(($BB$26-Q1045)/$D$10)+EXP(-($BB$26-Q1045)/$D$10))/2-1)</f>
        <v>237.96</v>
      </c>
      <c r="CD10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BORD'!$B$13:$B$2000,0),9)))*Q1045/$M$18)</f>
        <v>237.96</v>
      </c>
      <c r="CF1045" t="str">
        <f>'[1]TABLEAU DE BORD'!B1043</f>
        <v/>
      </c>
      <c r="CG1045" t="e">
        <f>'[1]TABLEAU DE BORD'!E1043-'[1]TABLEAU DE BORD'!C1043</f>
        <v>#VALUE!</v>
      </c>
      <c r="CI1045" t="str">
        <f>'[1]TABLEAU DE BORD'!H1043</f>
        <v/>
      </c>
      <c r="CJ1045" t="e">
        <f>'[1]TABLEAU DE BORD'!K1043-'[1]TABLEAU DE BORD'!I1043</f>
        <v>#VALUE!</v>
      </c>
    </row>
    <row r="1046" spans="69:88" x14ac:dyDescent="0.25">
      <c r="BQ10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BORD'!$B$13:$B$2000,0),11))*Q1046/INDEX('[1]TABLEAU DE BORD'!$B$13:$R$2000,MATCH('Formalisme RTE'!$H$2,'[1]TABLEAU DE BORD'!$B$13:$B$2000,0),12)</f>
        <v>2.7040062867933941</v>
      </c>
      <c r="BR1046">
        <f t="shared" si="64"/>
        <v>0</v>
      </c>
      <c r="BU1046">
        <f t="shared" si="62"/>
        <v>0.5758883471257642</v>
      </c>
      <c r="BW1046">
        <f>IF($BW$6="","",IF(ISERROR(INDEX([1]Base!$A$2:$C$207,MATCH($BW$6,[1]Base!$A$2:$A$207,0),2))=TRUE,"CABLE INCONNU",(INDEX([1]Base!$A$2:$C$207,MATCH($BW$6,[1]Base!$A$2:$A$207,0),3))))</f>
        <v>15.75</v>
      </c>
      <c r="BY1046">
        <f>IF($BW$6="","",IF(ISERROR(INDEX([1]Base!$A$2:$C$207,MATCH($BW$6,[1]Base!$A$2:$A$207,0),2))=TRUE,"CABLE INCONNU",(INDEX([1]Base!$A$2:$C$207,MATCH($BW$6,[1]Base!$A$2:$A$207,0),2))))</f>
        <v>0.54700000000000004</v>
      </c>
      <c r="CA1046">
        <f t="shared" si="63"/>
        <v>0</v>
      </c>
      <c r="CC1046">
        <f>$BB$28+$D$10*((EXP(($BB$26-Q1046)/$D$10)+EXP(-($BB$26-Q1046)/$D$10))/2-1)</f>
        <v>237.96</v>
      </c>
      <c r="CD10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BORD'!$B$13:$B$2000,0),9)))*Q1046/$M$18)</f>
        <v>237.96</v>
      </c>
      <c r="CF1046" t="str">
        <f>'[1]TABLEAU DE BORD'!B1044</f>
        <v/>
      </c>
      <c r="CG1046" t="e">
        <f>'[1]TABLEAU DE BORD'!E1044-'[1]TABLEAU DE BORD'!C1044</f>
        <v>#VALUE!</v>
      </c>
      <c r="CI1046" t="str">
        <f>'[1]TABLEAU DE BORD'!H1044</f>
        <v/>
      </c>
      <c r="CJ1046" t="e">
        <f>'[1]TABLEAU DE BORD'!K1044-'[1]TABLEAU DE BORD'!I1044</f>
        <v>#VALUE!</v>
      </c>
    </row>
    <row r="1047" spans="69:88" x14ac:dyDescent="0.25">
      <c r="BQ10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BORD'!$B$13:$B$2000,0),11))*Q1047/INDEX('[1]TABLEAU DE BORD'!$B$13:$R$2000,MATCH('Formalisme RTE'!$H$2,'[1]TABLEAU DE BORD'!$B$13:$B$2000,0),12)</f>
        <v>2.7040062867933941</v>
      </c>
      <c r="BR1047">
        <f t="shared" si="64"/>
        <v>0</v>
      </c>
      <c r="BU1047">
        <f t="shared" si="62"/>
        <v>0.5758883471257642</v>
      </c>
      <c r="BW1047">
        <f>IF($BW$6="","",IF(ISERROR(INDEX([1]Base!$A$2:$C$207,MATCH($BW$6,[1]Base!$A$2:$A$207,0),2))=TRUE,"CABLE INCONNU",(INDEX([1]Base!$A$2:$C$207,MATCH($BW$6,[1]Base!$A$2:$A$207,0),3))))</f>
        <v>15.75</v>
      </c>
      <c r="BY1047">
        <f>IF($BW$6="","",IF(ISERROR(INDEX([1]Base!$A$2:$C$207,MATCH($BW$6,[1]Base!$A$2:$A$207,0),2))=TRUE,"CABLE INCONNU",(INDEX([1]Base!$A$2:$C$207,MATCH($BW$6,[1]Base!$A$2:$A$207,0),2))))</f>
        <v>0.54700000000000004</v>
      </c>
      <c r="CA1047">
        <f t="shared" si="63"/>
        <v>0</v>
      </c>
      <c r="CC1047">
        <f>$BB$28+$D$10*((EXP(($BB$26-Q1047)/$D$10)+EXP(-($BB$26-Q1047)/$D$10))/2-1)</f>
        <v>237.96</v>
      </c>
      <c r="CD10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BORD'!$B$13:$B$2000,0),9)))*Q1047/$M$18)</f>
        <v>237.96</v>
      </c>
      <c r="CF1047" t="str">
        <f>'[1]TABLEAU DE BORD'!B1045</f>
        <v/>
      </c>
      <c r="CG1047" t="e">
        <f>'[1]TABLEAU DE BORD'!E1045-'[1]TABLEAU DE BORD'!C1045</f>
        <v>#VALUE!</v>
      </c>
      <c r="CI1047" t="str">
        <f>'[1]TABLEAU DE BORD'!H1045</f>
        <v/>
      </c>
      <c r="CJ1047" t="e">
        <f>'[1]TABLEAU DE BORD'!K1045-'[1]TABLEAU DE BORD'!I1045</f>
        <v>#VALUE!</v>
      </c>
    </row>
    <row r="1048" spans="69:88" x14ac:dyDescent="0.25">
      <c r="BQ10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BORD'!$B$13:$B$2000,0),11))*Q1048/INDEX('[1]TABLEAU DE BORD'!$B$13:$R$2000,MATCH('Formalisme RTE'!$H$2,'[1]TABLEAU DE BORD'!$B$13:$B$2000,0),12)</f>
        <v>2.7040062867933941</v>
      </c>
      <c r="BR1048">
        <f t="shared" si="64"/>
        <v>0</v>
      </c>
      <c r="BU1048">
        <f t="shared" si="62"/>
        <v>0.5758883471257642</v>
      </c>
      <c r="BW1048">
        <f>IF($BW$6="","",IF(ISERROR(INDEX([1]Base!$A$2:$C$207,MATCH($BW$6,[1]Base!$A$2:$A$207,0),2))=TRUE,"CABLE INCONNU",(INDEX([1]Base!$A$2:$C$207,MATCH($BW$6,[1]Base!$A$2:$A$207,0),3))))</f>
        <v>15.75</v>
      </c>
      <c r="BY1048">
        <f>IF($BW$6="","",IF(ISERROR(INDEX([1]Base!$A$2:$C$207,MATCH($BW$6,[1]Base!$A$2:$A$207,0),2))=TRUE,"CABLE INCONNU",(INDEX([1]Base!$A$2:$C$207,MATCH($BW$6,[1]Base!$A$2:$A$207,0),2))))</f>
        <v>0.54700000000000004</v>
      </c>
      <c r="CA1048">
        <f t="shared" si="63"/>
        <v>0</v>
      </c>
      <c r="CC1048">
        <f>$BB$28+$D$10*((EXP(($BB$26-Q1048)/$D$10)+EXP(-($BB$26-Q1048)/$D$10))/2-1)</f>
        <v>237.96</v>
      </c>
      <c r="CD10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BORD'!$B$13:$B$2000,0),9)))*Q1048/$M$18)</f>
        <v>237.96</v>
      </c>
      <c r="CF1048" t="str">
        <f>'[1]TABLEAU DE BORD'!B1046</f>
        <v/>
      </c>
      <c r="CG1048" t="e">
        <f>'[1]TABLEAU DE BORD'!E1046-'[1]TABLEAU DE BORD'!C1046</f>
        <v>#VALUE!</v>
      </c>
      <c r="CI1048" t="str">
        <f>'[1]TABLEAU DE BORD'!H1046</f>
        <v/>
      </c>
      <c r="CJ1048" t="e">
        <f>'[1]TABLEAU DE BORD'!K1046-'[1]TABLEAU DE BORD'!I1046</f>
        <v>#VALUE!</v>
      </c>
    </row>
    <row r="1049" spans="69:88" x14ac:dyDescent="0.25">
      <c r="BQ10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BORD'!$B$13:$B$2000,0),11))*Q1049/INDEX('[1]TABLEAU DE BORD'!$B$13:$R$2000,MATCH('Formalisme RTE'!$H$2,'[1]TABLEAU DE BORD'!$B$13:$B$2000,0),12)</f>
        <v>2.7040062867933941</v>
      </c>
      <c r="BR1049">
        <f t="shared" si="64"/>
        <v>0</v>
      </c>
      <c r="BU1049">
        <f t="shared" si="62"/>
        <v>0.5758883471257642</v>
      </c>
      <c r="BW1049">
        <f>IF($BW$6="","",IF(ISERROR(INDEX([1]Base!$A$2:$C$207,MATCH($BW$6,[1]Base!$A$2:$A$207,0),2))=TRUE,"CABLE INCONNU",(INDEX([1]Base!$A$2:$C$207,MATCH($BW$6,[1]Base!$A$2:$A$207,0),3))))</f>
        <v>15.75</v>
      </c>
      <c r="BY1049">
        <f>IF($BW$6="","",IF(ISERROR(INDEX([1]Base!$A$2:$C$207,MATCH($BW$6,[1]Base!$A$2:$A$207,0),2))=TRUE,"CABLE INCONNU",(INDEX([1]Base!$A$2:$C$207,MATCH($BW$6,[1]Base!$A$2:$A$207,0),2))))</f>
        <v>0.54700000000000004</v>
      </c>
      <c r="CA1049">
        <f t="shared" si="63"/>
        <v>0</v>
      </c>
      <c r="CC1049">
        <f>$BB$28+$D$10*((EXP(($BB$26-Q1049)/$D$10)+EXP(-($BB$26-Q1049)/$D$10))/2-1)</f>
        <v>237.96</v>
      </c>
      <c r="CD10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BORD'!$B$13:$B$2000,0),9)))*Q1049/$M$18)</f>
        <v>237.96</v>
      </c>
      <c r="CF1049" t="str">
        <f>'[1]TABLEAU DE BORD'!B1047</f>
        <v/>
      </c>
      <c r="CG1049" t="e">
        <f>'[1]TABLEAU DE BORD'!E1047-'[1]TABLEAU DE BORD'!C1047</f>
        <v>#VALUE!</v>
      </c>
      <c r="CI1049" t="str">
        <f>'[1]TABLEAU DE BORD'!H1047</f>
        <v/>
      </c>
      <c r="CJ1049" t="e">
        <f>'[1]TABLEAU DE BORD'!K1047-'[1]TABLEAU DE BORD'!I1047</f>
        <v>#VALUE!</v>
      </c>
    </row>
    <row r="1050" spans="69:88" x14ac:dyDescent="0.25">
      <c r="BQ10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BORD'!$B$13:$B$2000,0),11))*Q1050/INDEX('[1]TABLEAU DE BORD'!$B$13:$R$2000,MATCH('Formalisme RTE'!$H$2,'[1]TABLEAU DE BORD'!$B$13:$B$2000,0),12)</f>
        <v>2.7040062867933941</v>
      </c>
      <c r="BR1050">
        <f t="shared" si="64"/>
        <v>0</v>
      </c>
      <c r="BU1050">
        <f t="shared" si="62"/>
        <v>0.5758883471257642</v>
      </c>
      <c r="BW1050">
        <f>IF($BW$6="","",IF(ISERROR(INDEX([1]Base!$A$2:$C$207,MATCH($BW$6,[1]Base!$A$2:$A$207,0),2))=TRUE,"CABLE INCONNU",(INDEX([1]Base!$A$2:$C$207,MATCH($BW$6,[1]Base!$A$2:$A$207,0),3))))</f>
        <v>15.75</v>
      </c>
      <c r="BY1050">
        <f>IF($BW$6="","",IF(ISERROR(INDEX([1]Base!$A$2:$C$207,MATCH($BW$6,[1]Base!$A$2:$A$207,0),2))=TRUE,"CABLE INCONNU",(INDEX([1]Base!$A$2:$C$207,MATCH($BW$6,[1]Base!$A$2:$A$207,0),2))))</f>
        <v>0.54700000000000004</v>
      </c>
      <c r="CA1050">
        <f t="shared" si="63"/>
        <v>0</v>
      </c>
      <c r="CC1050">
        <f>$BB$28+$D$10*((EXP(($BB$26-Q1050)/$D$10)+EXP(-($BB$26-Q1050)/$D$10))/2-1)</f>
        <v>237.96</v>
      </c>
      <c r="CD10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BORD'!$B$13:$B$2000,0),9)))*Q1050/$M$18)</f>
        <v>237.96</v>
      </c>
      <c r="CF1050" t="str">
        <f>'[1]TABLEAU DE BORD'!B1048</f>
        <v/>
      </c>
      <c r="CG1050" t="e">
        <f>'[1]TABLEAU DE BORD'!E1048-'[1]TABLEAU DE BORD'!C1048</f>
        <v>#VALUE!</v>
      </c>
      <c r="CI1050" t="str">
        <f>'[1]TABLEAU DE BORD'!H1048</f>
        <v/>
      </c>
      <c r="CJ1050" t="e">
        <f>'[1]TABLEAU DE BORD'!K1048-'[1]TABLEAU DE BORD'!I1048</f>
        <v>#VALUE!</v>
      </c>
    </row>
    <row r="1051" spans="69:88" x14ac:dyDescent="0.25">
      <c r="BQ10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BORD'!$B$13:$B$2000,0),11))*Q1051/INDEX('[1]TABLEAU DE BORD'!$B$13:$R$2000,MATCH('Formalisme RTE'!$H$2,'[1]TABLEAU DE BORD'!$B$13:$B$2000,0),12)</f>
        <v>2.7040062867933941</v>
      </c>
      <c r="BR1051">
        <f t="shared" si="64"/>
        <v>0</v>
      </c>
      <c r="BU1051">
        <f t="shared" si="62"/>
        <v>0.5758883471257642</v>
      </c>
      <c r="BW1051">
        <f>IF($BW$6="","",IF(ISERROR(INDEX([1]Base!$A$2:$C$207,MATCH($BW$6,[1]Base!$A$2:$A$207,0),2))=TRUE,"CABLE INCONNU",(INDEX([1]Base!$A$2:$C$207,MATCH($BW$6,[1]Base!$A$2:$A$207,0),3))))</f>
        <v>15.75</v>
      </c>
      <c r="BY1051">
        <f>IF($BW$6="","",IF(ISERROR(INDEX([1]Base!$A$2:$C$207,MATCH($BW$6,[1]Base!$A$2:$A$207,0),2))=TRUE,"CABLE INCONNU",(INDEX([1]Base!$A$2:$C$207,MATCH($BW$6,[1]Base!$A$2:$A$207,0),2))))</f>
        <v>0.54700000000000004</v>
      </c>
      <c r="CA1051">
        <f t="shared" si="63"/>
        <v>0</v>
      </c>
      <c r="CC1051">
        <f>$BB$28+$D$10*((EXP(($BB$26-Q1051)/$D$10)+EXP(-($BB$26-Q1051)/$D$10))/2-1)</f>
        <v>237.96</v>
      </c>
      <c r="CD10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BORD'!$B$13:$B$2000,0),9)))*Q1051/$M$18)</f>
        <v>237.96</v>
      </c>
      <c r="CF1051" t="str">
        <f>'[1]TABLEAU DE BORD'!B1049</f>
        <v/>
      </c>
      <c r="CG1051" t="e">
        <f>'[1]TABLEAU DE BORD'!E1049-'[1]TABLEAU DE BORD'!C1049</f>
        <v>#VALUE!</v>
      </c>
      <c r="CI1051" t="str">
        <f>'[1]TABLEAU DE BORD'!H1049</f>
        <v/>
      </c>
      <c r="CJ1051" t="e">
        <f>'[1]TABLEAU DE BORD'!K1049-'[1]TABLEAU DE BORD'!I1049</f>
        <v>#VALUE!</v>
      </c>
    </row>
    <row r="1052" spans="69:88" x14ac:dyDescent="0.25">
      <c r="BQ10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BORD'!$B$13:$B$2000,0),11))*Q1052/INDEX('[1]TABLEAU DE BORD'!$B$13:$R$2000,MATCH('Formalisme RTE'!$H$2,'[1]TABLEAU DE BORD'!$B$13:$B$2000,0),12)</f>
        <v>2.7040062867933941</v>
      </c>
      <c r="BR1052">
        <f t="shared" si="64"/>
        <v>0</v>
      </c>
      <c r="BU1052">
        <f t="shared" si="62"/>
        <v>0.5758883471257642</v>
      </c>
      <c r="BW1052">
        <f>IF($BW$6="","",IF(ISERROR(INDEX([1]Base!$A$2:$C$207,MATCH($BW$6,[1]Base!$A$2:$A$207,0),2))=TRUE,"CABLE INCONNU",(INDEX([1]Base!$A$2:$C$207,MATCH($BW$6,[1]Base!$A$2:$A$207,0),3))))</f>
        <v>15.75</v>
      </c>
      <c r="BY1052">
        <f>IF($BW$6="","",IF(ISERROR(INDEX([1]Base!$A$2:$C$207,MATCH($BW$6,[1]Base!$A$2:$A$207,0),2))=TRUE,"CABLE INCONNU",(INDEX([1]Base!$A$2:$C$207,MATCH($BW$6,[1]Base!$A$2:$A$207,0),2))))</f>
        <v>0.54700000000000004</v>
      </c>
      <c r="CA1052">
        <f t="shared" si="63"/>
        <v>0</v>
      </c>
      <c r="CC1052">
        <f>$BB$28+$D$10*((EXP(($BB$26-Q1052)/$D$10)+EXP(-($BB$26-Q1052)/$D$10))/2-1)</f>
        <v>237.96</v>
      </c>
      <c r="CD10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BORD'!$B$13:$B$2000,0),9)))*Q1052/$M$18)</f>
        <v>237.96</v>
      </c>
      <c r="CF1052" t="str">
        <f>'[1]TABLEAU DE BORD'!B1050</f>
        <v/>
      </c>
      <c r="CG1052" t="e">
        <f>'[1]TABLEAU DE BORD'!E1050-'[1]TABLEAU DE BORD'!C1050</f>
        <v>#VALUE!</v>
      </c>
      <c r="CI1052" t="str">
        <f>'[1]TABLEAU DE BORD'!H1050</f>
        <v/>
      </c>
      <c r="CJ1052" t="e">
        <f>'[1]TABLEAU DE BORD'!K1050-'[1]TABLEAU DE BORD'!I1050</f>
        <v>#VALUE!</v>
      </c>
    </row>
    <row r="1053" spans="69:88" x14ac:dyDescent="0.25">
      <c r="BQ10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BORD'!$B$13:$B$2000,0),11))*Q1053/INDEX('[1]TABLEAU DE BORD'!$B$13:$R$2000,MATCH('Formalisme RTE'!$H$2,'[1]TABLEAU DE BORD'!$B$13:$B$2000,0),12)</f>
        <v>2.7040062867933941</v>
      </c>
      <c r="BR1053">
        <f t="shared" si="64"/>
        <v>0</v>
      </c>
      <c r="BU1053">
        <f t="shared" si="62"/>
        <v>0.5758883471257642</v>
      </c>
      <c r="BW1053">
        <f>IF($BW$6="","",IF(ISERROR(INDEX([1]Base!$A$2:$C$207,MATCH($BW$6,[1]Base!$A$2:$A$207,0),2))=TRUE,"CABLE INCONNU",(INDEX([1]Base!$A$2:$C$207,MATCH($BW$6,[1]Base!$A$2:$A$207,0),3))))</f>
        <v>15.75</v>
      </c>
      <c r="BY1053">
        <f>IF($BW$6="","",IF(ISERROR(INDEX([1]Base!$A$2:$C$207,MATCH($BW$6,[1]Base!$A$2:$A$207,0),2))=TRUE,"CABLE INCONNU",(INDEX([1]Base!$A$2:$C$207,MATCH($BW$6,[1]Base!$A$2:$A$207,0),2))))</f>
        <v>0.54700000000000004</v>
      </c>
      <c r="CA1053">
        <f t="shared" si="63"/>
        <v>0</v>
      </c>
      <c r="CC1053">
        <f>$BB$28+$D$10*((EXP(($BB$26-Q1053)/$D$10)+EXP(-($BB$26-Q1053)/$D$10))/2-1)</f>
        <v>237.96</v>
      </c>
      <c r="CD10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BORD'!$B$13:$B$2000,0),9)))*Q1053/$M$18)</f>
        <v>237.96</v>
      </c>
      <c r="CF1053" t="str">
        <f>'[1]TABLEAU DE BORD'!B1051</f>
        <v/>
      </c>
      <c r="CG1053" t="e">
        <f>'[1]TABLEAU DE BORD'!E1051-'[1]TABLEAU DE BORD'!C1051</f>
        <v>#VALUE!</v>
      </c>
      <c r="CI1053" t="str">
        <f>'[1]TABLEAU DE BORD'!H1051</f>
        <v/>
      </c>
      <c r="CJ1053" t="e">
        <f>'[1]TABLEAU DE BORD'!K1051-'[1]TABLEAU DE BORD'!I1051</f>
        <v>#VALUE!</v>
      </c>
    </row>
    <row r="1054" spans="69:88" x14ac:dyDescent="0.25">
      <c r="BQ10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BORD'!$B$13:$B$2000,0),11))*Q1054/INDEX('[1]TABLEAU DE BORD'!$B$13:$R$2000,MATCH('Formalisme RTE'!$H$2,'[1]TABLEAU DE BORD'!$B$13:$B$2000,0),12)</f>
        <v>2.7040062867933941</v>
      </c>
      <c r="BR1054">
        <f t="shared" si="64"/>
        <v>0</v>
      </c>
      <c r="BU1054">
        <f t="shared" si="62"/>
        <v>0.5758883471257642</v>
      </c>
      <c r="BW1054">
        <f>IF($BW$6="","",IF(ISERROR(INDEX([1]Base!$A$2:$C$207,MATCH($BW$6,[1]Base!$A$2:$A$207,0),2))=TRUE,"CABLE INCONNU",(INDEX([1]Base!$A$2:$C$207,MATCH($BW$6,[1]Base!$A$2:$A$207,0),3))))</f>
        <v>15.75</v>
      </c>
      <c r="BY1054">
        <f>IF($BW$6="","",IF(ISERROR(INDEX([1]Base!$A$2:$C$207,MATCH($BW$6,[1]Base!$A$2:$A$207,0),2))=TRUE,"CABLE INCONNU",(INDEX([1]Base!$A$2:$C$207,MATCH($BW$6,[1]Base!$A$2:$A$207,0),2))))</f>
        <v>0.54700000000000004</v>
      </c>
      <c r="CA1054">
        <f t="shared" si="63"/>
        <v>0</v>
      </c>
      <c r="CC1054">
        <f>$BB$28+$D$10*((EXP(($BB$26-Q1054)/$D$10)+EXP(-($BB$26-Q1054)/$D$10))/2-1)</f>
        <v>237.96</v>
      </c>
      <c r="CD10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BORD'!$B$13:$B$2000,0),9)))*Q1054/$M$18)</f>
        <v>237.96</v>
      </c>
      <c r="CF1054" t="str">
        <f>'[1]TABLEAU DE BORD'!B1052</f>
        <v/>
      </c>
      <c r="CG1054" t="e">
        <f>'[1]TABLEAU DE BORD'!E1052-'[1]TABLEAU DE BORD'!C1052</f>
        <v>#VALUE!</v>
      </c>
      <c r="CI1054" t="str">
        <f>'[1]TABLEAU DE BORD'!H1052</f>
        <v/>
      </c>
      <c r="CJ1054" t="e">
        <f>'[1]TABLEAU DE BORD'!K1052-'[1]TABLEAU DE BORD'!I1052</f>
        <v>#VALUE!</v>
      </c>
    </row>
    <row r="1055" spans="69:88" x14ac:dyDescent="0.25">
      <c r="BQ10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BORD'!$B$13:$B$2000,0),11))*Q1055/INDEX('[1]TABLEAU DE BORD'!$B$13:$R$2000,MATCH('Formalisme RTE'!$H$2,'[1]TABLEAU DE BORD'!$B$13:$B$2000,0),12)</f>
        <v>2.7040062867933941</v>
      </c>
      <c r="BR1055">
        <f t="shared" si="64"/>
        <v>0</v>
      </c>
      <c r="BU1055">
        <f t="shared" si="62"/>
        <v>0.5758883471257642</v>
      </c>
      <c r="BW1055">
        <f>IF($BW$6="","",IF(ISERROR(INDEX([1]Base!$A$2:$C$207,MATCH($BW$6,[1]Base!$A$2:$A$207,0),2))=TRUE,"CABLE INCONNU",(INDEX([1]Base!$A$2:$C$207,MATCH($BW$6,[1]Base!$A$2:$A$207,0),3))))</f>
        <v>15.75</v>
      </c>
      <c r="BY1055">
        <f>IF($BW$6="","",IF(ISERROR(INDEX([1]Base!$A$2:$C$207,MATCH($BW$6,[1]Base!$A$2:$A$207,0),2))=TRUE,"CABLE INCONNU",(INDEX([1]Base!$A$2:$C$207,MATCH($BW$6,[1]Base!$A$2:$A$207,0),2))))</f>
        <v>0.54700000000000004</v>
      </c>
      <c r="CA1055">
        <f t="shared" si="63"/>
        <v>0</v>
      </c>
      <c r="CC1055">
        <f>$BB$28+$D$10*((EXP(($BB$26-Q1055)/$D$10)+EXP(-($BB$26-Q1055)/$D$10))/2-1)</f>
        <v>237.96</v>
      </c>
      <c r="CD10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BORD'!$B$13:$B$2000,0),9)))*Q1055/$M$18)</f>
        <v>237.96</v>
      </c>
      <c r="CF1055" t="str">
        <f>'[1]TABLEAU DE BORD'!B1053</f>
        <v/>
      </c>
      <c r="CG1055" t="e">
        <f>'[1]TABLEAU DE BORD'!E1053-'[1]TABLEAU DE BORD'!C1053</f>
        <v>#VALUE!</v>
      </c>
      <c r="CI1055" t="str">
        <f>'[1]TABLEAU DE BORD'!H1053</f>
        <v/>
      </c>
      <c r="CJ1055" t="e">
        <f>'[1]TABLEAU DE BORD'!K1053-'[1]TABLEAU DE BORD'!I1053</f>
        <v>#VALUE!</v>
      </c>
    </row>
    <row r="1056" spans="69:88" x14ac:dyDescent="0.25">
      <c r="BQ10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BORD'!$B$13:$B$2000,0),11))*Q1056/INDEX('[1]TABLEAU DE BORD'!$B$13:$R$2000,MATCH('Formalisme RTE'!$H$2,'[1]TABLEAU DE BORD'!$B$13:$B$2000,0),12)</f>
        <v>2.7040062867933941</v>
      </c>
      <c r="BR1056">
        <f t="shared" si="64"/>
        <v>0</v>
      </c>
      <c r="BU1056">
        <f t="shared" si="62"/>
        <v>0.5758883471257642</v>
      </c>
      <c r="BW1056">
        <f>IF($BW$6="","",IF(ISERROR(INDEX([1]Base!$A$2:$C$207,MATCH($BW$6,[1]Base!$A$2:$A$207,0),2))=TRUE,"CABLE INCONNU",(INDEX([1]Base!$A$2:$C$207,MATCH($BW$6,[1]Base!$A$2:$A$207,0),3))))</f>
        <v>15.75</v>
      </c>
      <c r="BY1056">
        <f>IF($BW$6="","",IF(ISERROR(INDEX([1]Base!$A$2:$C$207,MATCH($BW$6,[1]Base!$A$2:$A$207,0),2))=TRUE,"CABLE INCONNU",(INDEX([1]Base!$A$2:$C$207,MATCH($BW$6,[1]Base!$A$2:$A$207,0),2))))</f>
        <v>0.54700000000000004</v>
      </c>
      <c r="CA1056">
        <f t="shared" si="63"/>
        <v>0</v>
      </c>
      <c r="CC1056">
        <f>$BB$28+$D$10*((EXP(($BB$26-Q1056)/$D$10)+EXP(-($BB$26-Q1056)/$D$10))/2-1)</f>
        <v>237.96</v>
      </c>
      <c r="CD10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BORD'!$B$13:$B$2000,0),9)))*Q1056/$M$18)</f>
        <v>237.96</v>
      </c>
      <c r="CF1056" t="str">
        <f>'[1]TABLEAU DE BORD'!B1054</f>
        <v/>
      </c>
      <c r="CG1056" t="e">
        <f>'[1]TABLEAU DE BORD'!E1054-'[1]TABLEAU DE BORD'!C1054</f>
        <v>#VALUE!</v>
      </c>
      <c r="CI1056" t="str">
        <f>'[1]TABLEAU DE BORD'!H1054</f>
        <v/>
      </c>
      <c r="CJ1056" t="e">
        <f>'[1]TABLEAU DE BORD'!K1054-'[1]TABLEAU DE BORD'!I1054</f>
        <v>#VALUE!</v>
      </c>
    </row>
    <row r="1057" spans="69:88" x14ac:dyDescent="0.25">
      <c r="BQ10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BORD'!$B$13:$B$2000,0),11))*Q1057/INDEX('[1]TABLEAU DE BORD'!$B$13:$R$2000,MATCH('Formalisme RTE'!$H$2,'[1]TABLEAU DE BORD'!$B$13:$B$2000,0),12)</f>
        <v>2.7040062867933941</v>
      </c>
      <c r="BR1057">
        <f t="shared" si="64"/>
        <v>0</v>
      </c>
      <c r="BU1057">
        <f t="shared" si="62"/>
        <v>0.5758883471257642</v>
      </c>
      <c r="BW1057">
        <f>IF($BW$6="","",IF(ISERROR(INDEX([1]Base!$A$2:$C$207,MATCH($BW$6,[1]Base!$A$2:$A$207,0),2))=TRUE,"CABLE INCONNU",(INDEX([1]Base!$A$2:$C$207,MATCH($BW$6,[1]Base!$A$2:$A$207,0),3))))</f>
        <v>15.75</v>
      </c>
      <c r="BY1057">
        <f>IF($BW$6="","",IF(ISERROR(INDEX([1]Base!$A$2:$C$207,MATCH($BW$6,[1]Base!$A$2:$A$207,0),2))=TRUE,"CABLE INCONNU",(INDEX([1]Base!$A$2:$C$207,MATCH($BW$6,[1]Base!$A$2:$A$207,0),2))))</f>
        <v>0.54700000000000004</v>
      </c>
      <c r="CA1057">
        <f t="shared" si="63"/>
        <v>0</v>
      </c>
      <c r="CC1057">
        <f>$BB$28+$D$10*((EXP(($BB$26-Q1057)/$D$10)+EXP(-($BB$26-Q1057)/$D$10))/2-1)</f>
        <v>237.96</v>
      </c>
      <c r="CD10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BORD'!$B$13:$B$2000,0),9)))*Q1057/$M$18)</f>
        <v>237.96</v>
      </c>
      <c r="CF1057" t="str">
        <f>'[1]TABLEAU DE BORD'!B1055</f>
        <v/>
      </c>
      <c r="CG1057" t="e">
        <f>'[1]TABLEAU DE BORD'!E1055-'[1]TABLEAU DE BORD'!C1055</f>
        <v>#VALUE!</v>
      </c>
      <c r="CI1057" t="str">
        <f>'[1]TABLEAU DE BORD'!H1055</f>
        <v/>
      </c>
      <c r="CJ1057" t="e">
        <f>'[1]TABLEAU DE BORD'!K1055-'[1]TABLEAU DE BORD'!I1055</f>
        <v>#VALUE!</v>
      </c>
    </row>
    <row r="1058" spans="69:88" x14ac:dyDescent="0.25">
      <c r="BQ10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BORD'!$B$13:$B$2000,0),11))*Q1058/INDEX('[1]TABLEAU DE BORD'!$B$13:$R$2000,MATCH('Formalisme RTE'!$H$2,'[1]TABLEAU DE BORD'!$B$13:$B$2000,0),12)</f>
        <v>2.7040062867933941</v>
      </c>
      <c r="BR1058">
        <f t="shared" si="64"/>
        <v>0</v>
      </c>
      <c r="BU1058">
        <f t="shared" si="62"/>
        <v>0.5758883471257642</v>
      </c>
      <c r="BW1058">
        <f>IF($BW$6="","",IF(ISERROR(INDEX([1]Base!$A$2:$C$207,MATCH($BW$6,[1]Base!$A$2:$A$207,0),2))=TRUE,"CABLE INCONNU",(INDEX([1]Base!$A$2:$C$207,MATCH($BW$6,[1]Base!$A$2:$A$207,0),3))))</f>
        <v>15.75</v>
      </c>
      <c r="BY1058">
        <f>IF($BW$6="","",IF(ISERROR(INDEX([1]Base!$A$2:$C$207,MATCH($BW$6,[1]Base!$A$2:$A$207,0),2))=TRUE,"CABLE INCONNU",(INDEX([1]Base!$A$2:$C$207,MATCH($BW$6,[1]Base!$A$2:$A$207,0),2))))</f>
        <v>0.54700000000000004</v>
      </c>
      <c r="CA1058">
        <f t="shared" si="63"/>
        <v>0</v>
      </c>
      <c r="CC1058">
        <f>$BB$28+$D$10*((EXP(($BB$26-Q1058)/$D$10)+EXP(-($BB$26-Q1058)/$D$10))/2-1)</f>
        <v>237.96</v>
      </c>
      <c r="CD10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BORD'!$B$13:$B$2000,0),9)))*Q1058/$M$18)</f>
        <v>237.96</v>
      </c>
      <c r="CF1058" t="str">
        <f>'[1]TABLEAU DE BORD'!B1056</f>
        <v/>
      </c>
      <c r="CG1058" t="e">
        <f>'[1]TABLEAU DE BORD'!E1056-'[1]TABLEAU DE BORD'!C1056</f>
        <v>#VALUE!</v>
      </c>
      <c r="CI1058" t="str">
        <f>'[1]TABLEAU DE BORD'!H1056</f>
        <v/>
      </c>
      <c r="CJ1058" t="e">
        <f>'[1]TABLEAU DE BORD'!K1056-'[1]TABLEAU DE BORD'!I1056</f>
        <v>#VALUE!</v>
      </c>
    </row>
    <row r="1059" spans="69:88" x14ac:dyDescent="0.25">
      <c r="BQ10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BORD'!$B$13:$B$2000,0),11))*Q1059/INDEX('[1]TABLEAU DE BORD'!$B$13:$R$2000,MATCH('Formalisme RTE'!$H$2,'[1]TABLEAU DE BORD'!$B$13:$B$2000,0),12)</f>
        <v>2.7040062867933941</v>
      </c>
      <c r="BR1059">
        <f t="shared" si="64"/>
        <v>0</v>
      </c>
      <c r="BU1059">
        <f t="shared" si="62"/>
        <v>0.5758883471257642</v>
      </c>
      <c r="BW1059">
        <f>IF($BW$6="","",IF(ISERROR(INDEX([1]Base!$A$2:$C$207,MATCH($BW$6,[1]Base!$A$2:$A$207,0),2))=TRUE,"CABLE INCONNU",(INDEX([1]Base!$A$2:$C$207,MATCH($BW$6,[1]Base!$A$2:$A$207,0),3))))</f>
        <v>15.75</v>
      </c>
      <c r="BY1059">
        <f>IF($BW$6="","",IF(ISERROR(INDEX([1]Base!$A$2:$C$207,MATCH($BW$6,[1]Base!$A$2:$A$207,0),2))=TRUE,"CABLE INCONNU",(INDEX([1]Base!$A$2:$C$207,MATCH($BW$6,[1]Base!$A$2:$A$207,0),2))))</f>
        <v>0.54700000000000004</v>
      </c>
      <c r="CA1059">
        <f t="shared" si="63"/>
        <v>0</v>
      </c>
      <c r="CC1059">
        <f>$BB$28+$D$10*((EXP(($BB$26-Q1059)/$D$10)+EXP(-($BB$26-Q1059)/$D$10))/2-1)</f>
        <v>237.96</v>
      </c>
      <c r="CD10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BORD'!$B$13:$B$2000,0),9)))*Q1059/$M$18)</f>
        <v>237.96</v>
      </c>
      <c r="CF1059" t="str">
        <f>'[1]TABLEAU DE BORD'!B1057</f>
        <v/>
      </c>
      <c r="CG1059" t="e">
        <f>'[1]TABLEAU DE BORD'!E1057-'[1]TABLEAU DE BORD'!C1057</f>
        <v>#VALUE!</v>
      </c>
      <c r="CI1059" t="str">
        <f>'[1]TABLEAU DE BORD'!H1057</f>
        <v/>
      </c>
      <c r="CJ1059" t="e">
        <f>'[1]TABLEAU DE BORD'!K1057-'[1]TABLEAU DE BORD'!I1057</f>
        <v>#VALUE!</v>
      </c>
    </row>
    <row r="1060" spans="69:88" x14ac:dyDescent="0.25">
      <c r="BQ10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BORD'!$B$13:$B$2000,0),11))*Q1060/INDEX('[1]TABLEAU DE BORD'!$B$13:$R$2000,MATCH('Formalisme RTE'!$H$2,'[1]TABLEAU DE BORD'!$B$13:$B$2000,0),12)</f>
        <v>2.7040062867933941</v>
      </c>
      <c r="BR1060">
        <f t="shared" si="64"/>
        <v>0</v>
      </c>
      <c r="BU1060">
        <f t="shared" si="62"/>
        <v>0.5758883471257642</v>
      </c>
      <c r="BW1060">
        <f>IF($BW$6="","",IF(ISERROR(INDEX([1]Base!$A$2:$C$207,MATCH($BW$6,[1]Base!$A$2:$A$207,0),2))=TRUE,"CABLE INCONNU",(INDEX([1]Base!$A$2:$C$207,MATCH($BW$6,[1]Base!$A$2:$A$207,0),3))))</f>
        <v>15.75</v>
      </c>
      <c r="BY1060">
        <f>IF($BW$6="","",IF(ISERROR(INDEX([1]Base!$A$2:$C$207,MATCH($BW$6,[1]Base!$A$2:$A$207,0),2))=TRUE,"CABLE INCONNU",(INDEX([1]Base!$A$2:$C$207,MATCH($BW$6,[1]Base!$A$2:$A$207,0),2))))</f>
        <v>0.54700000000000004</v>
      </c>
      <c r="CA1060">
        <f t="shared" si="63"/>
        <v>0</v>
      </c>
      <c r="CC1060">
        <f>$BB$28+$D$10*((EXP(($BB$26-Q1060)/$D$10)+EXP(-($BB$26-Q1060)/$D$10))/2-1)</f>
        <v>237.96</v>
      </c>
      <c r="CD10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BORD'!$B$13:$B$2000,0),9)))*Q1060/$M$18)</f>
        <v>237.96</v>
      </c>
      <c r="CF1060" t="str">
        <f>'[1]TABLEAU DE BORD'!B1058</f>
        <v/>
      </c>
      <c r="CG1060" t="e">
        <f>'[1]TABLEAU DE BORD'!E1058-'[1]TABLEAU DE BORD'!C1058</f>
        <v>#VALUE!</v>
      </c>
      <c r="CI1060" t="str">
        <f>'[1]TABLEAU DE BORD'!H1058</f>
        <v/>
      </c>
      <c r="CJ1060" t="e">
        <f>'[1]TABLEAU DE BORD'!K1058-'[1]TABLEAU DE BORD'!I1058</f>
        <v>#VALUE!</v>
      </c>
    </row>
    <row r="1061" spans="69:88" x14ac:dyDescent="0.25">
      <c r="BQ10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BORD'!$B$13:$B$2000,0),11))*Q1061/INDEX('[1]TABLEAU DE BORD'!$B$13:$R$2000,MATCH('Formalisme RTE'!$H$2,'[1]TABLEAU DE BORD'!$B$13:$B$2000,0),12)</f>
        <v>2.7040062867933941</v>
      </c>
      <c r="BR1061">
        <f t="shared" si="64"/>
        <v>0</v>
      </c>
      <c r="BU1061">
        <f t="shared" si="62"/>
        <v>0.5758883471257642</v>
      </c>
      <c r="BW1061">
        <f>IF($BW$6="","",IF(ISERROR(INDEX([1]Base!$A$2:$C$207,MATCH($BW$6,[1]Base!$A$2:$A$207,0),2))=TRUE,"CABLE INCONNU",(INDEX([1]Base!$A$2:$C$207,MATCH($BW$6,[1]Base!$A$2:$A$207,0),3))))</f>
        <v>15.75</v>
      </c>
      <c r="BY1061">
        <f>IF($BW$6="","",IF(ISERROR(INDEX([1]Base!$A$2:$C$207,MATCH($BW$6,[1]Base!$A$2:$A$207,0),2))=TRUE,"CABLE INCONNU",(INDEX([1]Base!$A$2:$C$207,MATCH($BW$6,[1]Base!$A$2:$A$207,0),2))))</f>
        <v>0.54700000000000004</v>
      </c>
      <c r="CA1061">
        <f t="shared" si="63"/>
        <v>0</v>
      </c>
      <c r="CC1061">
        <f>$BB$28+$D$10*((EXP(($BB$26-Q1061)/$D$10)+EXP(-($BB$26-Q1061)/$D$10))/2-1)</f>
        <v>237.96</v>
      </c>
      <c r="CD10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BORD'!$B$13:$B$2000,0),9)))*Q1061/$M$18)</f>
        <v>237.96</v>
      </c>
      <c r="CF1061" t="str">
        <f>'[1]TABLEAU DE BORD'!B1059</f>
        <v/>
      </c>
      <c r="CG1061" t="e">
        <f>'[1]TABLEAU DE BORD'!E1059-'[1]TABLEAU DE BORD'!C1059</f>
        <v>#VALUE!</v>
      </c>
      <c r="CI1061" t="str">
        <f>'[1]TABLEAU DE BORD'!H1059</f>
        <v/>
      </c>
      <c r="CJ1061" t="e">
        <f>'[1]TABLEAU DE BORD'!K1059-'[1]TABLEAU DE BORD'!I1059</f>
        <v>#VALUE!</v>
      </c>
    </row>
    <row r="1062" spans="69:88" x14ac:dyDescent="0.25">
      <c r="BQ10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BORD'!$B$13:$B$2000,0),11))*Q1062/INDEX('[1]TABLEAU DE BORD'!$B$13:$R$2000,MATCH('Formalisme RTE'!$H$2,'[1]TABLEAU DE BORD'!$B$13:$B$2000,0),12)</f>
        <v>2.7040062867933941</v>
      </c>
      <c r="BR1062">
        <f t="shared" si="64"/>
        <v>0</v>
      </c>
      <c r="BU1062">
        <f t="shared" si="62"/>
        <v>0.5758883471257642</v>
      </c>
      <c r="BW1062">
        <f>IF($BW$6="","",IF(ISERROR(INDEX([1]Base!$A$2:$C$207,MATCH($BW$6,[1]Base!$A$2:$A$207,0),2))=TRUE,"CABLE INCONNU",(INDEX([1]Base!$A$2:$C$207,MATCH($BW$6,[1]Base!$A$2:$A$207,0),3))))</f>
        <v>15.75</v>
      </c>
      <c r="BY1062">
        <f>IF($BW$6="","",IF(ISERROR(INDEX([1]Base!$A$2:$C$207,MATCH($BW$6,[1]Base!$A$2:$A$207,0),2))=TRUE,"CABLE INCONNU",(INDEX([1]Base!$A$2:$C$207,MATCH($BW$6,[1]Base!$A$2:$A$207,0),2))))</f>
        <v>0.54700000000000004</v>
      </c>
      <c r="CA1062">
        <f t="shared" si="63"/>
        <v>0</v>
      </c>
      <c r="CC1062">
        <f>$BB$28+$D$10*((EXP(($BB$26-Q1062)/$D$10)+EXP(-($BB$26-Q1062)/$D$10))/2-1)</f>
        <v>237.96</v>
      </c>
      <c r="CD10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BORD'!$B$13:$B$2000,0),9)))*Q1062/$M$18)</f>
        <v>237.96</v>
      </c>
      <c r="CF1062" t="str">
        <f>'[1]TABLEAU DE BORD'!B1060</f>
        <v/>
      </c>
      <c r="CG1062" t="e">
        <f>'[1]TABLEAU DE BORD'!E1060-'[1]TABLEAU DE BORD'!C1060</f>
        <v>#VALUE!</v>
      </c>
      <c r="CI1062" t="str">
        <f>'[1]TABLEAU DE BORD'!H1060</f>
        <v/>
      </c>
      <c r="CJ1062" t="e">
        <f>'[1]TABLEAU DE BORD'!K1060-'[1]TABLEAU DE BORD'!I1060</f>
        <v>#VALUE!</v>
      </c>
    </row>
    <row r="1063" spans="69:88" x14ac:dyDescent="0.25">
      <c r="BQ10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BORD'!$B$13:$B$2000,0),11))*Q1063/INDEX('[1]TABLEAU DE BORD'!$B$13:$R$2000,MATCH('Formalisme RTE'!$H$2,'[1]TABLEAU DE BORD'!$B$13:$B$2000,0),12)</f>
        <v>2.7040062867933941</v>
      </c>
      <c r="BR1063">
        <f t="shared" si="64"/>
        <v>0</v>
      </c>
      <c r="BU1063">
        <f t="shared" si="62"/>
        <v>0.5758883471257642</v>
      </c>
      <c r="BW1063">
        <f>IF($BW$6="","",IF(ISERROR(INDEX([1]Base!$A$2:$C$207,MATCH($BW$6,[1]Base!$A$2:$A$207,0),2))=TRUE,"CABLE INCONNU",(INDEX([1]Base!$A$2:$C$207,MATCH($BW$6,[1]Base!$A$2:$A$207,0),3))))</f>
        <v>15.75</v>
      </c>
      <c r="BY1063">
        <f>IF($BW$6="","",IF(ISERROR(INDEX([1]Base!$A$2:$C$207,MATCH($BW$6,[1]Base!$A$2:$A$207,0),2))=TRUE,"CABLE INCONNU",(INDEX([1]Base!$A$2:$C$207,MATCH($BW$6,[1]Base!$A$2:$A$207,0),2))))</f>
        <v>0.54700000000000004</v>
      </c>
      <c r="CA1063">
        <f t="shared" si="63"/>
        <v>0</v>
      </c>
      <c r="CC1063">
        <f>$BB$28+$D$10*((EXP(($BB$26-Q1063)/$D$10)+EXP(-($BB$26-Q1063)/$D$10))/2-1)</f>
        <v>237.96</v>
      </c>
      <c r="CD10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BORD'!$B$13:$B$2000,0),9)))*Q1063/$M$18)</f>
        <v>237.96</v>
      </c>
      <c r="CF1063" t="str">
        <f>'[1]TABLEAU DE BORD'!B1061</f>
        <v/>
      </c>
      <c r="CG1063" t="e">
        <f>'[1]TABLEAU DE BORD'!E1061-'[1]TABLEAU DE BORD'!C1061</f>
        <v>#VALUE!</v>
      </c>
      <c r="CI1063" t="str">
        <f>'[1]TABLEAU DE BORD'!H1061</f>
        <v/>
      </c>
      <c r="CJ1063" t="e">
        <f>'[1]TABLEAU DE BORD'!K1061-'[1]TABLEAU DE BORD'!I1061</f>
        <v>#VALUE!</v>
      </c>
    </row>
    <row r="1064" spans="69:88" x14ac:dyDescent="0.25">
      <c r="BQ10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BORD'!$B$13:$B$2000,0),11))*Q1064/INDEX('[1]TABLEAU DE BORD'!$B$13:$R$2000,MATCH('Formalisme RTE'!$H$2,'[1]TABLEAU DE BORD'!$B$13:$B$2000,0),12)</f>
        <v>2.7040062867933941</v>
      </c>
      <c r="BR1064">
        <f t="shared" si="64"/>
        <v>0</v>
      </c>
      <c r="BU1064">
        <f t="shared" si="62"/>
        <v>0.5758883471257642</v>
      </c>
      <c r="BW1064">
        <f>IF($BW$6="","",IF(ISERROR(INDEX([1]Base!$A$2:$C$207,MATCH($BW$6,[1]Base!$A$2:$A$207,0),2))=TRUE,"CABLE INCONNU",(INDEX([1]Base!$A$2:$C$207,MATCH($BW$6,[1]Base!$A$2:$A$207,0),3))))</f>
        <v>15.75</v>
      </c>
      <c r="BY1064">
        <f>IF($BW$6="","",IF(ISERROR(INDEX([1]Base!$A$2:$C$207,MATCH($BW$6,[1]Base!$A$2:$A$207,0),2))=TRUE,"CABLE INCONNU",(INDEX([1]Base!$A$2:$C$207,MATCH($BW$6,[1]Base!$A$2:$A$207,0),2))))</f>
        <v>0.54700000000000004</v>
      </c>
      <c r="CA1064">
        <f t="shared" si="63"/>
        <v>0</v>
      </c>
      <c r="CC1064">
        <f>$BB$28+$D$10*((EXP(($BB$26-Q1064)/$D$10)+EXP(-($BB$26-Q1064)/$D$10))/2-1)</f>
        <v>237.96</v>
      </c>
      <c r="CD10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BORD'!$B$13:$B$2000,0),9)))*Q1064/$M$18)</f>
        <v>237.96</v>
      </c>
      <c r="CF1064" t="str">
        <f>'[1]TABLEAU DE BORD'!B1062</f>
        <v/>
      </c>
      <c r="CG1064" t="e">
        <f>'[1]TABLEAU DE BORD'!E1062-'[1]TABLEAU DE BORD'!C1062</f>
        <v>#VALUE!</v>
      </c>
      <c r="CI1064" t="str">
        <f>'[1]TABLEAU DE BORD'!H1062</f>
        <v/>
      </c>
      <c r="CJ1064" t="e">
        <f>'[1]TABLEAU DE BORD'!K1062-'[1]TABLEAU DE BORD'!I1062</f>
        <v>#VALUE!</v>
      </c>
    </row>
    <row r="1065" spans="69:88" x14ac:dyDescent="0.25">
      <c r="BQ10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BORD'!$B$13:$B$2000,0),11))*Q1065/INDEX('[1]TABLEAU DE BORD'!$B$13:$R$2000,MATCH('Formalisme RTE'!$H$2,'[1]TABLEAU DE BORD'!$B$13:$B$2000,0),12)</f>
        <v>2.7040062867933941</v>
      </c>
      <c r="BR1065">
        <f t="shared" si="64"/>
        <v>0</v>
      </c>
      <c r="BU1065">
        <f t="shared" si="62"/>
        <v>0.5758883471257642</v>
      </c>
      <c r="BW1065">
        <f>IF($BW$6="","",IF(ISERROR(INDEX([1]Base!$A$2:$C$207,MATCH($BW$6,[1]Base!$A$2:$A$207,0),2))=TRUE,"CABLE INCONNU",(INDEX([1]Base!$A$2:$C$207,MATCH($BW$6,[1]Base!$A$2:$A$207,0),3))))</f>
        <v>15.75</v>
      </c>
      <c r="BY1065">
        <f>IF($BW$6="","",IF(ISERROR(INDEX([1]Base!$A$2:$C$207,MATCH($BW$6,[1]Base!$A$2:$A$207,0),2))=TRUE,"CABLE INCONNU",(INDEX([1]Base!$A$2:$C$207,MATCH($BW$6,[1]Base!$A$2:$A$207,0),2))))</f>
        <v>0.54700000000000004</v>
      </c>
      <c r="CA1065">
        <f t="shared" si="63"/>
        <v>0</v>
      </c>
      <c r="CC1065">
        <f>$BB$28+$D$10*((EXP(($BB$26-Q1065)/$D$10)+EXP(-($BB$26-Q1065)/$D$10))/2-1)</f>
        <v>237.96</v>
      </c>
      <c r="CD10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BORD'!$B$13:$B$2000,0),9)))*Q1065/$M$18)</f>
        <v>237.96</v>
      </c>
      <c r="CF1065" t="str">
        <f>'[1]TABLEAU DE BORD'!B1063</f>
        <v/>
      </c>
      <c r="CG1065" t="e">
        <f>'[1]TABLEAU DE BORD'!E1063-'[1]TABLEAU DE BORD'!C1063</f>
        <v>#VALUE!</v>
      </c>
      <c r="CI1065" t="str">
        <f>'[1]TABLEAU DE BORD'!H1063</f>
        <v/>
      </c>
      <c r="CJ1065" t="e">
        <f>'[1]TABLEAU DE BORD'!K1063-'[1]TABLEAU DE BORD'!I1063</f>
        <v>#VALUE!</v>
      </c>
    </row>
    <row r="1066" spans="69:88" x14ac:dyDescent="0.25">
      <c r="BQ10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BORD'!$B$13:$B$2000,0),11))*Q1066/INDEX('[1]TABLEAU DE BORD'!$B$13:$R$2000,MATCH('Formalisme RTE'!$H$2,'[1]TABLEAU DE BORD'!$B$13:$B$2000,0),12)</f>
        <v>2.7040062867933941</v>
      </c>
      <c r="BR1066">
        <f t="shared" si="64"/>
        <v>0</v>
      </c>
      <c r="BU1066">
        <f t="shared" si="62"/>
        <v>0.5758883471257642</v>
      </c>
      <c r="BW1066">
        <f>IF($BW$6="","",IF(ISERROR(INDEX([1]Base!$A$2:$C$207,MATCH($BW$6,[1]Base!$A$2:$A$207,0),2))=TRUE,"CABLE INCONNU",(INDEX([1]Base!$A$2:$C$207,MATCH($BW$6,[1]Base!$A$2:$A$207,0),3))))</f>
        <v>15.75</v>
      </c>
      <c r="BY1066">
        <f>IF($BW$6="","",IF(ISERROR(INDEX([1]Base!$A$2:$C$207,MATCH($BW$6,[1]Base!$A$2:$A$207,0),2))=TRUE,"CABLE INCONNU",(INDEX([1]Base!$A$2:$C$207,MATCH($BW$6,[1]Base!$A$2:$A$207,0),2))))</f>
        <v>0.54700000000000004</v>
      </c>
      <c r="CA1066">
        <f t="shared" si="63"/>
        <v>0</v>
      </c>
      <c r="CC1066">
        <f>$BB$28+$D$10*((EXP(($BB$26-Q1066)/$D$10)+EXP(-($BB$26-Q1066)/$D$10))/2-1)</f>
        <v>237.96</v>
      </c>
      <c r="CD10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BORD'!$B$13:$B$2000,0),9)))*Q1066/$M$18)</f>
        <v>237.96</v>
      </c>
      <c r="CF1066" t="str">
        <f>'[1]TABLEAU DE BORD'!B1064</f>
        <v/>
      </c>
      <c r="CG1066" t="e">
        <f>'[1]TABLEAU DE BORD'!E1064-'[1]TABLEAU DE BORD'!C1064</f>
        <v>#VALUE!</v>
      </c>
      <c r="CI1066" t="str">
        <f>'[1]TABLEAU DE BORD'!H1064</f>
        <v/>
      </c>
      <c r="CJ1066" t="e">
        <f>'[1]TABLEAU DE BORD'!K1064-'[1]TABLEAU DE BORD'!I1064</f>
        <v>#VALUE!</v>
      </c>
    </row>
    <row r="1067" spans="69:88" x14ac:dyDescent="0.25">
      <c r="BQ10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BORD'!$B$13:$B$2000,0),11))*Q1067/INDEX('[1]TABLEAU DE BORD'!$B$13:$R$2000,MATCH('Formalisme RTE'!$H$2,'[1]TABLEAU DE BORD'!$B$13:$B$2000,0),12)</f>
        <v>2.7040062867933941</v>
      </c>
      <c r="BR1067">
        <f t="shared" si="64"/>
        <v>0</v>
      </c>
      <c r="BU1067">
        <f t="shared" si="62"/>
        <v>0.5758883471257642</v>
      </c>
      <c r="BW1067">
        <f>IF($BW$6="","",IF(ISERROR(INDEX([1]Base!$A$2:$C$207,MATCH($BW$6,[1]Base!$A$2:$A$207,0),2))=TRUE,"CABLE INCONNU",(INDEX([1]Base!$A$2:$C$207,MATCH($BW$6,[1]Base!$A$2:$A$207,0),3))))</f>
        <v>15.75</v>
      </c>
      <c r="BY1067">
        <f>IF($BW$6="","",IF(ISERROR(INDEX([1]Base!$A$2:$C$207,MATCH($BW$6,[1]Base!$A$2:$A$207,0),2))=TRUE,"CABLE INCONNU",(INDEX([1]Base!$A$2:$C$207,MATCH($BW$6,[1]Base!$A$2:$A$207,0),2))))</f>
        <v>0.54700000000000004</v>
      </c>
      <c r="CA1067">
        <f t="shared" si="63"/>
        <v>0</v>
      </c>
      <c r="CC1067">
        <f>$BB$28+$D$10*((EXP(($BB$26-Q1067)/$D$10)+EXP(-($BB$26-Q1067)/$D$10))/2-1)</f>
        <v>237.96</v>
      </c>
      <c r="CD10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BORD'!$B$13:$B$2000,0),9)))*Q1067/$M$18)</f>
        <v>237.96</v>
      </c>
      <c r="CF1067" t="str">
        <f>'[1]TABLEAU DE BORD'!B1065</f>
        <v/>
      </c>
      <c r="CG1067" t="e">
        <f>'[1]TABLEAU DE BORD'!E1065-'[1]TABLEAU DE BORD'!C1065</f>
        <v>#VALUE!</v>
      </c>
      <c r="CI1067" t="str">
        <f>'[1]TABLEAU DE BORD'!H1065</f>
        <v/>
      </c>
      <c r="CJ1067" t="e">
        <f>'[1]TABLEAU DE BORD'!K1065-'[1]TABLEAU DE BORD'!I1065</f>
        <v>#VALUE!</v>
      </c>
    </row>
    <row r="1068" spans="69:88" x14ac:dyDescent="0.25">
      <c r="BQ10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BORD'!$B$13:$B$2000,0),11))*Q1068/INDEX('[1]TABLEAU DE BORD'!$B$13:$R$2000,MATCH('Formalisme RTE'!$H$2,'[1]TABLEAU DE BORD'!$B$13:$B$2000,0),12)</f>
        <v>2.7040062867933941</v>
      </c>
      <c r="BR1068">
        <f t="shared" si="64"/>
        <v>0</v>
      </c>
      <c r="BU1068">
        <f t="shared" si="62"/>
        <v>0.5758883471257642</v>
      </c>
      <c r="BW1068">
        <f>IF($BW$6="","",IF(ISERROR(INDEX([1]Base!$A$2:$C$207,MATCH($BW$6,[1]Base!$A$2:$A$207,0),2))=TRUE,"CABLE INCONNU",(INDEX([1]Base!$A$2:$C$207,MATCH($BW$6,[1]Base!$A$2:$A$207,0),3))))</f>
        <v>15.75</v>
      </c>
      <c r="BY1068">
        <f>IF($BW$6="","",IF(ISERROR(INDEX([1]Base!$A$2:$C$207,MATCH($BW$6,[1]Base!$A$2:$A$207,0),2))=TRUE,"CABLE INCONNU",(INDEX([1]Base!$A$2:$C$207,MATCH($BW$6,[1]Base!$A$2:$A$207,0),2))))</f>
        <v>0.54700000000000004</v>
      </c>
      <c r="CA1068">
        <f t="shared" si="63"/>
        <v>0</v>
      </c>
      <c r="CC1068">
        <f>$BB$28+$D$10*((EXP(($BB$26-Q1068)/$D$10)+EXP(-($BB$26-Q1068)/$D$10))/2-1)</f>
        <v>237.96</v>
      </c>
      <c r="CD10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BORD'!$B$13:$B$2000,0),9)))*Q1068/$M$18)</f>
        <v>237.96</v>
      </c>
      <c r="CF1068" t="str">
        <f>'[1]TABLEAU DE BORD'!B1066</f>
        <v/>
      </c>
      <c r="CG1068" t="e">
        <f>'[1]TABLEAU DE BORD'!E1066-'[1]TABLEAU DE BORD'!C1066</f>
        <v>#VALUE!</v>
      </c>
      <c r="CI1068" t="str">
        <f>'[1]TABLEAU DE BORD'!H1066</f>
        <v/>
      </c>
      <c r="CJ1068" t="e">
        <f>'[1]TABLEAU DE BORD'!K1066-'[1]TABLEAU DE BORD'!I1066</f>
        <v>#VALUE!</v>
      </c>
    </row>
    <row r="1069" spans="69:88" x14ac:dyDescent="0.25">
      <c r="BQ10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BORD'!$B$13:$B$2000,0),11))*Q1069/INDEX('[1]TABLEAU DE BORD'!$B$13:$R$2000,MATCH('Formalisme RTE'!$H$2,'[1]TABLEAU DE BORD'!$B$13:$B$2000,0),12)</f>
        <v>2.7040062867933941</v>
      </c>
      <c r="BR1069">
        <f t="shared" si="64"/>
        <v>0</v>
      </c>
      <c r="BU1069">
        <f t="shared" si="62"/>
        <v>0.5758883471257642</v>
      </c>
      <c r="BW1069">
        <f>IF($BW$6="","",IF(ISERROR(INDEX([1]Base!$A$2:$C$207,MATCH($BW$6,[1]Base!$A$2:$A$207,0),2))=TRUE,"CABLE INCONNU",(INDEX([1]Base!$A$2:$C$207,MATCH($BW$6,[1]Base!$A$2:$A$207,0),3))))</f>
        <v>15.75</v>
      </c>
      <c r="BY1069">
        <f>IF($BW$6="","",IF(ISERROR(INDEX([1]Base!$A$2:$C$207,MATCH($BW$6,[1]Base!$A$2:$A$207,0),2))=TRUE,"CABLE INCONNU",(INDEX([1]Base!$A$2:$C$207,MATCH($BW$6,[1]Base!$A$2:$A$207,0),2))))</f>
        <v>0.54700000000000004</v>
      </c>
      <c r="CA1069">
        <f t="shared" si="63"/>
        <v>0</v>
      </c>
      <c r="CC1069">
        <f>$BB$28+$D$10*((EXP(($BB$26-Q1069)/$D$10)+EXP(-($BB$26-Q1069)/$D$10))/2-1)</f>
        <v>237.96</v>
      </c>
      <c r="CD10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BORD'!$B$13:$B$2000,0),9)))*Q1069/$M$18)</f>
        <v>237.96</v>
      </c>
      <c r="CF1069" t="str">
        <f>'[1]TABLEAU DE BORD'!B1067</f>
        <v/>
      </c>
      <c r="CG1069" t="e">
        <f>'[1]TABLEAU DE BORD'!E1067-'[1]TABLEAU DE BORD'!C1067</f>
        <v>#VALUE!</v>
      </c>
      <c r="CI1069" t="str">
        <f>'[1]TABLEAU DE BORD'!H1067</f>
        <v/>
      </c>
      <c r="CJ1069" t="e">
        <f>'[1]TABLEAU DE BORD'!K1067-'[1]TABLEAU DE BORD'!I1067</f>
        <v>#VALUE!</v>
      </c>
    </row>
    <row r="1070" spans="69:88" x14ac:dyDescent="0.25">
      <c r="BQ10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BORD'!$B$13:$B$2000,0),11))*Q1070/INDEX('[1]TABLEAU DE BORD'!$B$13:$R$2000,MATCH('Formalisme RTE'!$H$2,'[1]TABLEAU DE BORD'!$B$13:$B$2000,0),12)</f>
        <v>2.7040062867933941</v>
      </c>
      <c r="BR1070">
        <f t="shared" si="64"/>
        <v>0</v>
      </c>
      <c r="BU1070">
        <f t="shared" si="62"/>
        <v>0.5758883471257642</v>
      </c>
      <c r="BW1070">
        <f>IF($BW$6="","",IF(ISERROR(INDEX([1]Base!$A$2:$C$207,MATCH($BW$6,[1]Base!$A$2:$A$207,0),2))=TRUE,"CABLE INCONNU",(INDEX([1]Base!$A$2:$C$207,MATCH($BW$6,[1]Base!$A$2:$A$207,0),3))))</f>
        <v>15.75</v>
      </c>
      <c r="BY1070">
        <f>IF($BW$6="","",IF(ISERROR(INDEX([1]Base!$A$2:$C$207,MATCH($BW$6,[1]Base!$A$2:$A$207,0),2))=TRUE,"CABLE INCONNU",(INDEX([1]Base!$A$2:$C$207,MATCH($BW$6,[1]Base!$A$2:$A$207,0),2))))</f>
        <v>0.54700000000000004</v>
      </c>
      <c r="CA1070">
        <f t="shared" si="63"/>
        <v>0</v>
      </c>
      <c r="CC1070">
        <f>$BB$28+$D$10*((EXP(($BB$26-Q1070)/$D$10)+EXP(-($BB$26-Q1070)/$D$10))/2-1)</f>
        <v>237.96</v>
      </c>
      <c r="CD10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BORD'!$B$13:$B$2000,0),9)))*Q1070/$M$18)</f>
        <v>237.96</v>
      </c>
      <c r="CF1070" t="str">
        <f>'[1]TABLEAU DE BORD'!B1068</f>
        <v/>
      </c>
      <c r="CG1070" t="e">
        <f>'[1]TABLEAU DE BORD'!E1068-'[1]TABLEAU DE BORD'!C1068</f>
        <v>#VALUE!</v>
      </c>
      <c r="CI1070" t="str">
        <f>'[1]TABLEAU DE BORD'!H1068</f>
        <v/>
      </c>
      <c r="CJ1070" t="e">
        <f>'[1]TABLEAU DE BORD'!K1068-'[1]TABLEAU DE BORD'!I1068</f>
        <v>#VALUE!</v>
      </c>
    </row>
    <row r="1071" spans="69:88" x14ac:dyDescent="0.25">
      <c r="BQ10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BORD'!$B$13:$B$2000,0),11))*Q1071/INDEX('[1]TABLEAU DE BORD'!$B$13:$R$2000,MATCH('Formalisme RTE'!$H$2,'[1]TABLEAU DE BORD'!$B$13:$B$2000,0),12)</f>
        <v>2.7040062867933941</v>
      </c>
      <c r="BR1071">
        <f t="shared" si="64"/>
        <v>0</v>
      </c>
      <c r="BU1071">
        <f t="shared" si="62"/>
        <v>0.5758883471257642</v>
      </c>
      <c r="BW1071">
        <f>IF($BW$6="","",IF(ISERROR(INDEX([1]Base!$A$2:$C$207,MATCH($BW$6,[1]Base!$A$2:$A$207,0),2))=TRUE,"CABLE INCONNU",(INDEX([1]Base!$A$2:$C$207,MATCH($BW$6,[1]Base!$A$2:$A$207,0),3))))</f>
        <v>15.75</v>
      </c>
      <c r="BY1071">
        <f>IF($BW$6="","",IF(ISERROR(INDEX([1]Base!$A$2:$C$207,MATCH($BW$6,[1]Base!$A$2:$A$207,0),2))=TRUE,"CABLE INCONNU",(INDEX([1]Base!$A$2:$C$207,MATCH($BW$6,[1]Base!$A$2:$A$207,0),2))))</f>
        <v>0.54700000000000004</v>
      </c>
      <c r="CA1071">
        <f t="shared" si="63"/>
        <v>0</v>
      </c>
      <c r="CC1071">
        <f>$BB$28+$D$10*((EXP(($BB$26-Q1071)/$D$10)+EXP(-($BB$26-Q1071)/$D$10))/2-1)</f>
        <v>237.96</v>
      </c>
      <c r="CD10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BORD'!$B$13:$B$2000,0),9)))*Q1071/$M$18)</f>
        <v>237.96</v>
      </c>
      <c r="CF1071" t="str">
        <f>'[1]TABLEAU DE BORD'!B1069</f>
        <v/>
      </c>
      <c r="CG1071" t="e">
        <f>'[1]TABLEAU DE BORD'!E1069-'[1]TABLEAU DE BORD'!C1069</f>
        <v>#VALUE!</v>
      </c>
      <c r="CI1071" t="str">
        <f>'[1]TABLEAU DE BORD'!H1069</f>
        <v/>
      </c>
      <c r="CJ1071" t="e">
        <f>'[1]TABLEAU DE BORD'!K1069-'[1]TABLEAU DE BORD'!I1069</f>
        <v>#VALUE!</v>
      </c>
    </row>
    <row r="1072" spans="69:88" x14ac:dyDescent="0.25">
      <c r="BQ10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BORD'!$B$13:$B$2000,0),11))*Q1072/INDEX('[1]TABLEAU DE BORD'!$B$13:$R$2000,MATCH('Formalisme RTE'!$H$2,'[1]TABLEAU DE BORD'!$B$13:$B$2000,0),12)</f>
        <v>2.7040062867933941</v>
      </c>
      <c r="BR1072">
        <f t="shared" si="64"/>
        <v>0</v>
      </c>
      <c r="BU1072">
        <f t="shared" si="62"/>
        <v>0.5758883471257642</v>
      </c>
      <c r="BW1072">
        <f>IF($BW$6="","",IF(ISERROR(INDEX([1]Base!$A$2:$C$207,MATCH($BW$6,[1]Base!$A$2:$A$207,0),2))=TRUE,"CABLE INCONNU",(INDEX([1]Base!$A$2:$C$207,MATCH($BW$6,[1]Base!$A$2:$A$207,0),3))))</f>
        <v>15.75</v>
      </c>
      <c r="BY1072">
        <f>IF($BW$6="","",IF(ISERROR(INDEX([1]Base!$A$2:$C$207,MATCH($BW$6,[1]Base!$A$2:$A$207,0),2))=TRUE,"CABLE INCONNU",(INDEX([1]Base!$A$2:$C$207,MATCH($BW$6,[1]Base!$A$2:$A$207,0),2))))</f>
        <v>0.54700000000000004</v>
      </c>
      <c r="CA1072">
        <f t="shared" si="63"/>
        <v>0</v>
      </c>
      <c r="CC1072">
        <f>$BB$28+$D$10*((EXP(($BB$26-Q1072)/$D$10)+EXP(-($BB$26-Q1072)/$D$10))/2-1)</f>
        <v>237.96</v>
      </c>
      <c r="CD10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BORD'!$B$13:$B$2000,0),9)))*Q1072/$M$18)</f>
        <v>237.96</v>
      </c>
      <c r="CF1072" t="str">
        <f>'[1]TABLEAU DE BORD'!B1070</f>
        <v/>
      </c>
      <c r="CG1072" t="e">
        <f>'[1]TABLEAU DE BORD'!E1070-'[1]TABLEAU DE BORD'!C1070</f>
        <v>#VALUE!</v>
      </c>
      <c r="CI1072" t="str">
        <f>'[1]TABLEAU DE BORD'!H1070</f>
        <v/>
      </c>
      <c r="CJ1072" t="e">
        <f>'[1]TABLEAU DE BORD'!K1070-'[1]TABLEAU DE BORD'!I1070</f>
        <v>#VALUE!</v>
      </c>
    </row>
    <row r="1073" spans="69:88" x14ac:dyDescent="0.25">
      <c r="BQ10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BORD'!$B$13:$B$2000,0),11))*Q1073/INDEX('[1]TABLEAU DE BORD'!$B$13:$R$2000,MATCH('Formalisme RTE'!$H$2,'[1]TABLEAU DE BORD'!$B$13:$B$2000,0),12)</f>
        <v>2.7040062867933941</v>
      </c>
      <c r="BR1073">
        <f t="shared" si="64"/>
        <v>0</v>
      </c>
      <c r="BU1073">
        <f t="shared" si="62"/>
        <v>0.5758883471257642</v>
      </c>
      <c r="BW1073">
        <f>IF($BW$6="","",IF(ISERROR(INDEX([1]Base!$A$2:$C$207,MATCH($BW$6,[1]Base!$A$2:$A$207,0),2))=TRUE,"CABLE INCONNU",(INDEX([1]Base!$A$2:$C$207,MATCH($BW$6,[1]Base!$A$2:$A$207,0),3))))</f>
        <v>15.75</v>
      </c>
      <c r="BY1073">
        <f>IF($BW$6="","",IF(ISERROR(INDEX([1]Base!$A$2:$C$207,MATCH($BW$6,[1]Base!$A$2:$A$207,0),2))=TRUE,"CABLE INCONNU",(INDEX([1]Base!$A$2:$C$207,MATCH($BW$6,[1]Base!$A$2:$A$207,0),2))))</f>
        <v>0.54700000000000004</v>
      </c>
      <c r="CA1073">
        <f t="shared" si="63"/>
        <v>0</v>
      </c>
      <c r="CC1073">
        <f>$BB$28+$D$10*((EXP(($BB$26-Q1073)/$D$10)+EXP(-($BB$26-Q1073)/$D$10))/2-1)</f>
        <v>237.96</v>
      </c>
      <c r="CD10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BORD'!$B$13:$B$2000,0),9)))*Q1073/$M$18)</f>
        <v>237.96</v>
      </c>
      <c r="CF1073" t="str">
        <f>'[1]TABLEAU DE BORD'!B1071</f>
        <v/>
      </c>
      <c r="CG1073" t="e">
        <f>'[1]TABLEAU DE BORD'!E1071-'[1]TABLEAU DE BORD'!C1071</f>
        <v>#VALUE!</v>
      </c>
      <c r="CI1073" t="str">
        <f>'[1]TABLEAU DE BORD'!H1071</f>
        <v/>
      </c>
      <c r="CJ1073" t="e">
        <f>'[1]TABLEAU DE BORD'!K1071-'[1]TABLEAU DE BORD'!I1071</f>
        <v>#VALUE!</v>
      </c>
    </row>
    <row r="1074" spans="69:88" x14ac:dyDescent="0.25">
      <c r="BQ10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BORD'!$B$13:$B$2000,0),11))*Q1074/INDEX('[1]TABLEAU DE BORD'!$B$13:$R$2000,MATCH('Formalisme RTE'!$H$2,'[1]TABLEAU DE BORD'!$B$13:$B$2000,0),12)</f>
        <v>2.7040062867933941</v>
      </c>
      <c r="BR1074">
        <f t="shared" si="64"/>
        <v>0</v>
      </c>
      <c r="BU1074">
        <f t="shared" si="62"/>
        <v>0.5758883471257642</v>
      </c>
      <c r="BW1074">
        <f>IF($BW$6="","",IF(ISERROR(INDEX([1]Base!$A$2:$C$207,MATCH($BW$6,[1]Base!$A$2:$A$207,0),2))=TRUE,"CABLE INCONNU",(INDEX([1]Base!$A$2:$C$207,MATCH($BW$6,[1]Base!$A$2:$A$207,0),3))))</f>
        <v>15.75</v>
      </c>
      <c r="BY1074">
        <f>IF($BW$6="","",IF(ISERROR(INDEX([1]Base!$A$2:$C$207,MATCH($BW$6,[1]Base!$A$2:$A$207,0),2))=TRUE,"CABLE INCONNU",(INDEX([1]Base!$A$2:$C$207,MATCH($BW$6,[1]Base!$A$2:$A$207,0),2))))</f>
        <v>0.54700000000000004</v>
      </c>
      <c r="CA1074">
        <f t="shared" si="63"/>
        <v>0</v>
      </c>
      <c r="CC1074">
        <f>$BB$28+$D$10*((EXP(($BB$26-Q1074)/$D$10)+EXP(-($BB$26-Q1074)/$D$10))/2-1)</f>
        <v>237.96</v>
      </c>
      <c r="CD10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BORD'!$B$13:$B$2000,0),9)))*Q1074/$M$18)</f>
        <v>237.96</v>
      </c>
      <c r="CF1074" t="str">
        <f>'[1]TABLEAU DE BORD'!B1072</f>
        <v/>
      </c>
      <c r="CG1074" t="e">
        <f>'[1]TABLEAU DE BORD'!E1072-'[1]TABLEAU DE BORD'!C1072</f>
        <v>#VALUE!</v>
      </c>
      <c r="CI1074" t="str">
        <f>'[1]TABLEAU DE BORD'!H1072</f>
        <v/>
      </c>
      <c r="CJ1074" t="e">
        <f>'[1]TABLEAU DE BORD'!K1072-'[1]TABLEAU DE BORD'!I1072</f>
        <v>#VALUE!</v>
      </c>
    </row>
    <row r="1075" spans="69:88" x14ac:dyDescent="0.25">
      <c r="BQ10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BORD'!$B$13:$B$2000,0),11))*Q1075/INDEX('[1]TABLEAU DE BORD'!$B$13:$R$2000,MATCH('Formalisme RTE'!$H$2,'[1]TABLEAU DE BORD'!$B$13:$B$2000,0),12)</f>
        <v>2.7040062867933941</v>
      </c>
      <c r="BR1075">
        <f t="shared" si="64"/>
        <v>0</v>
      </c>
      <c r="BU1075">
        <f t="shared" si="62"/>
        <v>0.5758883471257642</v>
      </c>
      <c r="BW1075">
        <f>IF($BW$6="","",IF(ISERROR(INDEX([1]Base!$A$2:$C$207,MATCH($BW$6,[1]Base!$A$2:$A$207,0),2))=TRUE,"CABLE INCONNU",(INDEX([1]Base!$A$2:$C$207,MATCH($BW$6,[1]Base!$A$2:$A$207,0),3))))</f>
        <v>15.75</v>
      </c>
      <c r="BY1075">
        <f>IF($BW$6="","",IF(ISERROR(INDEX([1]Base!$A$2:$C$207,MATCH($BW$6,[1]Base!$A$2:$A$207,0),2))=TRUE,"CABLE INCONNU",(INDEX([1]Base!$A$2:$C$207,MATCH($BW$6,[1]Base!$A$2:$A$207,0),2))))</f>
        <v>0.54700000000000004</v>
      </c>
      <c r="CA1075">
        <f t="shared" si="63"/>
        <v>0</v>
      </c>
      <c r="CC1075">
        <f>$BB$28+$D$10*((EXP(($BB$26-Q1075)/$D$10)+EXP(-($BB$26-Q1075)/$D$10))/2-1)</f>
        <v>237.96</v>
      </c>
      <c r="CD10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BORD'!$B$13:$B$2000,0),9)))*Q1075/$M$18)</f>
        <v>237.96</v>
      </c>
      <c r="CF1075" t="str">
        <f>'[1]TABLEAU DE BORD'!B1073</f>
        <v/>
      </c>
      <c r="CG1075" t="e">
        <f>'[1]TABLEAU DE BORD'!E1073-'[1]TABLEAU DE BORD'!C1073</f>
        <v>#VALUE!</v>
      </c>
      <c r="CI1075" t="str">
        <f>'[1]TABLEAU DE BORD'!H1073</f>
        <v/>
      </c>
      <c r="CJ1075" t="e">
        <f>'[1]TABLEAU DE BORD'!K1073-'[1]TABLEAU DE BORD'!I1073</f>
        <v>#VALUE!</v>
      </c>
    </row>
    <row r="1076" spans="69:88" x14ac:dyDescent="0.25">
      <c r="BQ10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BORD'!$B$13:$B$2000,0),11))*Q1076/INDEX('[1]TABLEAU DE BORD'!$B$13:$R$2000,MATCH('Formalisme RTE'!$H$2,'[1]TABLEAU DE BORD'!$B$13:$B$2000,0),12)</f>
        <v>2.7040062867933941</v>
      </c>
      <c r="BR1076">
        <f t="shared" si="64"/>
        <v>0</v>
      </c>
      <c r="BU1076">
        <f t="shared" si="62"/>
        <v>0.5758883471257642</v>
      </c>
      <c r="BW1076">
        <f>IF($BW$6="","",IF(ISERROR(INDEX([1]Base!$A$2:$C$207,MATCH($BW$6,[1]Base!$A$2:$A$207,0),2))=TRUE,"CABLE INCONNU",(INDEX([1]Base!$A$2:$C$207,MATCH($BW$6,[1]Base!$A$2:$A$207,0),3))))</f>
        <v>15.75</v>
      </c>
      <c r="BY1076">
        <f>IF($BW$6="","",IF(ISERROR(INDEX([1]Base!$A$2:$C$207,MATCH($BW$6,[1]Base!$A$2:$A$207,0),2))=TRUE,"CABLE INCONNU",(INDEX([1]Base!$A$2:$C$207,MATCH($BW$6,[1]Base!$A$2:$A$207,0),2))))</f>
        <v>0.54700000000000004</v>
      </c>
      <c r="CA1076">
        <f t="shared" si="63"/>
        <v>0</v>
      </c>
      <c r="CC1076">
        <f>$BB$28+$D$10*((EXP(($BB$26-Q1076)/$D$10)+EXP(-($BB$26-Q1076)/$D$10))/2-1)</f>
        <v>237.96</v>
      </c>
      <c r="CD10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BORD'!$B$13:$B$2000,0),9)))*Q1076/$M$18)</f>
        <v>237.96</v>
      </c>
      <c r="CF1076" t="str">
        <f>'[1]TABLEAU DE BORD'!B1074</f>
        <v/>
      </c>
      <c r="CG1076" t="e">
        <f>'[1]TABLEAU DE BORD'!E1074-'[1]TABLEAU DE BORD'!C1074</f>
        <v>#VALUE!</v>
      </c>
      <c r="CI1076" t="str">
        <f>'[1]TABLEAU DE BORD'!H1074</f>
        <v/>
      </c>
      <c r="CJ1076" t="e">
        <f>'[1]TABLEAU DE BORD'!K1074-'[1]TABLEAU DE BORD'!I1074</f>
        <v>#VALUE!</v>
      </c>
    </row>
    <row r="1077" spans="69:88" x14ac:dyDescent="0.25">
      <c r="BQ10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BORD'!$B$13:$B$2000,0),11))*Q1077/INDEX('[1]TABLEAU DE BORD'!$B$13:$R$2000,MATCH('Formalisme RTE'!$H$2,'[1]TABLEAU DE BORD'!$B$13:$B$2000,0),12)</f>
        <v>2.7040062867933941</v>
      </c>
      <c r="BR1077">
        <f t="shared" si="64"/>
        <v>0</v>
      </c>
      <c r="BU1077">
        <f t="shared" si="62"/>
        <v>0.5758883471257642</v>
      </c>
      <c r="BW1077">
        <f>IF($BW$6="","",IF(ISERROR(INDEX([1]Base!$A$2:$C$207,MATCH($BW$6,[1]Base!$A$2:$A$207,0),2))=TRUE,"CABLE INCONNU",(INDEX([1]Base!$A$2:$C$207,MATCH($BW$6,[1]Base!$A$2:$A$207,0),3))))</f>
        <v>15.75</v>
      </c>
      <c r="BY1077">
        <f>IF($BW$6="","",IF(ISERROR(INDEX([1]Base!$A$2:$C$207,MATCH($BW$6,[1]Base!$A$2:$A$207,0),2))=TRUE,"CABLE INCONNU",(INDEX([1]Base!$A$2:$C$207,MATCH($BW$6,[1]Base!$A$2:$A$207,0),2))))</f>
        <v>0.54700000000000004</v>
      </c>
      <c r="CA1077">
        <f t="shared" si="63"/>
        <v>0</v>
      </c>
      <c r="CC1077">
        <f>$BB$28+$D$10*((EXP(($BB$26-Q1077)/$D$10)+EXP(-($BB$26-Q1077)/$D$10))/2-1)</f>
        <v>237.96</v>
      </c>
      <c r="CD10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BORD'!$B$13:$B$2000,0),9)))*Q1077/$M$18)</f>
        <v>237.96</v>
      </c>
      <c r="CF1077" t="str">
        <f>'[1]TABLEAU DE BORD'!B1075</f>
        <v/>
      </c>
      <c r="CG1077" t="e">
        <f>'[1]TABLEAU DE BORD'!E1075-'[1]TABLEAU DE BORD'!C1075</f>
        <v>#VALUE!</v>
      </c>
      <c r="CI1077" t="str">
        <f>'[1]TABLEAU DE BORD'!H1075</f>
        <v/>
      </c>
      <c r="CJ1077" t="e">
        <f>'[1]TABLEAU DE BORD'!K1075-'[1]TABLEAU DE BORD'!I1075</f>
        <v>#VALUE!</v>
      </c>
    </row>
    <row r="1078" spans="69:88" x14ac:dyDescent="0.25">
      <c r="BQ10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BORD'!$B$13:$B$2000,0),11))*Q1078/INDEX('[1]TABLEAU DE BORD'!$B$13:$R$2000,MATCH('Formalisme RTE'!$H$2,'[1]TABLEAU DE BORD'!$B$13:$B$2000,0),12)</f>
        <v>2.7040062867933941</v>
      </c>
      <c r="BR1078">
        <f t="shared" si="64"/>
        <v>0</v>
      </c>
      <c r="BU1078">
        <f t="shared" si="62"/>
        <v>0.5758883471257642</v>
      </c>
      <c r="BW1078">
        <f>IF($BW$6="","",IF(ISERROR(INDEX([1]Base!$A$2:$C$207,MATCH($BW$6,[1]Base!$A$2:$A$207,0),2))=TRUE,"CABLE INCONNU",(INDEX([1]Base!$A$2:$C$207,MATCH($BW$6,[1]Base!$A$2:$A$207,0),3))))</f>
        <v>15.75</v>
      </c>
      <c r="BY1078">
        <f>IF($BW$6="","",IF(ISERROR(INDEX([1]Base!$A$2:$C$207,MATCH($BW$6,[1]Base!$A$2:$A$207,0),2))=TRUE,"CABLE INCONNU",(INDEX([1]Base!$A$2:$C$207,MATCH($BW$6,[1]Base!$A$2:$A$207,0),2))))</f>
        <v>0.54700000000000004</v>
      </c>
      <c r="CA1078">
        <f t="shared" si="63"/>
        <v>0</v>
      </c>
      <c r="CC1078">
        <f>$BB$28+$D$10*((EXP(($BB$26-Q1078)/$D$10)+EXP(-($BB$26-Q1078)/$D$10))/2-1)</f>
        <v>237.96</v>
      </c>
      <c r="CD10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BORD'!$B$13:$B$2000,0),9)))*Q1078/$M$18)</f>
        <v>237.96</v>
      </c>
      <c r="CF1078" t="str">
        <f>'[1]TABLEAU DE BORD'!B1076</f>
        <v/>
      </c>
      <c r="CG1078" t="e">
        <f>'[1]TABLEAU DE BORD'!E1076-'[1]TABLEAU DE BORD'!C1076</f>
        <v>#VALUE!</v>
      </c>
      <c r="CI1078" t="str">
        <f>'[1]TABLEAU DE BORD'!H1076</f>
        <v/>
      </c>
      <c r="CJ1078" t="e">
        <f>'[1]TABLEAU DE BORD'!K1076-'[1]TABLEAU DE BORD'!I1076</f>
        <v>#VALUE!</v>
      </c>
    </row>
    <row r="1079" spans="69:88" x14ac:dyDescent="0.25">
      <c r="BQ10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BORD'!$B$13:$B$2000,0),11))*Q1079/INDEX('[1]TABLEAU DE BORD'!$B$13:$R$2000,MATCH('Formalisme RTE'!$H$2,'[1]TABLEAU DE BORD'!$B$13:$B$2000,0),12)</f>
        <v>2.7040062867933941</v>
      </c>
      <c r="BR1079">
        <f t="shared" si="64"/>
        <v>0</v>
      </c>
      <c r="BU1079">
        <f t="shared" si="62"/>
        <v>0.5758883471257642</v>
      </c>
      <c r="BW1079">
        <f>IF($BW$6="","",IF(ISERROR(INDEX([1]Base!$A$2:$C$207,MATCH($BW$6,[1]Base!$A$2:$A$207,0),2))=TRUE,"CABLE INCONNU",(INDEX([1]Base!$A$2:$C$207,MATCH($BW$6,[1]Base!$A$2:$A$207,0),3))))</f>
        <v>15.75</v>
      </c>
      <c r="BY1079">
        <f>IF($BW$6="","",IF(ISERROR(INDEX([1]Base!$A$2:$C$207,MATCH($BW$6,[1]Base!$A$2:$A$207,0),2))=TRUE,"CABLE INCONNU",(INDEX([1]Base!$A$2:$C$207,MATCH($BW$6,[1]Base!$A$2:$A$207,0),2))))</f>
        <v>0.54700000000000004</v>
      </c>
      <c r="CA1079">
        <f t="shared" si="63"/>
        <v>0</v>
      </c>
      <c r="CC1079">
        <f>$BB$28+$D$10*((EXP(($BB$26-Q1079)/$D$10)+EXP(-($BB$26-Q1079)/$D$10))/2-1)</f>
        <v>237.96</v>
      </c>
      <c r="CD10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BORD'!$B$13:$B$2000,0),9)))*Q1079/$M$18)</f>
        <v>237.96</v>
      </c>
      <c r="CF1079" t="str">
        <f>'[1]TABLEAU DE BORD'!B1077</f>
        <v/>
      </c>
      <c r="CG1079" t="e">
        <f>'[1]TABLEAU DE BORD'!E1077-'[1]TABLEAU DE BORD'!C1077</f>
        <v>#VALUE!</v>
      </c>
      <c r="CI1079" t="str">
        <f>'[1]TABLEAU DE BORD'!H1077</f>
        <v/>
      </c>
      <c r="CJ1079" t="e">
        <f>'[1]TABLEAU DE BORD'!K1077-'[1]TABLEAU DE BORD'!I1077</f>
        <v>#VALUE!</v>
      </c>
    </row>
    <row r="1080" spans="69:88" x14ac:dyDescent="0.25">
      <c r="BQ10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BORD'!$B$13:$B$2000,0),11))*Q1080/INDEX('[1]TABLEAU DE BORD'!$B$13:$R$2000,MATCH('Formalisme RTE'!$H$2,'[1]TABLEAU DE BORD'!$B$13:$B$2000,0),12)</f>
        <v>2.7040062867933941</v>
      </c>
      <c r="BR1080">
        <f t="shared" si="64"/>
        <v>0</v>
      </c>
      <c r="BU1080">
        <f t="shared" si="62"/>
        <v>0.5758883471257642</v>
      </c>
      <c r="BW1080">
        <f>IF($BW$6="","",IF(ISERROR(INDEX([1]Base!$A$2:$C$207,MATCH($BW$6,[1]Base!$A$2:$A$207,0),2))=TRUE,"CABLE INCONNU",(INDEX([1]Base!$A$2:$C$207,MATCH($BW$6,[1]Base!$A$2:$A$207,0),3))))</f>
        <v>15.75</v>
      </c>
      <c r="BY1080">
        <f>IF($BW$6="","",IF(ISERROR(INDEX([1]Base!$A$2:$C$207,MATCH($BW$6,[1]Base!$A$2:$A$207,0),2))=TRUE,"CABLE INCONNU",(INDEX([1]Base!$A$2:$C$207,MATCH($BW$6,[1]Base!$A$2:$A$207,0),2))))</f>
        <v>0.54700000000000004</v>
      </c>
      <c r="CA1080">
        <f t="shared" si="63"/>
        <v>0</v>
      </c>
      <c r="CC1080">
        <f>$BB$28+$D$10*((EXP(($BB$26-Q1080)/$D$10)+EXP(-($BB$26-Q1080)/$D$10))/2-1)</f>
        <v>237.96</v>
      </c>
      <c r="CD10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BORD'!$B$13:$B$2000,0),9)))*Q1080/$M$18)</f>
        <v>237.96</v>
      </c>
      <c r="CF1080" t="str">
        <f>'[1]TABLEAU DE BORD'!B1078</f>
        <v/>
      </c>
      <c r="CG1080" t="e">
        <f>'[1]TABLEAU DE BORD'!E1078-'[1]TABLEAU DE BORD'!C1078</f>
        <v>#VALUE!</v>
      </c>
      <c r="CI1080" t="str">
        <f>'[1]TABLEAU DE BORD'!H1078</f>
        <v/>
      </c>
      <c r="CJ1080" t="e">
        <f>'[1]TABLEAU DE BORD'!K1078-'[1]TABLEAU DE BORD'!I1078</f>
        <v>#VALUE!</v>
      </c>
    </row>
    <row r="1081" spans="69:88" x14ac:dyDescent="0.25">
      <c r="BQ10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BORD'!$B$13:$B$2000,0),11))*Q1081/INDEX('[1]TABLEAU DE BORD'!$B$13:$R$2000,MATCH('Formalisme RTE'!$H$2,'[1]TABLEAU DE BORD'!$B$13:$B$2000,0),12)</f>
        <v>2.7040062867933941</v>
      </c>
      <c r="BR1081">
        <f t="shared" si="64"/>
        <v>0</v>
      </c>
      <c r="BU1081">
        <f t="shared" si="62"/>
        <v>0.5758883471257642</v>
      </c>
      <c r="BW1081">
        <f>IF($BW$6="","",IF(ISERROR(INDEX([1]Base!$A$2:$C$207,MATCH($BW$6,[1]Base!$A$2:$A$207,0),2))=TRUE,"CABLE INCONNU",(INDEX([1]Base!$A$2:$C$207,MATCH($BW$6,[1]Base!$A$2:$A$207,0),3))))</f>
        <v>15.75</v>
      </c>
      <c r="BY1081">
        <f>IF($BW$6="","",IF(ISERROR(INDEX([1]Base!$A$2:$C$207,MATCH($BW$6,[1]Base!$A$2:$A$207,0),2))=TRUE,"CABLE INCONNU",(INDEX([1]Base!$A$2:$C$207,MATCH($BW$6,[1]Base!$A$2:$A$207,0),2))))</f>
        <v>0.54700000000000004</v>
      </c>
      <c r="CA1081">
        <f t="shared" si="63"/>
        <v>0</v>
      </c>
      <c r="CC1081">
        <f>$BB$28+$D$10*((EXP(($BB$26-Q1081)/$D$10)+EXP(-($BB$26-Q1081)/$D$10))/2-1)</f>
        <v>237.96</v>
      </c>
      <c r="CD10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BORD'!$B$13:$B$2000,0),9)))*Q1081/$M$18)</f>
        <v>237.96</v>
      </c>
      <c r="CF1081" t="str">
        <f>'[1]TABLEAU DE BORD'!B1079</f>
        <v/>
      </c>
      <c r="CG1081" t="e">
        <f>'[1]TABLEAU DE BORD'!E1079-'[1]TABLEAU DE BORD'!C1079</f>
        <v>#VALUE!</v>
      </c>
      <c r="CI1081" t="str">
        <f>'[1]TABLEAU DE BORD'!H1079</f>
        <v/>
      </c>
      <c r="CJ1081" t="e">
        <f>'[1]TABLEAU DE BORD'!K1079-'[1]TABLEAU DE BORD'!I1079</f>
        <v>#VALUE!</v>
      </c>
    </row>
    <row r="1082" spans="69:88" x14ac:dyDescent="0.25">
      <c r="BQ10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BORD'!$B$13:$B$2000,0),11))*Q1082/INDEX('[1]TABLEAU DE BORD'!$B$13:$R$2000,MATCH('Formalisme RTE'!$H$2,'[1]TABLEAU DE BORD'!$B$13:$B$2000,0),12)</f>
        <v>2.7040062867933941</v>
      </c>
      <c r="BR1082">
        <f t="shared" si="64"/>
        <v>0</v>
      </c>
      <c r="BU1082">
        <f t="shared" si="62"/>
        <v>0.5758883471257642</v>
      </c>
      <c r="BW1082">
        <f>IF($BW$6="","",IF(ISERROR(INDEX([1]Base!$A$2:$C$207,MATCH($BW$6,[1]Base!$A$2:$A$207,0),2))=TRUE,"CABLE INCONNU",(INDEX([1]Base!$A$2:$C$207,MATCH($BW$6,[1]Base!$A$2:$A$207,0),3))))</f>
        <v>15.75</v>
      </c>
      <c r="BY1082">
        <f>IF($BW$6="","",IF(ISERROR(INDEX([1]Base!$A$2:$C$207,MATCH($BW$6,[1]Base!$A$2:$A$207,0),2))=TRUE,"CABLE INCONNU",(INDEX([1]Base!$A$2:$C$207,MATCH($BW$6,[1]Base!$A$2:$A$207,0),2))))</f>
        <v>0.54700000000000004</v>
      </c>
      <c r="CA1082">
        <f t="shared" si="63"/>
        <v>0</v>
      </c>
      <c r="CC1082">
        <f>$BB$28+$D$10*((EXP(($BB$26-Q1082)/$D$10)+EXP(-($BB$26-Q1082)/$D$10))/2-1)</f>
        <v>237.96</v>
      </c>
      <c r="CD10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BORD'!$B$13:$B$2000,0),9)))*Q1082/$M$18)</f>
        <v>237.96</v>
      </c>
      <c r="CF1082" t="str">
        <f>'[1]TABLEAU DE BORD'!B1080</f>
        <v/>
      </c>
      <c r="CG1082" t="e">
        <f>'[1]TABLEAU DE BORD'!E1080-'[1]TABLEAU DE BORD'!C1080</f>
        <v>#VALUE!</v>
      </c>
      <c r="CI1082" t="str">
        <f>'[1]TABLEAU DE BORD'!H1080</f>
        <v/>
      </c>
      <c r="CJ1082" t="e">
        <f>'[1]TABLEAU DE BORD'!K1080-'[1]TABLEAU DE BORD'!I1080</f>
        <v>#VALUE!</v>
      </c>
    </row>
    <row r="1083" spans="69:88" x14ac:dyDescent="0.25">
      <c r="BQ10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BORD'!$B$13:$B$2000,0),11))*Q1083/INDEX('[1]TABLEAU DE BORD'!$B$13:$R$2000,MATCH('Formalisme RTE'!$H$2,'[1]TABLEAU DE BORD'!$B$13:$B$2000,0),12)</f>
        <v>2.7040062867933941</v>
      </c>
      <c r="BR1083">
        <f t="shared" si="64"/>
        <v>0</v>
      </c>
      <c r="BU1083">
        <f t="shared" si="62"/>
        <v>0.5758883471257642</v>
      </c>
      <c r="BW1083">
        <f>IF($BW$6="","",IF(ISERROR(INDEX([1]Base!$A$2:$C$207,MATCH($BW$6,[1]Base!$A$2:$A$207,0),2))=TRUE,"CABLE INCONNU",(INDEX([1]Base!$A$2:$C$207,MATCH($BW$6,[1]Base!$A$2:$A$207,0),3))))</f>
        <v>15.75</v>
      </c>
      <c r="BY1083">
        <f>IF($BW$6="","",IF(ISERROR(INDEX([1]Base!$A$2:$C$207,MATCH($BW$6,[1]Base!$A$2:$A$207,0),2))=TRUE,"CABLE INCONNU",(INDEX([1]Base!$A$2:$C$207,MATCH($BW$6,[1]Base!$A$2:$A$207,0),2))))</f>
        <v>0.54700000000000004</v>
      </c>
      <c r="CA1083">
        <f t="shared" si="63"/>
        <v>0</v>
      </c>
      <c r="CC1083">
        <f>$BB$28+$D$10*((EXP(($BB$26-Q1083)/$D$10)+EXP(-($BB$26-Q1083)/$D$10))/2-1)</f>
        <v>237.96</v>
      </c>
      <c r="CD10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BORD'!$B$13:$B$2000,0),9)))*Q1083/$M$18)</f>
        <v>237.96</v>
      </c>
      <c r="CF1083" t="str">
        <f>'[1]TABLEAU DE BORD'!B1081</f>
        <v/>
      </c>
      <c r="CG1083" t="e">
        <f>'[1]TABLEAU DE BORD'!E1081-'[1]TABLEAU DE BORD'!C1081</f>
        <v>#VALUE!</v>
      </c>
      <c r="CI1083" t="str">
        <f>'[1]TABLEAU DE BORD'!H1081</f>
        <v/>
      </c>
      <c r="CJ1083" t="e">
        <f>'[1]TABLEAU DE BORD'!K1081-'[1]TABLEAU DE BORD'!I1081</f>
        <v>#VALUE!</v>
      </c>
    </row>
    <row r="1084" spans="69:88" x14ac:dyDescent="0.25">
      <c r="BQ10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BORD'!$B$13:$B$2000,0),11))*Q1084/INDEX('[1]TABLEAU DE BORD'!$B$13:$R$2000,MATCH('Formalisme RTE'!$H$2,'[1]TABLEAU DE BORD'!$B$13:$B$2000,0),12)</f>
        <v>2.7040062867933941</v>
      </c>
      <c r="BR1084">
        <f t="shared" si="64"/>
        <v>0</v>
      </c>
      <c r="BU1084">
        <f t="shared" si="62"/>
        <v>0.5758883471257642</v>
      </c>
      <c r="BW1084">
        <f>IF($BW$6="","",IF(ISERROR(INDEX([1]Base!$A$2:$C$207,MATCH($BW$6,[1]Base!$A$2:$A$207,0),2))=TRUE,"CABLE INCONNU",(INDEX([1]Base!$A$2:$C$207,MATCH($BW$6,[1]Base!$A$2:$A$207,0),3))))</f>
        <v>15.75</v>
      </c>
      <c r="BY1084">
        <f>IF($BW$6="","",IF(ISERROR(INDEX([1]Base!$A$2:$C$207,MATCH($BW$6,[1]Base!$A$2:$A$207,0),2))=TRUE,"CABLE INCONNU",(INDEX([1]Base!$A$2:$C$207,MATCH($BW$6,[1]Base!$A$2:$A$207,0),2))))</f>
        <v>0.54700000000000004</v>
      </c>
      <c r="CA1084">
        <f t="shared" si="63"/>
        <v>0</v>
      </c>
      <c r="CC1084">
        <f>$BB$28+$D$10*((EXP(($BB$26-Q1084)/$D$10)+EXP(-($BB$26-Q1084)/$D$10))/2-1)</f>
        <v>237.96</v>
      </c>
      <c r="CD10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BORD'!$B$13:$B$2000,0),9)))*Q1084/$M$18)</f>
        <v>237.96</v>
      </c>
      <c r="CF1084" t="str">
        <f>'[1]TABLEAU DE BORD'!B1082</f>
        <v/>
      </c>
      <c r="CG1084" t="e">
        <f>'[1]TABLEAU DE BORD'!E1082-'[1]TABLEAU DE BORD'!C1082</f>
        <v>#VALUE!</v>
      </c>
      <c r="CI1084" t="str">
        <f>'[1]TABLEAU DE BORD'!H1082</f>
        <v/>
      </c>
      <c r="CJ1084" t="e">
        <f>'[1]TABLEAU DE BORD'!K1082-'[1]TABLEAU DE BORD'!I1082</f>
        <v>#VALUE!</v>
      </c>
    </row>
    <row r="1085" spans="69:88" x14ac:dyDescent="0.25">
      <c r="BQ10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BORD'!$B$13:$B$2000,0),11))*Q1085/INDEX('[1]TABLEAU DE BORD'!$B$13:$R$2000,MATCH('Formalisme RTE'!$H$2,'[1]TABLEAU DE BORD'!$B$13:$B$2000,0),12)</f>
        <v>2.7040062867933941</v>
      </c>
      <c r="BR1085">
        <f t="shared" si="64"/>
        <v>0</v>
      </c>
      <c r="BU1085">
        <f t="shared" si="62"/>
        <v>0.5758883471257642</v>
      </c>
      <c r="BW1085">
        <f>IF($BW$6="","",IF(ISERROR(INDEX([1]Base!$A$2:$C$207,MATCH($BW$6,[1]Base!$A$2:$A$207,0),2))=TRUE,"CABLE INCONNU",(INDEX([1]Base!$A$2:$C$207,MATCH($BW$6,[1]Base!$A$2:$A$207,0),3))))</f>
        <v>15.75</v>
      </c>
      <c r="BY1085">
        <f>IF($BW$6="","",IF(ISERROR(INDEX([1]Base!$A$2:$C$207,MATCH($BW$6,[1]Base!$A$2:$A$207,0),2))=TRUE,"CABLE INCONNU",(INDEX([1]Base!$A$2:$C$207,MATCH($BW$6,[1]Base!$A$2:$A$207,0),2))))</f>
        <v>0.54700000000000004</v>
      </c>
      <c r="CA1085">
        <f t="shared" si="63"/>
        <v>0</v>
      </c>
      <c r="CC1085">
        <f>$BB$28+$D$10*((EXP(($BB$26-Q1085)/$D$10)+EXP(-($BB$26-Q1085)/$D$10))/2-1)</f>
        <v>237.96</v>
      </c>
      <c r="CD10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BORD'!$B$13:$B$2000,0),9)))*Q1085/$M$18)</f>
        <v>237.96</v>
      </c>
      <c r="CF1085" t="str">
        <f>'[1]TABLEAU DE BORD'!B1083</f>
        <v/>
      </c>
      <c r="CG1085" t="e">
        <f>'[1]TABLEAU DE BORD'!E1083-'[1]TABLEAU DE BORD'!C1083</f>
        <v>#VALUE!</v>
      </c>
      <c r="CI1085" t="str">
        <f>'[1]TABLEAU DE BORD'!H1083</f>
        <v/>
      </c>
      <c r="CJ1085" t="e">
        <f>'[1]TABLEAU DE BORD'!K1083-'[1]TABLEAU DE BORD'!I1083</f>
        <v>#VALUE!</v>
      </c>
    </row>
    <row r="1086" spans="69:88" x14ac:dyDescent="0.25">
      <c r="BQ10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BORD'!$B$13:$B$2000,0),11))*Q1086/INDEX('[1]TABLEAU DE BORD'!$B$13:$R$2000,MATCH('Formalisme RTE'!$H$2,'[1]TABLEAU DE BORD'!$B$13:$B$2000,0),12)</f>
        <v>2.7040062867933941</v>
      </c>
      <c r="BR1086">
        <f t="shared" si="64"/>
        <v>0</v>
      </c>
      <c r="BU1086">
        <f t="shared" si="62"/>
        <v>0.5758883471257642</v>
      </c>
      <c r="BW1086">
        <f>IF($BW$6="","",IF(ISERROR(INDEX([1]Base!$A$2:$C$207,MATCH($BW$6,[1]Base!$A$2:$A$207,0),2))=TRUE,"CABLE INCONNU",(INDEX([1]Base!$A$2:$C$207,MATCH($BW$6,[1]Base!$A$2:$A$207,0),3))))</f>
        <v>15.75</v>
      </c>
      <c r="BY1086">
        <f>IF($BW$6="","",IF(ISERROR(INDEX([1]Base!$A$2:$C$207,MATCH($BW$6,[1]Base!$A$2:$A$207,0),2))=TRUE,"CABLE INCONNU",(INDEX([1]Base!$A$2:$C$207,MATCH($BW$6,[1]Base!$A$2:$A$207,0),2))))</f>
        <v>0.54700000000000004</v>
      </c>
      <c r="CA1086">
        <f t="shared" si="63"/>
        <v>0</v>
      </c>
      <c r="CC1086">
        <f>$BB$28+$D$10*((EXP(($BB$26-Q1086)/$D$10)+EXP(-($BB$26-Q1086)/$D$10))/2-1)</f>
        <v>237.96</v>
      </c>
      <c r="CD10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BORD'!$B$13:$B$2000,0),9)))*Q1086/$M$18)</f>
        <v>237.96</v>
      </c>
      <c r="CF1086" t="str">
        <f>'[1]TABLEAU DE BORD'!B1084</f>
        <v/>
      </c>
      <c r="CG1086" t="e">
        <f>'[1]TABLEAU DE BORD'!E1084-'[1]TABLEAU DE BORD'!C1084</f>
        <v>#VALUE!</v>
      </c>
      <c r="CI1086" t="str">
        <f>'[1]TABLEAU DE BORD'!H1084</f>
        <v/>
      </c>
      <c r="CJ1086" t="e">
        <f>'[1]TABLEAU DE BORD'!K1084-'[1]TABLEAU DE BORD'!I1084</f>
        <v>#VALUE!</v>
      </c>
    </row>
    <row r="1087" spans="69:88" x14ac:dyDescent="0.25">
      <c r="BQ10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BORD'!$B$13:$B$2000,0),11))*Q1087/INDEX('[1]TABLEAU DE BORD'!$B$13:$R$2000,MATCH('Formalisme RTE'!$H$2,'[1]TABLEAU DE BORD'!$B$13:$B$2000,0),12)</f>
        <v>2.7040062867933941</v>
      </c>
      <c r="BR1087">
        <f t="shared" si="64"/>
        <v>0</v>
      </c>
      <c r="BU1087">
        <f t="shared" si="62"/>
        <v>0.5758883471257642</v>
      </c>
      <c r="BW1087">
        <f>IF($BW$6="","",IF(ISERROR(INDEX([1]Base!$A$2:$C$207,MATCH($BW$6,[1]Base!$A$2:$A$207,0),2))=TRUE,"CABLE INCONNU",(INDEX([1]Base!$A$2:$C$207,MATCH($BW$6,[1]Base!$A$2:$A$207,0),3))))</f>
        <v>15.75</v>
      </c>
      <c r="BY1087">
        <f>IF($BW$6="","",IF(ISERROR(INDEX([1]Base!$A$2:$C$207,MATCH($BW$6,[1]Base!$A$2:$A$207,0),2))=TRUE,"CABLE INCONNU",(INDEX([1]Base!$A$2:$C$207,MATCH($BW$6,[1]Base!$A$2:$A$207,0),2))))</f>
        <v>0.54700000000000004</v>
      </c>
      <c r="CA1087">
        <f t="shared" si="63"/>
        <v>0</v>
      </c>
      <c r="CC1087">
        <f>$BB$28+$D$10*((EXP(($BB$26-Q1087)/$D$10)+EXP(-($BB$26-Q1087)/$D$10))/2-1)</f>
        <v>237.96</v>
      </c>
      <c r="CD10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BORD'!$B$13:$B$2000,0),9)))*Q1087/$M$18)</f>
        <v>237.96</v>
      </c>
      <c r="CF1087" t="str">
        <f>'[1]TABLEAU DE BORD'!B1085</f>
        <v/>
      </c>
      <c r="CG1087" t="e">
        <f>'[1]TABLEAU DE BORD'!E1085-'[1]TABLEAU DE BORD'!C1085</f>
        <v>#VALUE!</v>
      </c>
      <c r="CI1087" t="str">
        <f>'[1]TABLEAU DE BORD'!H1085</f>
        <v/>
      </c>
      <c r="CJ1087" t="e">
        <f>'[1]TABLEAU DE BORD'!K1085-'[1]TABLEAU DE BORD'!I1085</f>
        <v>#VALUE!</v>
      </c>
    </row>
    <row r="1088" spans="69:88" x14ac:dyDescent="0.25">
      <c r="BQ10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BORD'!$B$13:$B$2000,0),11))*Q1088/INDEX('[1]TABLEAU DE BORD'!$B$13:$R$2000,MATCH('Formalisme RTE'!$H$2,'[1]TABLEAU DE BORD'!$B$13:$B$2000,0),12)</f>
        <v>2.7040062867933941</v>
      </c>
      <c r="BR1088">
        <f t="shared" si="64"/>
        <v>0</v>
      </c>
      <c r="BU1088">
        <f t="shared" si="62"/>
        <v>0.5758883471257642</v>
      </c>
      <c r="BW1088">
        <f>IF($BW$6="","",IF(ISERROR(INDEX([1]Base!$A$2:$C$207,MATCH($BW$6,[1]Base!$A$2:$A$207,0),2))=TRUE,"CABLE INCONNU",(INDEX([1]Base!$A$2:$C$207,MATCH($BW$6,[1]Base!$A$2:$A$207,0),3))))</f>
        <v>15.75</v>
      </c>
      <c r="BY1088">
        <f>IF($BW$6="","",IF(ISERROR(INDEX([1]Base!$A$2:$C$207,MATCH($BW$6,[1]Base!$A$2:$A$207,0),2))=TRUE,"CABLE INCONNU",(INDEX([1]Base!$A$2:$C$207,MATCH($BW$6,[1]Base!$A$2:$A$207,0),2))))</f>
        <v>0.54700000000000004</v>
      </c>
      <c r="CA1088">
        <f t="shared" si="63"/>
        <v>0</v>
      </c>
      <c r="CC1088">
        <f>$BB$28+$D$10*((EXP(($BB$26-Q1088)/$D$10)+EXP(-($BB$26-Q1088)/$D$10))/2-1)</f>
        <v>237.96</v>
      </c>
      <c r="CD10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BORD'!$B$13:$B$2000,0),9)))*Q1088/$M$18)</f>
        <v>237.96</v>
      </c>
      <c r="CF1088" t="str">
        <f>'[1]TABLEAU DE BORD'!B1086</f>
        <v/>
      </c>
      <c r="CG1088" t="e">
        <f>'[1]TABLEAU DE BORD'!E1086-'[1]TABLEAU DE BORD'!C1086</f>
        <v>#VALUE!</v>
      </c>
      <c r="CI1088" t="str">
        <f>'[1]TABLEAU DE BORD'!H1086</f>
        <v/>
      </c>
      <c r="CJ1088" t="e">
        <f>'[1]TABLEAU DE BORD'!K1086-'[1]TABLEAU DE BORD'!I1086</f>
        <v>#VALUE!</v>
      </c>
    </row>
    <row r="1089" spans="69:88" x14ac:dyDescent="0.25">
      <c r="BQ10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BORD'!$B$13:$B$2000,0),11))*Q1089/INDEX('[1]TABLEAU DE BORD'!$B$13:$R$2000,MATCH('Formalisme RTE'!$H$2,'[1]TABLEAU DE BORD'!$B$13:$B$2000,0),12)</f>
        <v>2.7040062867933941</v>
      </c>
      <c r="BR1089">
        <f t="shared" si="64"/>
        <v>0</v>
      </c>
      <c r="BU1089">
        <f t="shared" si="62"/>
        <v>0.5758883471257642</v>
      </c>
      <c r="BW1089">
        <f>IF($BW$6="","",IF(ISERROR(INDEX([1]Base!$A$2:$C$207,MATCH($BW$6,[1]Base!$A$2:$A$207,0),2))=TRUE,"CABLE INCONNU",(INDEX([1]Base!$A$2:$C$207,MATCH($BW$6,[1]Base!$A$2:$A$207,0),3))))</f>
        <v>15.75</v>
      </c>
      <c r="BY1089">
        <f>IF($BW$6="","",IF(ISERROR(INDEX([1]Base!$A$2:$C$207,MATCH($BW$6,[1]Base!$A$2:$A$207,0),2))=TRUE,"CABLE INCONNU",(INDEX([1]Base!$A$2:$C$207,MATCH($BW$6,[1]Base!$A$2:$A$207,0),2))))</f>
        <v>0.54700000000000004</v>
      </c>
      <c r="CA1089">
        <f t="shared" si="63"/>
        <v>0</v>
      </c>
      <c r="CC1089">
        <f>$BB$28+$D$10*((EXP(($BB$26-Q1089)/$D$10)+EXP(-($BB$26-Q1089)/$D$10))/2-1)</f>
        <v>237.96</v>
      </c>
      <c r="CD10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BORD'!$B$13:$B$2000,0),9)))*Q1089/$M$18)</f>
        <v>237.96</v>
      </c>
      <c r="CF1089" t="str">
        <f>'[1]TABLEAU DE BORD'!B1087</f>
        <v/>
      </c>
      <c r="CG1089" t="e">
        <f>'[1]TABLEAU DE BORD'!E1087-'[1]TABLEAU DE BORD'!C1087</f>
        <v>#VALUE!</v>
      </c>
      <c r="CI1089" t="str">
        <f>'[1]TABLEAU DE BORD'!H1087</f>
        <v/>
      </c>
      <c r="CJ1089" t="e">
        <f>'[1]TABLEAU DE BORD'!K1087-'[1]TABLEAU DE BORD'!I1087</f>
        <v>#VALUE!</v>
      </c>
    </row>
    <row r="1090" spans="69:88" x14ac:dyDescent="0.25">
      <c r="BQ10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BORD'!$B$13:$B$2000,0),11))*Q1090/INDEX('[1]TABLEAU DE BORD'!$B$13:$R$2000,MATCH('Formalisme RTE'!$H$2,'[1]TABLEAU DE BORD'!$B$13:$B$2000,0),12)</f>
        <v>2.7040062867933941</v>
      </c>
      <c r="BR1090">
        <f t="shared" si="64"/>
        <v>0</v>
      </c>
      <c r="BU1090">
        <f t="shared" si="62"/>
        <v>0.5758883471257642</v>
      </c>
      <c r="BW1090">
        <f>IF($BW$6="","",IF(ISERROR(INDEX([1]Base!$A$2:$C$207,MATCH($BW$6,[1]Base!$A$2:$A$207,0),2))=TRUE,"CABLE INCONNU",(INDEX([1]Base!$A$2:$C$207,MATCH($BW$6,[1]Base!$A$2:$A$207,0),3))))</f>
        <v>15.75</v>
      </c>
      <c r="BY1090">
        <f>IF($BW$6="","",IF(ISERROR(INDEX([1]Base!$A$2:$C$207,MATCH($BW$6,[1]Base!$A$2:$A$207,0),2))=TRUE,"CABLE INCONNU",(INDEX([1]Base!$A$2:$C$207,MATCH($BW$6,[1]Base!$A$2:$A$207,0),2))))</f>
        <v>0.54700000000000004</v>
      </c>
      <c r="CA1090">
        <f t="shared" si="63"/>
        <v>0</v>
      </c>
      <c r="CC1090">
        <f>$BB$28+$D$10*((EXP(($BB$26-Q1090)/$D$10)+EXP(-($BB$26-Q1090)/$D$10))/2-1)</f>
        <v>237.96</v>
      </c>
      <c r="CD10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BORD'!$B$13:$B$2000,0),9)))*Q1090/$M$18)</f>
        <v>237.96</v>
      </c>
      <c r="CF1090" t="str">
        <f>'[1]TABLEAU DE BORD'!B1088</f>
        <v/>
      </c>
      <c r="CG1090" t="e">
        <f>'[1]TABLEAU DE BORD'!E1088-'[1]TABLEAU DE BORD'!C1088</f>
        <v>#VALUE!</v>
      </c>
      <c r="CI1090" t="str">
        <f>'[1]TABLEAU DE BORD'!H1088</f>
        <v/>
      </c>
      <c r="CJ1090" t="e">
        <f>'[1]TABLEAU DE BORD'!K1088-'[1]TABLEAU DE BORD'!I1088</f>
        <v>#VALUE!</v>
      </c>
    </row>
    <row r="1091" spans="69:88" x14ac:dyDescent="0.25">
      <c r="BQ10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BORD'!$B$13:$B$2000,0),11))*Q1091/INDEX('[1]TABLEAU DE BORD'!$B$13:$R$2000,MATCH('Formalisme RTE'!$H$2,'[1]TABLEAU DE BORD'!$B$13:$B$2000,0),12)</f>
        <v>2.7040062867933941</v>
      </c>
      <c r="BR1091">
        <f t="shared" si="64"/>
        <v>0</v>
      </c>
      <c r="BU1091">
        <f t="shared" si="62"/>
        <v>0.5758883471257642</v>
      </c>
      <c r="BW1091">
        <f>IF($BW$6="","",IF(ISERROR(INDEX([1]Base!$A$2:$C$207,MATCH($BW$6,[1]Base!$A$2:$A$207,0),2))=TRUE,"CABLE INCONNU",(INDEX([1]Base!$A$2:$C$207,MATCH($BW$6,[1]Base!$A$2:$A$207,0),3))))</f>
        <v>15.75</v>
      </c>
      <c r="BY1091">
        <f>IF($BW$6="","",IF(ISERROR(INDEX([1]Base!$A$2:$C$207,MATCH($BW$6,[1]Base!$A$2:$A$207,0),2))=TRUE,"CABLE INCONNU",(INDEX([1]Base!$A$2:$C$207,MATCH($BW$6,[1]Base!$A$2:$A$207,0),2))))</f>
        <v>0.54700000000000004</v>
      </c>
      <c r="CA1091">
        <f t="shared" si="63"/>
        <v>0</v>
      </c>
      <c r="CC1091">
        <f>$BB$28+$D$10*((EXP(($BB$26-Q1091)/$D$10)+EXP(-($BB$26-Q1091)/$D$10))/2-1)</f>
        <v>237.96</v>
      </c>
      <c r="CD10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BORD'!$B$13:$B$2000,0),9)))*Q1091/$M$18)</f>
        <v>237.96</v>
      </c>
      <c r="CF1091" t="str">
        <f>'[1]TABLEAU DE BORD'!B1089</f>
        <v/>
      </c>
      <c r="CG1091" t="e">
        <f>'[1]TABLEAU DE BORD'!E1089-'[1]TABLEAU DE BORD'!C1089</f>
        <v>#VALUE!</v>
      </c>
      <c r="CI1091" t="str">
        <f>'[1]TABLEAU DE BORD'!H1089</f>
        <v/>
      </c>
      <c r="CJ1091" t="e">
        <f>'[1]TABLEAU DE BORD'!K1089-'[1]TABLEAU DE BORD'!I1089</f>
        <v>#VALUE!</v>
      </c>
    </row>
    <row r="1092" spans="69:88" x14ac:dyDescent="0.25">
      <c r="BQ10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BORD'!$B$13:$B$2000,0),11))*Q1092/INDEX('[1]TABLEAU DE BORD'!$B$13:$R$2000,MATCH('Formalisme RTE'!$H$2,'[1]TABLEAU DE BORD'!$B$13:$B$2000,0),12)</f>
        <v>2.7040062867933941</v>
      </c>
      <c r="BR1092">
        <f t="shared" si="64"/>
        <v>0</v>
      </c>
      <c r="BU1092">
        <f t="shared" si="62"/>
        <v>0.5758883471257642</v>
      </c>
      <c r="BW1092">
        <f>IF($BW$6="","",IF(ISERROR(INDEX([1]Base!$A$2:$C$207,MATCH($BW$6,[1]Base!$A$2:$A$207,0),2))=TRUE,"CABLE INCONNU",(INDEX([1]Base!$A$2:$C$207,MATCH($BW$6,[1]Base!$A$2:$A$207,0),3))))</f>
        <v>15.75</v>
      </c>
      <c r="BY1092">
        <f>IF($BW$6="","",IF(ISERROR(INDEX([1]Base!$A$2:$C$207,MATCH($BW$6,[1]Base!$A$2:$A$207,0),2))=TRUE,"CABLE INCONNU",(INDEX([1]Base!$A$2:$C$207,MATCH($BW$6,[1]Base!$A$2:$A$207,0),2))))</f>
        <v>0.54700000000000004</v>
      </c>
      <c r="CA1092">
        <f t="shared" si="63"/>
        <v>0</v>
      </c>
      <c r="CC1092">
        <f>$BB$28+$D$10*((EXP(($BB$26-Q1092)/$D$10)+EXP(-($BB$26-Q1092)/$D$10))/2-1)</f>
        <v>237.96</v>
      </c>
      <c r="CD10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BORD'!$B$13:$B$2000,0),9)))*Q1092/$M$18)</f>
        <v>237.96</v>
      </c>
      <c r="CF1092" t="str">
        <f>'[1]TABLEAU DE BORD'!B1090</f>
        <v/>
      </c>
      <c r="CG1092" t="e">
        <f>'[1]TABLEAU DE BORD'!E1090-'[1]TABLEAU DE BORD'!C1090</f>
        <v>#VALUE!</v>
      </c>
      <c r="CI1092" t="str">
        <f>'[1]TABLEAU DE BORD'!H1090</f>
        <v/>
      </c>
      <c r="CJ1092" t="e">
        <f>'[1]TABLEAU DE BORD'!K1090-'[1]TABLEAU DE BORD'!I1090</f>
        <v>#VALUE!</v>
      </c>
    </row>
    <row r="1093" spans="69:88" x14ac:dyDescent="0.25">
      <c r="BQ10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BORD'!$B$13:$B$2000,0),11))*Q1093/INDEX('[1]TABLEAU DE BORD'!$B$13:$R$2000,MATCH('Formalisme RTE'!$H$2,'[1]TABLEAU DE BORD'!$B$13:$B$2000,0),12)</f>
        <v>2.7040062867933941</v>
      </c>
      <c r="BR1093">
        <f t="shared" si="64"/>
        <v>0</v>
      </c>
      <c r="BU1093">
        <f t="shared" si="62"/>
        <v>0.5758883471257642</v>
      </c>
      <c r="BW1093">
        <f>IF($BW$6="","",IF(ISERROR(INDEX([1]Base!$A$2:$C$207,MATCH($BW$6,[1]Base!$A$2:$A$207,0),2))=TRUE,"CABLE INCONNU",(INDEX([1]Base!$A$2:$C$207,MATCH($BW$6,[1]Base!$A$2:$A$207,0),3))))</f>
        <v>15.75</v>
      </c>
      <c r="BY1093">
        <f>IF($BW$6="","",IF(ISERROR(INDEX([1]Base!$A$2:$C$207,MATCH($BW$6,[1]Base!$A$2:$A$207,0),2))=TRUE,"CABLE INCONNU",(INDEX([1]Base!$A$2:$C$207,MATCH($BW$6,[1]Base!$A$2:$A$207,0),2))))</f>
        <v>0.54700000000000004</v>
      </c>
      <c r="CA1093">
        <f t="shared" si="63"/>
        <v>0</v>
      </c>
      <c r="CC1093">
        <f>$BB$28+$D$10*((EXP(($BB$26-Q1093)/$D$10)+EXP(-($BB$26-Q1093)/$D$10))/2-1)</f>
        <v>237.96</v>
      </c>
      <c r="CD10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BORD'!$B$13:$B$2000,0),9)))*Q1093/$M$18)</f>
        <v>237.96</v>
      </c>
      <c r="CF1093" t="str">
        <f>'[1]TABLEAU DE BORD'!B1091</f>
        <v/>
      </c>
      <c r="CG1093" t="e">
        <f>'[1]TABLEAU DE BORD'!E1091-'[1]TABLEAU DE BORD'!C1091</f>
        <v>#VALUE!</v>
      </c>
      <c r="CI1093" t="str">
        <f>'[1]TABLEAU DE BORD'!H1091</f>
        <v/>
      </c>
      <c r="CJ1093" t="e">
        <f>'[1]TABLEAU DE BORD'!K1091-'[1]TABLEAU DE BORD'!I1091</f>
        <v>#VALUE!</v>
      </c>
    </row>
    <row r="1094" spans="69:88" x14ac:dyDescent="0.25">
      <c r="BQ10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BORD'!$B$13:$B$2000,0),11))*Q1094/INDEX('[1]TABLEAU DE BORD'!$B$13:$R$2000,MATCH('Formalisme RTE'!$H$2,'[1]TABLEAU DE BORD'!$B$13:$B$2000,0),12)</f>
        <v>2.7040062867933941</v>
      </c>
      <c r="BR1094">
        <f t="shared" si="64"/>
        <v>0</v>
      </c>
      <c r="BU1094">
        <f t="shared" si="62"/>
        <v>0.5758883471257642</v>
      </c>
      <c r="BW1094">
        <f>IF($BW$6="","",IF(ISERROR(INDEX([1]Base!$A$2:$C$207,MATCH($BW$6,[1]Base!$A$2:$A$207,0),2))=TRUE,"CABLE INCONNU",(INDEX([1]Base!$A$2:$C$207,MATCH($BW$6,[1]Base!$A$2:$A$207,0),3))))</f>
        <v>15.75</v>
      </c>
      <c r="BY1094">
        <f>IF($BW$6="","",IF(ISERROR(INDEX([1]Base!$A$2:$C$207,MATCH($BW$6,[1]Base!$A$2:$A$207,0),2))=TRUE,"CABLE INCONNU",(INDEX([1]Base!$A$2:$C$207,MATCH($BW$6,[1]Base!$A$2:$A$207,0),2))))</f>
        <v>0.54700000000000004</v>
      </c>
      <c r="CA1094">
        <f t="shared" si="63"/>
        <v>0</v>
      </c>
      <c r="CC1094">
        <f>$BB$28+$D$10*((EXP(($BB$26-Q1094)/$D$10)+EXP(-($BB$26-Q1094)/$D$10))/2-1)</f>
        <v>237.96</v>
      </c>
      <c r="CD10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BORD'!$B$13:$B$2000,0),9)))*Q1094/$M$18)</f>
        <v>237.96</v>
      </c>
      <c r="CF1094" t="str">
        <f>'[1]TABLEAU DE BORD'!B1092</f>
        <v/>
      </c>
      <c r="CG1094" t="e">
        <f>'[1]TABLEAU DE BORD'!E1092-'[1]TABLEAU DE BORD'!C1092</f>
        <v>#VALUE!</v>
      </c>
      <c r="CI1094" t="str">
        <f>'[1]TABLEAU DE BORD'!H1092</f>
        <v/>
      </c>
      <c r="CJ1094" t="e">
        <f>'[1]TABLEAU DE BORD'!K1092-'[1]TABLEAU DE BORD'!I1092</f>
        <v>#VALUE!</v>
      </c>
    </row>
    <row r="1095" spans="69:88" x14ac:dyDescent="0.25">
      <c r="BQ10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BORD'!$B$13:$B$2000,0),11))*Q1095/INDEX('[1]TABLEAU DE BORD'!$B$13:$R$2000,MATCH('Formalisme RTE'!$H$2,'[1]TABLEAU DE BORD'!$B$13:$B$2000,0),12)</f>
        <v>2.7040062867933941</v>
      </c>
      <c r="BR1095">
        <f t="shared" si="64"/>
        <v>0</v>
      </c>
      <c r="BU1095">
        <f t="shared" si="62"/>
        <v>0.5758883471257642</v>
      </c>
      <c r="BW1095">
        <f>IF($BW$6="","",IF(ISERROR(INDEX([1]Base!$A$2:$C$207,MATCH($BW$6,[1]Base!$A$2:$A$207,0),2))=TRUE,"CABLE INCONNU",(INDEX([1]Base!$A$2:$C$207,MATCH($BW$6,[1]Base!$A$2:$A$207,0),3))))</f>
        <v>15.75</v>
      </c>
      <c r="BY1095">
        <f>IF($BW$6="","",IF(ISERROR(INDEX([1]Base!$A$2:$C$207,MATCH($BW$6,[1]Base!$A$2:$A$207,0),2))=TRUE,"CABLE INCONNU",(INDEX([1]Base!$A$2:$C$207,MATCH($BW$6,[1]Base!$A$2:$A$207,0),2))))</f>
        <v>0.54700000000000004</v>
      </c>
      <c r="CA1095">
        <f t="shared" si="63"/>
        <v>0</v>
      </c>
      <c r="CC1095">
        <f>$BB$28+$D$10*((EXP(($BB$26-Q1095)/$D$10)+EXP(-($BB$26-Q1095)/$D$10))/2-1)</f>
        <v>237.96</v>
      </c>
      <c r="CD10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BORD'!$B$13:$B$2000,0),9)))*Q1095/$M$18)</f>
        <v>237.96</v>
      </c>
      <c r="CF1095" t="str">
        <f>'[1]TABLEAU DE BORD'!B1093</f>
        <v/>
      </c>
      <c r="CG1095" t="e">
        <f>'[1]TABLEAU DE BORD'!E1093-'[1]TABLEAU DE BORD'!C1093</f>
        <v>#VALUE!</v>
      </c>
      <c r="CI1095" t="str">
        <f>'[1]TABLEAU DE BORD'!H1093</f>
        <v/>
      </c>
      <c r="CJ1095" t="e">
        <f>'[1]TABLEAU DE BORD'!K1093-'[1]TABLEAU DE BORD'!I1093</f>
        <v>#VALUE!</v>
      </c>
    </row>
    <row r="1096" spans="69:88" x14ac:dyDescent="0.25">
      <c r="BQ10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BORD'!$B$13:$B$2000,0),11))*Q1096/INDEX('[1]TABLEAU DE BORD'!$B$13:$R$2000,MATCH('Formalisme RTE'!$H$2,'[1]TABLEAU DE BORD'!$B$13:$B$2000,0),12)</f>
        <v>2.7040062867933941</v>
      </c>
      <c r="BR1096">
        <f t="shared" si="64"/>
        <v>0</v>
      </c>
      <c r="BU1096">
        <f t="shared" si="62"/>
        <v>0.5758883471257642</v>
      </c>
      <c r="BW1096">
        <f>IF($BW$6="","",IF(ISERROR(INDEX([1]Base!$A$2:$C$207,MATCH($BW$6,[1]Base!$A$2:$A$207,0),2))=TRUE,"CABLE INCONNU",(INDEX([1]Base!$A$2:$C$207,MATCH($BW$6,[1]Base!$A$2:$A$207,0),3))))</f>
        <v>15.75</v>
      </c>
      <c r="BY1096">
        <f>IF($BW$6="","",IF(ISERROR(INDEX([1]Base!$A$2:$C$207,MATCH($BW$6,[1]Base!$A$2:$A$207,0),2))=TRUE,"CABLE INCONNU",(INDEX([1]Base!$A$2:$C$207,MATCH($BW$6,[1]Base!$A$2:$A$207,0),2))))</f>
        <v>0.54700000000000004</v>
      </c>
      <c r="CA1096">
        <f t="shared" si="63"/>
        <v>0</v>
      </c>
      <c r="CC1096">
        <f>$BB$28+$D$10*((EXP(($BB$26-Q1096)/$D$10)+EXP(-($BB$26-Q1096)/$D$10))/2-1)</f>
        <v>237.96</v>
      </c>
      <c r="CD10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BORD'!$B$13:$B$2000,0),9)))*Q1096/$M$18)</f>
        <v>237.96</v>
      </c>
      <c r="CF1096" t="str">
        <f>'[1]TABLEAU DE BORD'!B1094</f>
        <v/>
      </c>
      <c r="CG1096" t="e">
        <f>'[1]TABLEAU DE BORD'!E1094-'[1]TABLEAU DE BORD'!C1094</f>
        <v>#VALUE!</v>
      </c>
      <c r="CI1096" t="str">
        <f>'[1]TABLEAU DE BORD'!H1094</f>
        <v/>
      </c>
      <c r="CJ1096" t="e">
        <f>'[1]TABLEAU DE BORD'!K1094-'[1]TABLEAU DE BORD'!I1094</f>
        <v>#VALUE!</v>
      </c>
    </row>
    <row r="1097" spans="69:88" x14ac:dyDescent="0.25">
      <c r="BQ10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BORD'!$B$13:$B$2000,0),11))*Q1097/INDEX('[1]TABLEAU DE BORD'!$B$13:$R$2000,MATCH('Formalisme RTE'!$H$2,'[1]TABLEAU DE BORD'!$B$13:$B$2000,0),12)</f>
        <v>2.7040062867933941</v>
      </c>
      <c r="BR1097">
        <f t="shared" si="64"/>
        <v>0</v>
      </c>
      <c r="BU1097">
        <f t="shared" si="62"/>
        <v>0.5758883471257642</v>
      </c>
      <c r="BW1097">
        <f>IF($BW$6="","",IF(ISERROR(INDEX([1]Base!$A$2:$C$207,MATCH($BW$6,[1]Base!$A$2:$A$207,0),2))=TRUE,"CABLE INCONNU",(INDEX([1]Base!$A$2:$C$207,MATCH($BW$6,[1]Base!$A$2:$A$207,0),3))))</f>
        <v>15.75</v>
      </c>
      <c r="BY1097">
        <f>IF($BW$6="","",IF(ISERROR(INDEX([1]Base!$A$2:$C$207,MATCH($BW$6,[1]Base!$A$2:$A$207,0),2))=TRUE,"CABLE INCONNU",(INDEX([1]Base!$A$2:$C$207,MATCH($BW$6,[1]Base!$A$2:$A$207,0),2))))</f>
        <v>0.54700000000000004</v>
      </c>
      <c r="CA1097">
        <f t="shared" si="63"/>
        <v>0</v>
      </c>
      <c r="CC1097">
        <f>$BB$28+$D$10*((EXP(($BB$26-Q1097)/$D$10)+EXP(-($BB$26-Q1097)/$D$10))/2-1)</f>
        <v>237.96</v>
      </c>
      <c r="CD10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BORD'!$B$13:$B$2000,0),9)))*Q1097/$M$18)</f>
        <v>237.96</v>
      </c>
      <c r="CF1097" t="str">
        <f>'[1]TABLEAU DE BORD'!B1095</f>
        <v/>
      </c>
      <c r="CG1097" t="e">
        <f>'[1]TABLEAU DE BORD'!E1095-'[1]TABLEAU DE BORD'!C1095</f>
        <v>#VALUE!</v>
      </c>
      <c r="CI1097" t="str">
        <f>'[1]TABLEAU DE BORD'!H1095</f>
        <v/>
      </c>
      <c r="CJ1097" t="e">
        <f>'[1]TABLEAU DE BORD'!K1095-'[1]TABLEAU DE BORD'!I1095</f>
        <v>#VALUE!</v>
      </c>
    </row>
    <row r="1098" spans="69:88" x14ac:dyDescent="0.25">
      <c r="BQ10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BORD'!$B$13:$B$2000,0),11))*Q1098/INDEX('[1]TABLEAU DE BORD'!$B$13:$R$2000,MATCH('Formalisme RTE'!$H$2,'[1]TABLEAU DE BORD'!$B$13:$B$2000,0),12)</f>
        <v>2.7040062867933941</v>
      </c>
      <c r="BR1098">
        <f t="shared" si="64"/>
        <v>0</v>
      </c>
      <c r="BU1098">
        <f t="shared" si="62"/>
        <v>0.5758883471257642</v>
      </c>
      <c r="BW1098">
        <f>IF($BW$6="","",IF(ISERROR(INDEX([1]Base!$A$2:$C$207,MATCH($BW$6,[1]Base!$A$2:$A$207,0),2))=TRUE,"CABLE INCONNU",(INDEX([1]Base!$A$2:$C$207,MATCH($BW$6,[1]Base!$A$2:$A$207,0),3))))</f>
        <v>15.75</v>
      </c>
      <c r="BY1098">
        <f>IF($BW$6="","",IF(ISERROR(INDEX([1]Base!$A$2:$C$207,MATCH($BW$6,[1]Base!$A$2:$A$207,0),2))=TRUE,"CABLE INCONNU",(INDEX([1]Base!$A$2:$C$207,MATCH($BW$6,[1]Base!$A$2:$A$207,0),2))))</f>
        <v>0.54700000000000004</v>
      </c>
      <c r="CA1098">
        <f t="shared" si="63"/>
        <v>0</v>
      </c>
      <c r="CC1098">
        <f>$BB$28+$D$10*((EXP(($BB$26-Q1098)/$D$10)+EXP(-($BB$26-Q1098)/$D$10))/2-1)</f>
        <v>237.96</v>
      </c>
      <c r="CD10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BORD'!$B$13:$B$2000,0),9)))*Q1098/$M$18)</f>
        <v>237.96</v>
      </c>
      <c r="CF1098" t="str">
        <f>'[1]TABLEAU DE BORD'!B1096</f>
        <v/>
      </c>
      <c r="CG1098" t="e">
        <f>'[1]TABLEAU DE BORD'!E1096-'[1]TABLEAU DE BORD'!C1096</f>
        <v>#VALUE!</v>
      </c>
      <c r="CI1098" t="str">
        <f>'[1]TABLEAU DE BORD'!H1096</f>
        <v/>
      </c>
      <c r="CJ1098" t="e">
        <f>'[1]TABLEAU DE BORD'!K1096-'[1]TABLEAU DE BORD'!I1096</f>
        <v>#VALUE!</v>
      </c>
    </row>
    <row r="1099" spans="69:88" x14ac:dyDescent="0.25">
      <c r="BQ10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BORD'!$B$13:$B$2000,0),11))*Q1099/INDEX('[1]TABLEAU DE BORD'!$B$13:$R$2000,MATCH('Formalisme RTE'!$H$2,'[1]TABLEAU DE BORD'!$B$13:$B$2000,0),12)</f>
        <v>2.7040062867933941</v>
      </c>
      <c r="BR1099">
        <f t="shared" si="64"/>
        <v>0</v>
      </c>
      <c r="BU1099">
        <f t="shared" si="62"/>
        <v>0.5758883471257642</v>
      </c>
      <c r="BW1099">
        <f>IF($BW$6="","",IF(ISERROR(INDEX([1]Base!$A$2:$C$207,MATCH($BW$6,[1]Base!$A$2:$A$207,0),2))=TRUE,"CABLE INCONNU",(INDEX([1]Base!$A$2:$C$207,MATCH($BW$6,[1]Base!$A$2:$A$207,0),3))))</f>
        <v>15.75</v>
      </c>
      <c r="BY1099">
        <f>IF($BW$6="","",IF(ISERROR(INDEX([1]Base!$A$2:$C$207,MATCH($BW$6,[1]Base!$A$2:$A$207,0),2))=TRUE,"CABLE INCONNU",(INDEX([1]Base!$A$2:$C$207,MATCH($BW$6,[1]Base!$A$2:$A$207,0),2))))</f>
        <v>0.54700000000000004</v>
      </c>
      <c r="CA1099">
        <f t="shared" si="63"/>
        <v>0</v>
      </c>
      <c r="CC1099">
        <f>$BB$28+$D$10*((EXP(($BB$26-Q1099)/$D$10)+EXP(-($BB$26-Q1099)/$D$10))/2-1)</f>
        <v>237.96</v>
      </c>
      <c r="CD10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BORD'!$B$13:$B$2000,0),9)))*Q1099/$M$18)</f>
        <v>237.96</v>
      </c>
      <c r="CF1099" t="str">
        <f>'[1]TABLEAU DE BORD'!B1097</f>
        <v/>
      </c>
      <c r="CG1099" t="e">
        <f>'[1]TABLEAU DE BORD'!E1097-'[1]TABLEAU DE BORD'!C1097</f>
        <v>#VALUE!</v>
      </c>
      <c r="CI1099" t="str">
        <f>'[1]TABLEAU DE BORD'!H1097</f>
        <v/>
      </c>
      <c r="CJ1099" t="e">
        <f>'[1]TABLEAU DE BORD'!K1097-'[1]TABLEAU DE BORD'!I1097</f>
        <v>#VALUE!</v>
      </c>
    </row>
    <row r="1100" spans="69:88" x14ac:dyDescent="0.25">
      <c r="BQ11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BORD'!$B$13:$B$2000,0),11))*Q1100/INDEX('[1]TABLEAU DE BORD'!$B$13:$R$2000,MATCH('Formalisme RTE'!$H$2,'[1]TABLEAU DE BORD'!$B$13:$B$2000,0),12)</f>
        <v>2.7040062867933941</v>
      </c>
      <c r="BR1100">
        <f t="shared" si="64"/>
        <v>0</v>
      </c>
      <c r="BU1100">
        <f t="shared" si="62"/>
        <v>0.5758883471257642</v>
      </c>
      <c r="BW1100">
        <f>IF($BW$6="","",IF(ISERROR(INDEX([1]Base!$A$2:$C$207,MATCH($BW$6,[1]Base!$A$2:$A$207,0),2))=TRUE,"CABLE INCONNU",(INDEX([1]Base!$A$2:$C$207,MATCH($BW$6,[1]Base!$A$2:$A$207,0),3))))</f>
        <v>15.75</v>
      </c>
      <c r="BY1100">
        <f>IF($BW$6="","",IF(ISERROR(INDEX([1]Base!$A$2:$C$207,MATCH($BW$6,[1]Base!$A$2:$A$207,0),2))=TRUE,"CABLE INCONNU",(INDEX([1]Base!$A$2:$C$207,MATCH($BW$6,[1]Base!$A$2:$A$207,0),2))))</f>
        <v>0.54700000000000004</v>
      </c>
      <c r="CA1100">
        <f t="shared" si="63"/>
        <v>0</v>
      </c>
      <c r="CC1100">
        <f>$BB$28+$D$10*((EXP(($BB$26-Q1100)/$D$10)+EXP(-($BB$26-Q1100)/$D$10))/2-1)</f>
        <v>237.96</v>
      </c>
      <c r="CD11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BORD'!$B$13:$B$2000,0),9)))*Q1100/$M$18)</f>
        <v>237.96</v>
      </c>
      <c r="CF1100" t="str">
        <f>'[1]TABLEAU DE BORD'!B1098</f>
        <v/>
      </c>
      <c r="CG1100" t="e">
        <f>'[1]TABLEAU DE BORD'!E1098-'[1]TABLEAU DE BORD'!C1098</f>
        <v>#VALUE!</v>
      </c>
      <c r="CI1100" t="str">
        <f>'[1]TABLEAU DE BORD'!H1098</f>
        <v/>
      </c>
      <c r="CJ1100" t="e">
        <f>'[1]TABLEAU DE BORD'!K1098-'[1]TABLEAU DE BORD'!I1098</f>
        <v>#VALUE!</v>
      </c>
    </row>
    <row r="1101" spans="69:88" x14ac:dyDescent="0.25">
      <c r="BQ11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BORD'!$B$13:$B$2000,0),11))*Q1101/INDEX('[1]TABLEAU DE BORD'!$B$13:$R$2000,MATCH('Formalisme RTE'!$H$2,'[1]TABLEAU DE BORD'!$B$13:$B$2000,0),12)</f>
        <v>2.7040062867933941</v>
      </c>
      <c r="BR1101">
        <f t="shared" si="64"/>
        <v>0</v>
      </c>
      <c r="BU1101">
        <f t="shared" si="62"/>
        <v>0.5758883471257642</v>
      </c>
      <c r="BW1101">
        <f>IF($BW$6="","",IF(ISERROR(INDEX([1]Base!$A$2:$C$207,MATCH($BW$6,[1]Base!$A$2:$A$207,0),2))=TRUE,"CABLE INCONNU",(INDEX([1]Base!$A$2:$C$207,MATCH($BW$6,[1]Base!$A$2:$A$207,0),3))))</f>
        <v>15.75</v>
      </c>
      <c r="BY1101">
        <f>IF($BW$6="","",IF(ISERROR(INDEX([1]Base!$A$2:$C$207,MATCH($BW$6,[1]Base!$A$2:$A$207,0),2))=TRUE,"CABLE INCONNU",(INDEX([1]Base!$A$2:$C$207,MATCH($BW$6,[1]Base!$A$2:$A$207,0),2))))</f>
        <v>0.54700000000000004</v>
      </c>
      <c r="CA1101">
        <f t="shared" si="63"/>
        <v>0</v>
      </c>
      <c r="CC1101">
        <f>$BB$28+$D$10*((EXP(($BB$26-Q1101)/$D$10)+EXP(-($BB$26-Q1101)/$D$10))/2-1)</f>
        <v>237.96</v>
      </c>
      <c r="CD11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BORD'!$B$13:$B$2000,0),9)))*Q1101/$M$18)</f>
        <v>237.96</v>
      </c>
      <c r="CF1101" t="str">
        <f>'[1]TABLEAU DE BORD'!B1099</f>
        <v/>
      </c>
      <c r="CG1101" t="e">
        <f>'[1]TABLEAU DE BORD'!E1099-'[1]TABLEAU DE BORD'!C1099</f>
        <v>#VALUE!</v>
      </c>
      <c r="CI1101" t="str">
        <f>'[1]TABLEAU DE BORD'!H1099</f>
        <v/>
      </c>
      <c r="CJ1101" t="e">
        <f>'[1]TABLEAU DE BORD'!K1099-'[1]TABLEAU DE BORD'!I1099</f>
        <v>#VALUE!</v>
      </c>
    </row>
    <row r="1102" spans="69:88" x14ac:dyDescent="0.25">
      <c r="BQ11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BORD'!$B$13:$B$2000,0),11))*Q1102/INDEX('[1]TABLEAU DE BORD'!$B$13:$R$2000,MATCH('Formalisme RTE'!$H$2,'[1]TABLEAU DE BORD'!$B$13:$B$2000,0),12)</f>
        <v>2.7040062867933941</v>
      </c>
      <c r="BR1102">
        <f t="shared" si="64"/>
        <v>0</v>
      </c>
      <c r="BU1102">
        <f t="shared" si="62"/>
        <v>0.5758883471257642</v>
      </c>
      <c r="BW1102">
        <f>IF($BW$6="","",IF(ISERROR(INDEX([1]Base!$A$2:$C$207,MATCH($BW$6,[1]Base!$A$2:$A$207,0),2))=TRUE,"CABLE INCONNU",(INDEX([1]Base!$A$2:$C$207,MATCH($BW$6,[1]Base!$A$2:$A$207,0),3))))</f>
        <v>15.75</v>
      </c>
      <c r="BY1102">
        <f>IF($BW$6="","",IF(ISERROR(INDEX([1]Base!$A$2:$C$207,MATCH($BW$6,[1]Base!$A$2:$A$207,0),2))=TRUE,"CABLE INCONNU",(INDEX([1]Base!$A$2:$C$207,MATCH($BW$6,[1]Base!$A$2:$A$207,0),2))))</f>
        <v>0.54700000000000004</v>
      </c>
      <c r="CA1102">
        <f t="shared" si="63"/>
        <v>0</v>
      </c>
      <c r="CC1102">
        <f>$BB$28+$D$10*((EXP(($BB$26-Q1102)/$D$10)+EXP(-($BB$26-Q1102)/$D$10))/2-1)</f>
        <v>237.96</v>
      </c>
      <c r="CD11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BORD'!$B$13:$B$2000,0),9)))*Q1102/$M$18)</f>
        <v>237.96</v>
      </c>
      <c r="CF1102" t="str">
        <f>'[1]TABLEAU DE BORD'!B1100</f>
        <v/>
      </c>
      <c r="CG1102" t="e">
        <f>'[1]TABLEAU DE BORD'!E1100-'[1]TABLEAU DE BORD'!C1100</f>
        <v>#VALUE!</v>
      </c>
      <c r="CI1102" t="str">
        <f>'[1]TABLEAU DE BORD'!H1100</f>
        <v/>
      </c>
      <c r="CJ1102" t="e">
        <f>'[1]TABLEAU DE BORD'!K1100-'[1]TABLEAU DE BORD'!I1100</f>
        <v>#VALUE!</v>
      </c>
    </row>
    <row r="1103" spans="69:88" x14ac:dyDescent="0.25">
      <c r="BQ11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BORD'!$B$13:$B$2000,0),11))*Q1103/INDEX('[1]TABLEAU DE BORD'!$B$13:$R$2000,MATCH('Formalisme RTE'!$H$2,'[1]TABLEAU DE BORD'!$B$13:$B$2000,0),12)</f>
        <v>2.7040062867933941</v>
      </c>
      <c r="BR1103">
        <f t="shared" si="64"/>
        <v>0</v>
      </c>
      <c r="BU1103">
        <f t="shared" si="62"/>
        <v>0.5758883471257642</v>
      </c>
      <c r="BW1103">
        <f>IF($BW$6="","",IF(ISERROR(INDEX([1]Base!$A$2:$C$207,MATCH($BW$6,[1]Base!$A$2:$A$207,0),2))=TRUE,"CABLE INCONNU",(INDEX([1]Base!$A$2:$C$207,MATCH($BW$6,[1]Base!$A$2:$A$207,0),3))))</f>
        <v>15.75</v>
      </c>
      <c r="BY1103">
        <f>IF($BW$6="","",IF(ISERROR(INDEX([1]Base!$A$2:$C$207,MATCH($BW$6,[1]Base!$A$2:$A$207,0),2))=TRUE,"CABLE INCONNU",(INDEX([1]Base!$A$2:$C$207,MATCH($BW$6,[1]Base!$A$2:$A$207,0),2))))</f>
        <v>0.54700000000000004</v>
      </c>
      <c r="CA1103">
        <f t="shared" si="63"/>
        <v>0</v>
      </c>
      <c r="CC1103">
        <f>$BB$28+$D$10*((EXP(($BB$26-Q1103)/$D$10)+EXP(-($BB$26-Q1103)/$D$10))/2-1)</f>
        <v>237.96</v>
      </c>
      <c r="CD11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BORD'!$B$13:$B$2000,0),9)))*Q1103/$M$18)</f>
        <v>237.96</v>
      </c>
      <c r="CF1103" t="str">
        <f>'[1]TABLEAU DE BORD'!B1101</f>
        <v/>
      </c>
      <c r="CG1103" t="e">
        <f>'[1]TABLEAU DE BORD'!E1101-'[1]TABLEAU DE BORD'!C1101</f>
        <v>#VALUE!</v>
      </c>
      <c r="CI1103" t="str">
        <f>'[1]TABLEAU DE BORD'!H1101</f>
        <v/>
      </c>
      <c r="CJ1103" t="e">
        <f>'[1]TABLEAU DE BORD'!K1101-'[1]TABLEAU DE BORD'!I1101</f>
        <v>#VALUE!</v>
      </c>
    </row>
    <row r="1104" spans="69:88" x14ac:dyDescent="0.25">
      <c r="BQ11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BORD'!$B$13:$B$2000,0),11))*Q1104/INDEX('[1]TABLEAU DE BORD'!$B$13:$R$2000,MATCH('Formalisme RTE'!$H$2,'[1]TABLEAU DE BORD'!$B$13:$B$2000,0),12)</f>
        <v>2.7040062867933941</v>
      </c>
      <c r="BR1104">
        <f t="shared" si="64"/>
        <v>0</v>
      </c>
      <c r="BU1104">
        <f t="shared" ref="BU1104:BU1167" si="65">SQRT(1-(1/(SQRT((BY1104*0.981)^2+(($B$30/10)*BW1104*0.001)^2)/(BY1104*0.981))^2))</f>
        <v>0.5758883471257642</v>
      </c>
      <c r="BW1104">
        <f>IF($BW$6="","",IF(ISERROR(INDEX([1]Base!$A$2:$C$207,MATCH($BW$6,[1]Base!$A$2:$A$207,0),2))=TRUE,"CABLE INCONNU",(INDEX([1]Base!$A$2:$C$207,MATCH($BW$6,[1]Base!$A$2:$A$207,0),3))))</f>
        <v>15.75</v>
      </c>
      <c r="BY1104">
        <f>IF($BW$6="","",IF(ISERROR(INDEX([1]Base!$A$2:$C$207,MATCH($BW$6,[1]Base!$A$2:$A$207,0),2))=TRUE,"CABLE INCONNU",(INDEX([1]Base!$A$2:$C$207,MATCH($BW$6,[1]Base!$A$2:$A$207,0),2))))</f>
        <v>0.54700000000000004</v>
      </c>
      <c r="CA1104">
        <f t="shared" si="63"/>
        <v>0</v>
      </c>
      <c r="CC1104">
        <f>$BB$28+$D$10*((EXP(($BB$26-Q1104)/$D$10)+EXP(-($BB$26-Q1104)/$D$10))/2-1)</f>
        <v>237.96</v>
      </c>
      <c r="CD11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BORD'!$B$13:$B$2000,0),9)))*Q1104/$M$18)</f>
        <v>237.96</v>
      </c>
      <c r="CF1104" t="str">
        <f>'[1]TABLEAU DE BORD'!B1102</f>
        <v/>
      </c>
      <c r="CG1104" t="e">
        <f>'[1]TABLEAU DE BORD'!E1102-'[1]TABLEAU DE BORD'!C1102</f>
        <v>#VALUE!</v>
      </c>
      <c r="CI1104" t="str">
        <f>'[1]TABLEAU DE BORD'!H1102</f>
        <v/>
      </c>
      <c r="CJ1104" t="e">
        <f>'[1]TABLEAU DE BORD'!K1102-'[1]TABLEAU DE BORD'!I1102</f>
        <v>#VALUE!</v>
      </c>
    </row>
    <row r="1105" spans="69:88" x14ac:dyDescent="0.25">
      <c r="BQ11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BORD'!$B$13:$B$2000,0),11))*Q1105/INDEX('[1]TABLEAU DE BORD'!$B$13:$R$2000,MATCH('Formalisme RTE'!$H$2,'[1]TABLEAU DE BORD'!$B$13:$B$2000,0),12)</f>
        <v>2.7040062867933941</v>
      </c>
      <c r="BR1105">
        <f t="shared" si="64"/>
        <v>0</v>
      </c>
      <c r="BU1105">
        <f t="shared" si="65"/>
        <v>0.5758883471257642</v>
      </c>
      <c r="BW1105">
        <f>IF($BW$6="","",IF(ISERROR(INDEX([1]Base!$A$2:$C$207,MATCH($BW$6,[1]Base!$A$2:$A$207,0),2))=TRUE,"CABLE INCONNU",(INDEX([1]Base!$A$2:$C$207,MATCH($BW$6,[1]Base!$A$2:$A$207,0),3))))</f>
        <v>15.75</v>
      </c>
      <c r="BY1105">
        <f>IF($BW$6="","",IF(ISERROR(INDEX([1]Base!$A$2:$C$207,MATCH($BW$6,[1]Base!$A$2:$A$207,0),2))=TRUE,"CABLE INCONNU",(INDEX([1]Base!$A$2:$C$207,MATCH($BW$6,[1]Base!$A$2:$A$207,0),2))))</f>
        <v>0.54700000000000004</v>
      </c>
      <c r="CA1105">
        <f t="shared" ref="CA1105:CA1168" si="66">CD1105-CC1105</f>
        <v>0</v>
      </c>
      <c r="CC1105">
        <f>$BB$28+$D$10*((EXP(($BB$26-Q1105)/$D$10)+EXP(-($BB$26-Q1105)/$D$10))/2-1)</f>
        <v>237.96</v>
      </c>
      <c r="CD11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BORD'!$B$13:$B$2000,0),9)))*Q1105/$M$18)</f>
        <v>237.96</v>
      </c>
      <c r="CF1105" t="str">
        <f>'[1]TABLEAU DE BORD'!B1103</f>
        <v/>
      </c>
      <c r="CG1105" t="e">
        <f>'[1]TABLEAU DE BORD'!E1103-'[1]TABLEAU DE BORD'!C1103</f>
        <v>#VALUE!</v>
      </c>
      <c r="CI1105" t="str">
        <f>'[1]TABLEAU DE BORD'!H1103</f>
        <v/>
      </c>
      <c r="CJ1105" t="e">
        <f>'[1]TABLEAU DE BORD'!K1103-'[1]TABLEAU DE BORD'!I1103</f>
        <v>#VALUE!</v>
      </c>
    </row>
    <row r="1106" spans="69:88" x14ac:dyDescent="0.25">
      <c r="BQ11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BORD'!$B$13:$B$2000,0),11))*Q1106/INDEX('[1]TABLEAU DE BORD'!$B$13:$R$2000,MATCH('Formalisme RTE'!$H$2,'[1]TABLEAU DE BORD'!$B$13:$B$2000,0),12)</f>
        <v>2.7040062867933941</v>
      </c>
      <c r="BR1106">
        <f t="shared" ref="BR1106:BR1169" si="67">BU1106*CA1106</f>
        <v>0</v>
      </c>
      <c r="BU1106">
        <f t="shared" si="65"/>
        <v>0.5758883471257642</v>
      </c>
      <c r="BW1106">
        <f>IF($BW$6="","",IF(ISERROR(INDEX([1]Base!$A$2:$C$207,MATCH($BW$6,[1]Base!$A$2:$A$207,0),2))=TRUE,"CABLE INCONNU",(INDEX([1]Base!$A$2:$C$207,MATCH($BW$6,[1]Base!$A$2:$A$207,0),3))))</f>
        <v>15.75</v>
      </c>
      <c r="BY1106">
        <f>IF($BW$6="","",IF(ISERROR(INDEX([1]Base!$A$2:$C$207,MATCH($BW$6,[1]Base!$A$2:$A$207,0),2))=TRUE,"CABLE INCONNU",(INDEX([1]Base!$A$2:$C$207,MATCH($BW$6,[1]Base!$A$2:$A$207,0),2))))</f>
        <v>0.54700000000000004</v>
      </c>
      <c r="CA1106">
        <f t="shared" si="66"/>
        <v>0</v>
      </c>
      <c r="CC1106">
        <f>$BB$28+$D$10*((EXP(($BB$26-Q1106)/$D$10)+EXP(-($BB$26-Q1106)/$D$10))/2-1)</f>
        <v>237.96</v>
      </c>
      <c r="CD11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BORD'!$B$13:$B$2000,0),9)))*Q1106/$M$18)</f>
        <v>237.96</v>
      </c>
      <c r="CF1106" t="str">
        <f>'[1]TABLEAU DE BORD'!B1104</f>
        <v/>
      </c>
      <c r="CG1106" t="e">
        <f>'[1]TABLEAU DE BORD'!E1104-'[1]TABLEAU DE BORD'!C1104</f>
        <v>#VALUE!</v>
      </c>
      <c r="CI1106" t="str">
        <f>'[1]TABLEAU DE BORD'!H1104</f>
        <v/>
      </c>
      <c r="CJ1106" t="e">
        <f>'[1]TABLEAU DE BORD'!K1104-'[1]TABLEAU DE BORD'!I1104</f>
        <v>#VALUE!</v>
      </c>
    </row>
    <row r="1107" spans="69:88" x14ac:dyDescent="0.25">
      <c r="BQ11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BORD'!$B$13:$B$2000,0),11))*Q1107/INDEX('[1]TABLEAU DE BORD'!$B$13:$R$2000,MATCH('Formalisme RTE'!$H$2,'[1]TABLEAU DE BORD'!$B$13:$B$2000,0),12)</f>
        <v>2.7040062867933941</v>
      </c>
      <c r="BR1107">
        <f t="shared" si="67"/>
        <v>0</v>
      </c>
      <c r="BU1107">
        <f t="shared" si="65"/>
        <v>0.5758883471257642</v>
      </c>
      <c r="BW1107">
        <f>IF($BW$6="","",IF(ISERROR(INDEX([1]Base!$A$2:$C$207,MATCH($BW$6,[1]Base!$A$2:$A$207,0),2))=TRUE,"CABLE INCONNU",(INDEX([1]Base!$A$2:$C$207,MATCH($BW$6,[1]Base!$A$2:$A$207,0),3))))</f>
        <v>15.75</v>
      </c>
      <c r="BY1107">
        <f>IF($BW$6="","",IF(ISERROR(INDEX([1]Base!$A$2:$C$207,MATCH($BW$6,[1]Base!$A$2:$A$207,0),2))=TRUE,"CABLE INCONNU",(INDEX([1]Base!$A$2:$C$207,MATCH($BW$6,[1]Base!$A$2:$A$207,0),2))))</f>
        <v>0.54700000000000004</v>
      </c>
      <c r="CA1107">
        <f t="shared" si="66"/>
        <v>0</v>
      </c>
      <c r="CC1107">
        <f>$BB$28+$D$10*((EXP(($BB$26-Q1107)/$D$10)+EXP(-($BB$26-Q1107)/$D$10))/2-1)</f>
        <v>237.96</v>
      </c>
      <c r="CD11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BORD'!$B$13:$B$2000,0),9)))*Q1107/$M$18)</f>
        <v>237.96</v>
      </c>
      <c r="CF1107" t="str">
        <f>'[1]TABLEAU DE BORD'!B1105</f>
        <v/>
      </c>
      <c r="CG1107" t="e">
        <f>'[1]TABLEAU DE BORD'!E1105-'[1]TABLEAU DE BORD'!C1105</f>
        <v>#VALUE!</v>
      </c>
      <c r="CI1107" t="str">
        <f>'[1]TABLEAU DE BORD'!H1105</f>
        <v/>
      </c>
      <c r="CJ1107" t="e">
        <f>'[1]TABLEAU DE BORD'!K1105-'[1]TABLEAU DE BORD'!I1105</f>
        <v>#VALUE!</v>
      </c>
    </row>
    <row r="1108" spans="69:88" x14ac:dyDescent="0.25">
      <c r="BQ11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BORD'!$B$13:$B$2000,0),11))*Q1108/INDEX('[1]TABLEAU DE BORD'!$B$13:$R$2000,MATCH('Formalisme RTE'!$H$2,'[1]TABLEAU DE BORD'!$B$13:$B$2000,0),12)</f>
        <v>2.7040062867933941</v>
      </c>
      <c r="BR1108">
        <f t="shared" si="67"/>
        <v>0</v>
      </c>
      <c r="BU1108">
        <f t="shared" si="65"/>
        <v>0.5758883471257642</v>
      </c>
      <c r="BW1108">
        <f>IF($BW$6="","",IF(ISERROR(INDEX([1]Base!$A$2:$C$207,MATCH($BW$6,[1]Base!$A$2:$A$207,0),2))=TRUE,"CABLE INCONNU",(INDEX([1]Base!$A$2:$C$207,MATCH($BW$6,[1]Base!$A$2:$A$207,0),3))))</f>
        <v>15.75</v>
      </c>
      <c r="BY1108">
        <f>IF($BW$6="","",IF(ISERROR(INDEX([1]Base!$A$2:$C$207,MATCH($BW$6,[1]Base!$A$2:$A$207,0),2))=TRUE,"CABLE INCONNU",(INDEX([1]Base!$A$2:$C$207,MATCH($BW$6,[1]Base!$A$2:$A$207,0),2))))</f>
        <v>0.54700000000000004</v>
      </c>
      <c r="CA1108">
        <f t="shared" si="66"/>
        <v>0</v>
      </c>
      <c r="CC1108">
        <f>$BB$28+$D$10*((EXP(($BB$26-Q1108)/$D$10)+EXP(-($BB$26-Q1108)/$D$10))/2-1)</f>
        <v>237.96</v>
      </c>
      <c r="CD11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BORD'!$B$13:$B$2000,0),9)))*Q1108/$M$18)</f>
        <v>237.96</v>
      </c>
      <c r="CF1108" t="str">
        <f>'[1]TABLEAU DE BORD'!B1106</f>
        <v/>
      </c>
      <c r="CG1108" t="e">
        <f>'[1]TABLEAU DE BORD'!E1106-'[1]TABLEAU DE BORD'!C1106</f>
        <v>#VALUE!</v>
      </c>
      <c r="CI1108" t="str">
        <f>'[1]TABLEAU DE BORD'!H1106</f>
        <v/>
      </c>
      <c r="CJ1108" t="e">
        <f>'[1]TABLEAU DE BORD'!K1106-'[1]TABLEAU DE BORD'!I1106</f>
        <v>#VALUE!</v>
      </c>
    </row>
    <row r="1109" spans="69:88" x14ac:dyDescent="0.25">
      <c r="BQ11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BORD'!$B$13:$B$2000,0),11))*Q1109/INDEX('[1]TABLEAU DE BORD'!$B$13:$R$2000,MATCH('Formalisme RTE'!$H$2,'[1]TABLEAU DE BORD'!$B$13:$B$2000,0),12)</f>
        <v>2.7040062867933941</v>
      </c>
      <c r="BR1109">
        <f t="shared" si="67"/>
        <v>0</v>
      </c>
      <c r="BU1109">
        <f t="shared" si="65"/>
        <v>0.5758883471257642</v>
      </c>
      <c r="BW1109">
        <f>IF($BW$6="","",IF(ISERROR(INDEX([1]Base!$A$2:$C$207,MATCH($BW$6,[1]Base!$A$2:$A$207,0),2))=TRUE,"CABLE INCONNU",(INDEX([1]Base!$A$2:$C$207,MATCH($BW$6,[1]Base!$A$2:$A$207,0),3))))</f>
        <v>15.75</v>
      </c>
      <c r="BY1109">
        <f>IF($BW$6="","",IF(ISERROR(INDEX([1]Base!$A$2:$C$207,MATCH($BW$6,[1]Base!$A$2:$A$207,0),2))=TRUE,"CABLE INCONNU",(INDEX([1]Base!$A$2:$C$207,MATCH($BW$6,[1]Base!$A$2:$A$207,0),2))))</f>
        <v>0.54700000000000004</v>
      </c>
      <c r="CA1109">
        <f t="shared" si="66"/>
        <v>0</v>
      </c>
      <c r="CC1109">
        <f>$BB$28+$D$10*((EXP(($BB$26-Q1109)/$D$10)+EXP(-($BB$26-Q1109)/$D$10))/2-1)</f>
        <v>237.96</v>
      </c>
      <c r="CD11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BORD'!$B$13:$B$2000,0),9)))*Q1109/$M$18)</f>
        <v>237.96</v>
      </c>
      <c r="CF1109" t="str">
        <f>'[1]TABLEAU DE BORD'!B1107</f>
        <v/>
      </c>
      <c r="CG1109" t="e">
        <f>'[1]TABLEAU DE BORD'!E1107-'[1]TABLEAU DE BORD'!C1107</f>
        <v>#VALUE!</v>
      </c>
      <c r="CI1109" t="str">
        <f>'[1]TABLEAU DE BORD'!H1107</f>
        <v/>
      </c>
      <c r="CJ1109" t="e">
        <f>'[1]TABLEAU DE BORD'!K1107-'[1]TABLEAU DE BORD'!I1107</f>
        <v>#VALUE!</v>
      </c>
    </row>
    <row r="1110" spans="69:88" x14ac:dyDescent="0.25">
      <c r="BQ11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BORD'!$B$13:$B$2000,0),11))*Q1110/INDEX('[1]TABLEAU DE BORD'!$B$13:$R$2000,MATCH('Formalisme RTE'!$H$2,'[1]TABLEAU DE BORD'!$B$13:$B$2000,0),12)</f>
        <v>2.7040062867933941</v>
      </c>
      <c r="BR1110">
        <f t="shared" si="67"/>
        <v>0</v>
      </c>
      <c r="BU1110">
        <f t="shared" si="65"/>
        <v>0.5758883471257642</v>
      </c>
      <c r="BW1110">
        <f>IF($BW$6="","",IF(ISERROR(INDEX([1]Base!$A$2:$C$207,MATCH($BW$6,[1]Base!$A$2:$A$207,0),2))=TRUE,"CABLE INCONNU",(INDEX([1]Base!$A$2:$C$207,MATCH($BW$6,[1]Base!$A$2:$A$207,0),3))))</f>
        <v>15.75</v>
      </c>
      <c r="BY1110">
        <f>IF($BW$6="","",IF(ISERROR(INDEX([1]Base!$A$2:$C$207,MATCH($BW$6,[1]Base!$A$2:$A$207,0),2))=TRUE,"CABLE INCONNU",(INDEX([1]Base!$A$2:$C$207,MATCH($BW$6,[1]Base!$A$2:$A$207,0),2))))</f>
        <v>0.54700000000000004</v>
      </c>
      <c r="CA1110">
        <f t="shared" si="66"/>
        <v>0</v>
      </c>
      <c r="CC1110">
        <f>$BB$28+$D$10*((EXP(($BB$26-Q1110)/$D$10)+EXP(-($BB$26-Q1110)/$D$10))/2-1)</f>
        <v>237.96</v>
      </c>
      <c r="CD11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BORD'!$B$13:$B$2000,0),9)))*Q1110/$M$18)</f>
        <v>237.96</v>
      </c>
      <c r="CF1110" t="str">
        <f>'[1]TABLEAU DE BORD'!B1108</f>
        <v/>
      </c>
      <c r="CG1110" t="e">
        <f>'[1]TABLEAU DE BORD'!E1108-'[1]TABLEAU DE BORD'!C1108</f>
        <v>#VALUE!</v>
      </c>
      <c r="CI1110" t="str">
        <f>'[1]TABLEAU DE BORD'!H1108</f>
        <v/>
      </c>
      <c r="CJ1110" t="e">
        <f>'[1]TABLEAU DE BORD'!K1108-'[1]TABLEAU DE BORD'!I1108</f>
        <v>#VALUE!</v>
      </c>
    </row>
    <row r="1111" spans="69:88" x14ac:dyDescent="0.25">
      <c r="BQ11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BORD'!$B$13:$B$2000,0),11))*Q1111/INDEX('[1]TABLEAU DE BORD'!$B$13:$R$2000,MATCH('Formalisme RTE'!$H$2,'[1]TABLEAU DE BORD'!$B$13:$B$2000,0),12)</f>
        <v>2.7040062867933941</v>
      </c>
      <c r="BR1111">
        <f t="shared" si="67"/>
        <v>0</v>
      </c>
      <c r="BU1111">
        <f t="shared" si="65"/>
        <v>0.5758883471257642</v>
      </c>
      <c r="BW1111">
        <f>IF($BW$6="","",IF(ISERROR(INDEX([1]Base!$A$2:$C$207,MATCH($BW$6,[1]Base!$A$2:$A$207,0),2))=TRUE,"CABLE INCONNU",(INDEX([1]Base!$A$2:$C$207,MATCH($BW$6,[1]Base!$A$2:$A$207,0),3))))</f>
        <v>15.75</v>
      </c>
      <c r="BY1111">
        <f>IF($BW$6="","",IF(ISERROR(INDEX([1]Base!$A$2:$C$207,MATCH($BW$6,[1]Base!$A$2:$A$207,0),2))=TRUE,"CABLE INCONNU",(INDEX([1]Base!$A$2:$C$207,MATCH($BW$6,[1]Base!$A$2:$A$207,0),2))))</f>
        <v>0.54700000000000004</v>
      </c>
      <c r="CA1111">
        <f t="shared" si="66"/>
        <v>0</v>
      </c>
      <c r="CC1111">
        <f>$BB$28+$D$10*((EXP(($BB$26-Q1111)/$D$10)+EXP(-($BB$26-Q1111)/$D$10))/2-1)</f>
        <v>237.96</v>
      </c>
      <c r="CD11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BORD'!$B$13:$B$2000,0),9)))*Q1111/$M$18)</f>
        <v>237.96</v>
      </c>
      <c r="CF1111" t="str">
        <f>'[1]TABLEAU DE BORD'!B1109</f>
        <v/>
      </c>
      <c r="CG1111" t="e">
        <f>'[1]TABLEAU DE BORD'!E1109-'[1]TABLEAU DE BORD'!C1109</f>
        <v>#VALUE!</v>
      </c>
      <c r="CI1111" t="str">
        <f>'[1]TABLEAU DE BORD'!H1109</f>
        <v/>
      </c>
      <c r="CJ1111" t="e">
        <f>'[1]TABLEAU DE BORD'!K1109-'[1]TABLEAU DE BORD'!I1109</f>
        <v>#VALUE!</v>
      </c>
    </row>
    <row r="1112" spans="69:88" x14ac:dyDescent="0.25">
      <c r="BQ11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BORD'!$B$13:$B$2000,0),11))*Q1112/INDEX('[1]TABLEAU DE BORD'!$B$13:$R$2000,MATCH('Formalisme RTE'!$H$2,'[1]TABLEAU DE BORD'!$B$13:$B$2000,0),12)</f>
        <v>2.7040062867933941</v>
      </c>
      <c r="BR1112">
        <f t="shared" si="67"/>
        <v>0</v>
      </c>
      <c r="BU1112">
        <f t="shared" si="65"/>
        <v>0.5758883471257642</v>
      </c>
      <c r="BW1112">
        <f>IF($BW$6="","",IF(ISERROR(INDEX([1]Base!$A$2:$C$207,MATCH($BW$6,[1]Base!$A$2:$A$207,0),2))=TRUE,"CABLE INCONNU",(INDEX([1]Base!$A$2:$C$207,MATCH($BW$6,[1]Base!$A$2:$A$207,0),3))))</f>
        <v>15.75</v>
      </c>
      <c r="BY1112">
        <f>IF($BW$6="","",IF(ISERROR(INDEX([1]Base!$A$2:$C$207,MATCH($BW$6,[1]Base!$A$2:$A$207,0),2))=TRUE,"CABLE INCONNU",(INDEX([1]Base!$A$2:$C$207,MATCH($BW$6,[1]Base!$A$2:$A$207,0),2))))</f>
        <v>0.54700000000000004</v>
      </c>
      <c r="CA1112">
        <f t="shared" si="66"/>
        <v>0</v>
      </c>
      <c r="CC1112">
        <f>$BB$28+$D$10*((EXP(($BB$26-Q1112)/$D$10)+EXP(-($BB$26-Q1112)/$D$10))/2-1)</f>
        <v>237.96</v>
      </c>
      <c r="CD11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BORD'!$B$13:$B$2000,0),9)))*Q1112/$M$18)</f>
        <v>237.96</v>
      </c>
      <c r="CF1112" t="str">
        <f>'[1]TABLEAU DE BORD'!B1110</f>
        <v/>
      </c>
      <c r="CG1112" t="e">
        <f>'[1]TABLEAU DE BORD'!E1110-'[1]TABLEAU DE BORD'!C1110</f>
        <v>#VALUE!</v>
      </c>
      <c r="CI1112" t="str">
        <f>'[1]TABLEAU DE BORD'!H1110</f>
        <v/>
      </c>
      <c r="CJ1112" t="e">
        <f>'[1]TABLEAU DE BORD'!K1110-'[1]TABLEAU DE BORD'!I1110</f>
        <v>#VALUE!</v>
      </c>
    </row>
    <row r="1113" spans="69:88" x14ac:dyDescent="0.25">
      <c r="BQ11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BORD'!$B$13:$B$2000,0),11))*Q1113/INDEX('[1]TABLEAU DE BORD'!$B$13:$R$2000,MATCH('Formalisme RTE'!$H$2,'[1]TABLEAU DE BORD'!$B$13:$B$2000,0),12)</f>
        <v>2.7040062867933941</v>
      </c>
      <c r="BR1113">
        <f t="shared" si="67"/>
        <v>0</v>
      </c>
      <c r="BU1113">
        <f t="shared" si="65"/>
        <v>0.5758883471257642</v>
      </c>
      <c r="BW1113">
        <f>IF($BW$6="","",IF(ISERROR(INDEX([1]Base!$A$2:$C$207,MATCH($BW$6,[1]Base!$A$2:$A$207,0),2))=TRUE,"CABLE INCONNU",(INDEX([1]Base!$A$2:$C$207,MATCH($BW$6,[1]Base!$A$2:$A$207,0),3))))</f>
        <v>15.75</v>
      </c>
      <c r="BY1113">
        <f>IF($BW$6="","",IF(ISERROR(INDEX([1]Base!$A$2:$C$207,MATCH($BW$6,[1]Base!$A$2:$A$207,0),2))=TRUE,"CABLE INCONNU",(INDEX([1]Base!$A$2:$C$207,MATCH($BW$6,[1]Base!$A$2:$A$207,0),2))))</f>
        <v>0.54700000000000004</v>
      </c>
      <c r="CA1113">
        <f t="shared" si="66"/>
        <v>0</v>
      </c>
      <c r="CC1113">
        <f>$BB$28+$D$10*((EXP(($BB$26-Q1113)/$D$10)+EXP(-($BB$26-Q1113)/$D$10))/2-1)</f>
        <v>237.96</v>
      </c>
      <c r="CD11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BORD'!$B$13:$B$2000,0),9)))*Q1113/$M$18)</f>
        <v>237.96</v>
      </c>
      <c r="CF1113" t="str">
        <f>'[1]TABLEAU DE BORD'!B1111</f>
        <v/>
      </c>
      <c r="CG1113" t="e">
        <f>'[1]TABLEAU DE BORD'!E1111-'[1]TABLEAU DE BORD'!C1111</f>
        <v>#VALUE!</v>
      </c>
      <c r="CI1113" t="str">
        <f>'[1]TABLEAU DE BORD'!H1111</f>
        <v/>
      </c>
      <c r="CJ1113" t="e">
        <f>'[1]TABLEAU DE BORD'!K1111-'[1]TABLEAU DE BORD'!I1111</f>
        <v>#VALUE!</v>
      </c>
    </row>
    <row r="1114" spans="69:88" x14ac:dyDescent="0.25">
      <c r="BQ11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BORD'!$B$13:$B$2000,0),11))*Q1114/INDEX('[1]TABLEAU DE BORD'!$B$13:$R$2000,MATCH('Formalisme RTE'!$H$2,'[1]TABLEAU DE BORD'!$B$13:$B$2000,0),12)</f>
        <v>2.7040062867933941</v>
      </c>
      <c r="BR1114">
        <f t="shared" si="67"/>
        <v>0</v>
      </c>
      <c r="BU1114">
        <f t="shared" si="65"/>
        <v>0.5758883471257642</v>
      </c>
      <c r="BW1114">
        <f>IF($BW$6="","",IF(ISERROR(INDEX([1]Base!$A$2:$C$207,MATCH($BW$6,[1]Base!$A$2:$A$207,0),2))=TRUE,"CABLE INCONNU",(INDEX([1]Base!$A$2:$C$207,MATCH($BW$6,[1]Base!$A$2:$A$207,0),3))))</f>
        <v>15.75</v>
      </c>
      <c r="BY1114">
        <f>IF($BW$6="","",IF(ISERROR(INDEX([1]Base!$A$2:$C$207,MATCH($BW$6,[1]Base!$A$2:$A$207,0),2))=TRUE,"CABLE INCONNU",(INDEX([1]Base!$A$2:$C$207,MATCH($BW$6,[1]Base!$A$2:$A$207,0),2))))</f>
        <v>0.54700000000000004</v>
      </c>
      <c r="CA1114">
        <f t="shared" si="66"/>
        <v>0</v>
      </c>
      <c r="CC1114">
        <f>$BB$28+$D$10*((EXP(($BB$26-Q1114)/$D$10)+EXP(-($BB$26-Q1114)/$D$10))/2-1)</f>
        <v>237.96</v>
      </c>
      <c r="CD11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BORD'!$B$13:$B$2000,0),9)))*Q1114/$M$18)</f>
        <v>237.96</v>
      </c>
      <c r="CF1114" t="str">
        <f>'[1]TABLEAU DE BORD'!B1112</f>
        <v/>
      </c>
      <c r="CG1114" t="e">
        <f>'[1]TABLEAU DE BORD'!E1112-'[1]TABLEAU DE BORD'!C1112</f>
        <v>#VALUE!</v>
      </c>
      <c r="CI1114" t="str">
        <f>'[1]TABLEAU DE BORD'!H1112</f>
        <v/>
      </c>
      <c r="CJ1114" t="e">
        <f>'[1]TABLEAU DE BORD'!K1112-'[1]TABLEAU DE BORD'!I1112</f>
        <v>#VALUE!</v>
      </c>
    </row>
    <row r="1115" spans="69:88" x14ac:dyDescent="0.25">
      <c r="BQ11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BORD'!$B$13:$B$2000,0),11))*Q1115/INDEX('[1]TABLEAU DE BORD'!$B$13:$R$2000,MATCH('Formalisme RTE'!$H$2,'[1]TABLEAU DE BORD'!$B$13:$B$2000,0),12)</f>
        <v>2.7040062867933941</v>
      </c>
      <c r="BR1115">
        <f t="shared" si="67"/>
        <v>0</v>
      </c>
      <c r="BU1115">
        <f t="shared" si="65"/>
        <v>0.5758883471257642</v>
      </c>
      <c r="BW1115">
        <f>IF($BW$6="","",IF(ISERROR(INDEX([1]Base!$A$2:$C$207,MATCH($BW$6,[1]Base!$A$2:$A$207,0),2))=TRUE,"CABLE INCONNU",(INDEX([1]Base!$A$2:$C$207,MATCH($BW$6,[1]Base!$A$2:$A$207,0),3))))</f>
        <v>15.75</v>
      </c>
      <c r="BY1115">
        <f>IF($BW$6="","",IF(ISERROR(INDEX([1]Base!$A$2:$C$207,MATCH($BW$6,[1]Base!$A$2:$A$207,0),2))=TRUE,"CABLE INCONNU",(INDEX([1]Base!$A$2:$C$207,MATCH($BW$6,[1]Base!$A$2:$A$207,0),2))))</f>
        <v>0.54700000000000004</v>
      </c>
      <c r="CA1115">
        <f t="shared" si="66"/>
        <v>0</v>
      </c>
      <c r="CC1115">
        <f>$BB$28+$D$10*((EXP(($BB$26-Q1115)/$D$10)+EXP(-($BB$26-Q1115)/$D$10))/2-1)</f>
        <v>237.96</v>
      </c>
      <c r="CD11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BORD'!$B$13:$B$2000,0),9)))*Q1115/$M$18)</f>
        <v>237.96</v>
      </c>
      <c r="CF1115" t="str">
        <f>'[1]TABLEAU DE BORD'!B1113</f>
        <v/>
      </c>
      <c r="CG1115" t="e">
        <f>'[1]TABLEAU DE BORD'!E1113-'[1]TABLEAU DE BORD'!C1113</f>
        <v>#VALUE!</v>
      </c>
      <c r="CI1115" t="str">
        <f>'[1]TABLEAU DE BORD'!H1113</f>
        <v/>
      </c>
      <c r="CJ1115" t="e">
        <f>'[1]TABLEAU DE BORD'!K1113-'[1]TABLEAU DE BORD'!I1113</f>
        <v>#VALUE!</v>
      </c>
    </row>
    <row r="1116" spans="69:88" x14ac:dyDescent="0.25">
      <c r="BQ11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BORD'!$B$13:$B$2000,0),11))*Q1116/INDEX('[1]TABLEAU DE BORD'!$B$13:$R$2000,MATCH('Formalisme RTE'!$H$2,'[1]TABLEAU DE BORD'!$B$13:$B$2000,0),12)</f>
        <v>2.7040062867933941</v>
      </c>
      <c r="BR1116">
        <f t="shared" si="67"/>
        <v>0</v>
      </c>
      <c r="BU1116">
        <f t="shared" si="65"/>
        <v>0.5758883471257642</v>
      </c>
      <c r="BW1116">
        <f>IF($BW$6="","",IF(ISERROR(INDEX([1]Base!$A$2:$C$207,MATCH($BW$6,[1]Base!$A$2:$A$207,0),2))=TRUE,"CABLE INCONNU",(INDEX([1]Base!$A$2:$C$207,MATCH($BW$6,[1]Base!$A$2:$A$207,0),3))))</f>
        <v>15.75</v>
      </c>
      <c r="BY1116">
        <f>IF($BW$6="","",IF(ISERROR(INDEX([1]Base!$A$2:$C$207,MATCH($BW$6,[1]Base!$A$2:$A$207,0),2))=TRUE,"CABLE INCONNU",(INDEX([1]Base!$A$2:$C$207,MATCH($BW$6,[1]Base!$A$2:$A$207,0),2))))</f>
        <v>0.54700000000000004</v>
      </c>
      <c r="CA1116">
        <f t="shared" si="66"/>
        <v>0</v>
      </c>
      <c r="CC1116">
        <f>$BB$28+$D$10*((EXP(($BB$26-Q1116)/$D$10)+EXP(-($BB$26-Q1116)/$D$10))/2-1)</f>
        <v>237.96</v>
      </c>
      <c r="CD11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BORD'!$B$13:$B$2000,0),9)))*Q1116/$M$18)</f>
        <v>237.96</v>
      </c>
      <c r="CF1116" t="str">
        <f>'[1]TABLEAU DE BORD'!B1114</f>
        <v/>
      </c>
      <c r="CG1116" t="e">
        <f>'[1]TABLEAU DE BORD'!E1114-'[1]TABLEAU DE BORD'!C1114</f>
        <v>#VALUE!</v>
      </c>
      <c r="CI1116" t="str">
        <f>'[1]TABLEAU DE BORD'!H1114</f>
        <v/>
      </c>
      <c r="CJ1116" t="e">
        <f>'[1]TABLEAU DE BORD'!K1114-'[1]TABLEAU DE BORD'!I1114</f>
        <v>#VALUE!</v>
      </c>
    </row>
    <row r="1117" spans="69:88" x14ac:dyDescent="0.25">
      <c r="BQ11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BORD'!$B$13:$B$2000,0),11))*Q1117/INDEX('[1]TABLEAU DE BORD'!$B$13:$R$2000,MATCH('Formalisme RTE'!$H$2,'[1]TABLEAU DE BORD'!$B$13:$B$2000,0),12)</f>
        <v>2.7040062867933941</v>
      </c>
      <c r="BR1117">
        <f t="shared" si="67"/>
        <v>0</v>
      </c>
      <c r="BU1117">
        <f t="shared" si="65"/>
        <v>0.5758883471257642</v>
      </c>
      <c r="BW1117">
        <f>IF($BW$6="","",IF(ISERROR(INDEX([1]Base!$A$2:$C$207,MATCH($BW$6,[1]Base!$A$2:$A$207,0),2))=TRUE,"CABLE INCONNU",(INDEX([1]Base!$A$2:$C$207,MATCH($BW$6,[1]Base!$A$2:$A$207,0),3))))</f>
        <v>15.75</v>
      </c>
      <c r="BY1117">
        <f>IF($BW$6="","",IF(ISERROR(INDEX([1]Base!$A$2:$C$207,MATCH($BW$6,[1]Base!$A$2:$A$207,0),2))=TRUE,"CABLE INCONNU",(INDEX([1]Base!$A$2:$C$207,MATCH($BW$6,[1]Base!$A$2:$A$207,0),2))))</f>
        <v>0.54700000000000004</v>
      </c>
      <c r="CA1117">
        <f t="shared" si="66"/>
        <v>0</v>
      </c>
      <c r="CC1117">
        <f>$BB$28+$D$10*((EXP(($BB$26-Q1117)/$D$10)+EXP(-($BB$26-Q1117)/$D$10))/2-1)</f>
        <v>237.96</v>
      </c>
      <c r="CD11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BORD'!$B$13:$B$2000,0),9)))*Q1117/$M$18)</f>
        <v>237.96</v>
      </c>
      <c r="CF1117" t="str">
        <f>'[1]TABLEAU DE BORD'!B1115</f>
        <v/>
      </c>
      <c r="CG1117" t="e">
        <f>'[1]TABLEAU DE BORD'!E1115-'[1]TABLEAU DE BORD'!C1115</f>
        <v>#VALUE!</v>
      </c>
      <c r="CI1117" t="str">
        <f>'[1]TABLEAU DE BORD'!H1115</f>
        <v/>
      </c>
      <c r="CJ1117" t="e">
        <f>'[1]TABLEAU DE BORD'!K1115-'[1]TABLEAU DE BORD'!I1115</f>
        <v>#VALUE!</v>
      </c>
    </row>
    <row r="1118" spans="69:88" x14ac:dyDescent="0.25">
      <c r="BQ11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BORD'!$B$13:$B$2000,0),11))*Q1118/INDEX('[1]TABLEAU DE BORD'!$B$13:$R$2000,MATCH('Formalisme RTE'!$H$2,'[1]TABLEAU DE BORD'!$B$13:$B$2000,0),12)</f>
        <v>2.7040062867933941</v>
      </c>
      <c r="BR1118">
        <f t="shared" si="67"/>
        <v>0</v>
      </c>
      <c r="BU1118">
        <f t="shared" si="65"/>
        <v>0.5758883471257642</v>
      </c>
      <c r="BW1118">
        <f>IF($BW$6="","",IF(ISERROR(INDEX([1]Base!$A$2:$C$207,MATCH($BW$6,[1]Base!$A$2:$A$207,0),2))=TRUE,"CABLE INCONNU",(INDEX([1]Base!$A$2:$C$207,MATCH($BW$6,[1]Base!$A$2:$A$207,0),3))))</f>
        <v>15.75</v>
      </c>
      <c r="BY1118">
        <f>IF($BW$6="","",IF(ISERROR(INDEX([1]Base!$A$2:$C$207,MATCH($BW$6,[1]Base!$A$2:$A$207,0),2))=TRUE,"CABLE INCONNU",(INDEX([1]Base!$A$2:$C$207,MATCH($BW$6,[1]Base!$A$2:$A$207,0),2))))</f>
        <v>0.54700000000000004</v>
      </c>
      <c r="CA1118">
        <f t="shared" si="66"/>
        <v>0</v>
      </c>
      <c r="CC1118">
        <f>$BB$28+$D$10*((EXP(($BB$26-Q1118)/$D$10)+EXP(-($BB$26-Q1118)/$D$10))/2-1)</f>
        <v>237.96</v>
      </c>
      <c r="CD11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BORD'!$B$13:$B$2000,0),9)))*Q1118/$M$18)</f>
        <v>237.96</v>
      </c>
      <c r="CF1118" t="str">
        <f>'[1]TABLEAU DE BORD'!B1116</f>
        <v/>
      </c>
      <c r="CG1118" t="e">
        <f>'[1]TABLEAU DE BORD'!E1116-'[1]TABLEAU DE BORD'!C1116</f>
        <v>#VALUE!</v>
      </c>
      <c r="CI1118" t="str">
        <f>'[1]TABLEAU DE BORD'!H1116</f>
        <v/>
      </c>
      <c r="CJ1118" t="e">
        <f>'[1]TABLEAU DE BORD'!K1116-'[1]TABLEAU DE BORD'!I1116</f>
        <v>#VALUE!</v>
      </c>
    </row>
    <row r="1119" spans="69:88" x14ac:dyDescent="0.25">
      <c r="BQ11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BORD'!$B$13:$B$2000,0),11))*Q1119/INDEX('[1]TABLEAU DE BORD'!$B$13:$R$2000,MATCH('Formalisme RTE'!$H$2,'[1]TABLEAU DE BORD'!$B$13:$B$2000,0),12)</f>
        <v>2.7040062867933941</v>
      </c>
      <c r="BR1119">
        <f t="shared" si="67"/>
        <v>0</v>
      </c>
      <c r="BU1119">
        <f t="shared" si="65"/>
        <v>0.5758883471257642</v>
      </c>
      <c r="BW1119">
        <f>IF($BW$6="","",IF(ISERROR(INDEX([1]Base!$A$2:$C$207,MATCH($BW$6,[1]Base!$A$2:$A$207,0),2))=TRUE,"CABLE INCONNU",(INDEX([1]Base!$A$2:$C$207,MATCH($BW$6,[1]Base!$A$2:$A$207,0),3))))</f>
        <v>15.75</v>
      </c>
      <c r="BY1119">
        <f>IF($BW$6="","",IF(ISERROR(INDEX([1]Base!$A$2:$C$207,MATCH($BW$6,[1]Base!$A$2:$A$207,0),2))=TRUE,"CABLE INCONNU",(INDEX([1]Base!$A$2:$C$207,MATCH($BW$6,[1]Base!$A$2:$A$207,0),2))))</f>
        <v>0.54700000000000004</v>
      </c>
      <c r="CA1119">
        <f t="shared" si="66"/>
        <v>0</v>
      </c>
      <c r="CC1119">
        <f>$BB$28+$D$10*((EXP(($BB$26-Q1119)/$D$10)+EXP(-($BB$26-Q1119)/$D$10))/2-1)</f>
        <v>237.96</v>
      </c>
      <c r="CD11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BORD'!$B$13:$B$2000,0),9)))*Q1119/$M$18)</f>
        <v>237.96</v>
      </c>
      <c r="CF1119" t="str">
        <f>'[1]TABLEAU DE BORD'!B1117</f>
        <v/>
      </c>
      <c r="CG1119" t="e">
        <f>'[1]TABLEAU DE BORD'!E1117-'[1]TABLEAU DE BORD'!C1117</f>
        <v>#VALUE!</v>
      </c>
      <c r="CI1119" t="str">
        <f>'[1]TABLEAU DE BORD'!H1117</f>
        <v/>
      </c>
      <c r="CJ1119" t="e">
        <f>'[1]TABLEAU DE BORD'!K1117-'[1]TABLEAU DE BORD'!I1117</f>
        <v>#VALUE!</v>
      </c>
    </row>
    <row r="1120" spans="69:88" x14ac:dyDescent="0.25">
      <c r="BQ11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BORD'!$B$13:$B$2000,0),11))*Q1120/INDEX('[1]TABLEAU DE BORD'!$B$13:$R$2000,MATCH('Formalisme RTE'!$H$2,'[1]TABLEAU DE BORD'!$B$13:$B$2000,0),12)</f>
        <v>2.7040062867933941</v>
      </c>
      <c r="BR1120">
        <f t="shared" si="67"/>
        <v>0</v>
      </c>
      <c r="BU1120">
        <f t="shared" si="65"/>
        <v>0.5758883471257642</v>
      </c>
      <c r="BW1120">
        <f>IF($BW$6="","",IF(ISERROR(INDEX([1]Base!$A$2:$C$207,MATCH($BW$6,[1]Base!$A$2:$A$207,0),2))=TRUE,"CABLE INCONNU",(INDEX([1]Base!$A$2:$C$207,MATCH($BW$6,[1]Base!$A$2:$A$207,0),3))))</f>
        <v>15.75</v>
      </c>
      <c r="BY1120">
        <f>IF($BW$6="","",IF(ISERROR(INDEX([1]Base!$A$2:$C$207,MATCH($BW$6,[1]Base!$A$2:$A$207,0),2))=TRUE,"CABLE INCONNU",(INDEX([1]Base!$A$2:$C$207,MATCH($BW$6,[1]Base!$A$2:$A$207,0),2))))</f>
        <v>0.54700000000000004</v>
      </c>
      <c r="CA1120">
        <f t="shared" si="66"/>
        <v>0</v>
      </c>
      <c r="CC1120">
        <f>$BB$28+$D$10*((EXP(($BB$26-Q1120)/$D$10)+EXP(-($BB$26-Q1120)/$D$10))/2-1)</f>
        <v>237.96</v>
      </c>
      <c r="CD11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BORD'!$B$13:$B$2000,0),9)))*Q1120/$M$18)</f>
        <v>237.96</v>
      </c>
      <c r="CF1120" t="str">
        <f>'[1]TABLEAU DE BORD'!B1118</f>
        <v/>
      </c>
      <c r="CG1120" t="e">
        <f>'[1]TABLEAU DE BORD'!E1118-'[1]TABLEAU DE BORD'!C1118</f>
        <v>#VALUE!</v>
      </c>
      <c r="CI1120" t="str">
        <f>'[1]TABLEAU DE BORD'!H1118</f>
        <v/>
      </c>
      <c r="CJ1120" t="e">
        <f>'[1]TABLEAU DE BORD'!K1118-'[1]TABLEAU DE BORD'!I1118</f>
        <v>#VALUE!</v>
      </c>
    </row>
    <row r="1121" spans="69:88" x14ac:dyDescent="0.25">
      <c r="BQ11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BORD'!$B$13:$B$2000,0),11))*Q1121/INDEX('[1]TABLEAU DE BORD'!$B$13:$R$2000,MATCH('Formalisme RTE'!$H$2,'[1]TABLEAU DE BORD'!$B$13:$B$2000,0),12)</f>
        <v>2.7040062867933941</v>
      </c>
      <c r="BR1121">
        <f t="shared" si="67"/>
        <v>0</v>
      </c>
      <c r="BU1121">
        <f t="shared" si="65"/>
        <v>0.5758883471257642</v>
      </c>
      <c r="BW1121">
        <f>IF($BW$6="","",IF(ISERROR(INDEX([1]Base!$A$2:$C$207,MATCH($BW$6,[1]Base!$A$2:$A$207,0),2))=TRUE,"CABLE INCONNU",(INDEX([1]Base!$A$2:$C$207,MATCH($BW$6,[1]Base!$A$2:$A$207,0),3))))</f>
        <v>15.75</v>
      </c>
      <c r="BY1121">
        <f>IF($BW$6="","",IF(ISERROR(INDEX([1]Base!$A$2:$C$207,MATCH($BW$6,[1]Base!$A$2:$A$207,0),2))=TRUE,"CABLE INCONNU",(INDEX([1]Base!$A$2:$C$207,MATCH($BW$6,[1]Base!$A$2:$A$207,0),2))))</f>
        <v>0.54700000000000004</v>
      </c>
      <c r="CA1121">
        <f t="shared" si="66"/>
        <v>0</v>
      </c>
      <c r="CC1121">
        <f>$BB$28+$D$10*((EXP(($BB$26-Q1121)/$D$10)+EXP(-($BB$26-Q1121)/$D$10))/2-1)</f>
        <v>237.96</v>
      </c>
      <c r="CD11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BORD'!$B$13:$B$2000,0),9)))*Q1121/$M$18)</f>
        <v>237.96</v>
      </c>
      <c r="CF1121" t="str">
        <f>'[1]TABLEAU DE BORD'!B1119</f>
        <v/>
      </c>
      <c r="CG1121" t="e">
        <f>'[1]TABLEAU DE BORD'!E1119-'[1]TABLEAU DE BORD'!C1119</f>
        <v>#VALUE!</v>
      </c>
      <c r="CI1121" t="str">
        <f>'[1]TABLEAU DE BORD'!H1119</f>
        <v/>
      </c>
      <c r="CJ1121" t="e">
        <f>'[1]TABLEAU DE BORD'!K1119-'[1]TABLEAU DE BORD'!I1119</f>
        <v>#VALUE!</v>
      </c>
    </row>
    <row r="1122" spans="69:88" x14ac:dyDescent="0.25">
      <c r="BQ11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BORD'!$B$13:$B$2000,0),11))*Q1122/INDEX('[1]TABLEAU DE BORD'!$B$13:$R$2000,MATCH('Formalisme RTE'!$H$2,'[1]TABLEAU DE BORD'!$B$13:$B$2000,0),12)</f>
        <v>2.7040062867933941</v>
      </c>
      <c r="BR1122">
        <f t="shared" si="67"/>
        <v>0</v>
      </c>
      <c r="BU1122">
        <f t="shared" si="65"/>
        <v>0.5758883471257642</v>
      </c>
      <c r="BW1122">
        <f>IF($BW$6="","",IF(ISERROR(INDEX([1]Base!$A$2:$C$207,MATCH($BW$6,[1]Base!$A$2:$A$207,0),2))=TRUE,"CABLE INCONNU",(INDEX([1]Base!$A$2:$C$207,MATCH($BW$6,[1]Base!$A$2:$A$207,0),3))))</f>
        <v>15.75</v>
      </c>
      <c r="BY1122">
        <f>IF($BW$6="","",IF(ISERROR(INDEX([1]Base!$A$2:$C$207,MATCH($BW$6,[1]Base!$A$2:$A$207,0),2))=TRUE,"CABLE INCONNU",(INDEX([1]Base!$A$2:$C$207,MATCH($BW$6,[1]Base!$A$2:$A$207,0),2))))</f>
        <v>0.54700000000000004</v>
      </c>
      <c r="CA1122">
        <f t="shared" si="66"/>
        <v>0</v>
      </c>
      <c r="CC1122">
        <f>$BB$28+$D$10*((EXP(($BB$26-Q1122)/$D$10)+EXP(-($BB$26-Q1122)/$D$10))/2-1)</f>
        <v>237.96</v>
      </c>
      <c r="CD11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BORD'!$B$13:$B$2000,0),9)))*Q1122/$M$18)</f>
        <v>237.96</v>
      </c>
      <c r="CF1122" t="str">
        <f>'[1]TABLEAU DE BORD'!B1120</f>
        <v/>
      </c>
      <c r="CG1122" t="e">
        <f>'[1]TABLEAU DE BORD'!E1120-'[1]TABLEAU DE BORD'!C1120</f>
        <v>#VALUE!</v>
      </c>
      <c r="CI1122" t="str">
        <f>'[1]TABLEAU DE BORD'!H1120</f>
        <v/>
      </c>
      <c r="CJ1122" t="e">
        <f>'[1]TABLEAU DE BORD'!K1120-'[1]TABLEAU DE BORD'!I1120</f>
        <v>#VALUE!</v>
      </c>
    </row>
    <row r="1123" spans="69:88" x14ac:dyDescent="0.25">
      <c r="BQ11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BORD'!$B$13:$B$2000,0),11))*Q1123/INDEX('[1]TABLEAU DE BORD'!$B$13:$R$2000,MATCH('Formalisme RTE'!$H$2,'[1]TABLEAU DE BORD'!$B$13:$B$2000,0),12)</f>
        <v>2.7040062867933941</v>
      </c>
      <c r="BR1123">
        <f t="shared" si="67"/>
        <v>0</v>
      </c>
      <c r="BU1123">
        <f t="shared" si="65"/>
        <v>0.5758883471257642</v>
      </c>
      <c r="BW1123">
        <f>IF($BW$6="","",IF(ISERROR(INDEX([1]Base!$A$2:$C$207,MATCH($BW$6,[1]Base!$A$2:$A$207,0),2))=TRUE,"CABLE INCONNU",(INDEX([1]Base!$A$2:$C$207,MATCH($BW$6,[1]Base!$A$2:$A$207,0),3))))</f>
        <v>15.75</v>
      </c>
      <c r="BY1123">
        <f>IF($BW$6="","",IF(ISERROR(INDEX([1]Base!$A$2:$C$207,MATCH($BW$6,[1]Base!$A$2:$A$207,0),2))=TRUE,"CABLE INCONNU",(INDEX([1]Base!$A$2:$C$207,MATCH($BW$6,[1]Base!$A$2:$A$207,0),2))))</f>
        <v>0.54700000000000004</v>
      </c>
      <c r="CA1123">
        <f t="shared" si="66"/>
        <v>0</v>
      </c>
      <c r="CC1123">
        <f>$BB$28+$D$10*((EXP(($BB$26-Q1123)/$D$10)+EXP(-($BB$26-Q1123)/$D$10))/2-1)</f>
        <v>237.96</v>
      </c>
      <c r="CD11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BORD'!$B$13:$B$2000,0),9)))*Q1123/$M$18)</f>
        <v>237.96</v>
      </c>
      <c r="CF1123" t="str">
        <f>'[1]TABLEAU DE BORD'!B1121</f>
        <v/>
      </c>
      <c r="CG1123" t="e">
        <f>'[1]TABLEAU DE BORD'!E1121-'[1]TABLEAU DE BORD'!C1121</f>
        <v>#VALUE!</v>
      </c>
      <c r="CI1123" t="str">
        <f>'[1]TABLEAU DE BORD'!H1121</f>
        <v/>
      </c>
      <c r="CJ1123" t="e">
        <f>'[1]TABLEAU DE BORD'!K1121-'[1]TABLEAU DE BORD'!I1121</f>
        <v>#VALUE!</v>
      </c>
    </row>
    <row r="1124" spans="69:88" x14ac:dyDescent="0.25">
      <c r="BQ11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BORD'!$B$13:$B$2000,0),11))*Q1124/INDEX('[1]TABLEAU DE BORD'!$B$13:$R$2000,MATCH('Formalisme RTE'!$H$2,'[1]TABLEAU DE BORD'!$B$13:$B$2000,0),12)</f>
        <v>2.7040062867933941</v>
      </c>
      <c r="BR1124">
        <f t="shared" si="67"/>
        <v>0</v>
      </c>
      <c r="BU1124">
        <f t="shared" si="65"/>
        <v>0.5758883471257642</v>
      </c>
      <c r="BW1124">
        <f>IF($BW$6="","",IF(ISERROR(INDEX([1]Base!$A$2:$C$207,MATCH($BW$6,[1]Base!$A$2:$A$207,0),2))=TRUE,"CABLE INCONNU",(INDEX([1]Base!$A$2:$C$207,MATCH($BW$6,[1]Base!$A$2:$A$207,0),3))))</f>
        <v>15.75</v>
      </c>
      <c r="BY1124">
        <f>IF($BW$6="","",IF(ISERROR(INDEX([1]Base!$A$2:$C$207,MATCH($BW$6,[1]Base!$A$2:$A$207,0),2))=TRUE,"CABLE INCONNU",(INDEX([1]Base!$A$2:$C$207,MATCH($BW$6,[1]Base!$A$2:$A$207,0),2))))</f>
        <v>0.54700000000000004</v>
      </c>
      <c r="CA1124">
        <f t="shared" si="66"/>
        <v>0</v>
      </c>
      <c r="CC1124">
        <f>$BB$28+$D$10*((EXP(($BB$26-Q1124)/$D$10)+EXP(-($BB$26-Q1124)/$D$10))/2-1)</f>
        <v>237.96</v>
      </c>
      <c r="CD11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BORD'!$B$13:$B$2000,0),9)))*Q1124/$M$18)</f>
        <v>237.96</v>
      </c>
      <c r="CF1124" t="str">
        <f>'[1]TABLEAU DE BORD'!B1122</f>
        <v/>
      </c>
      <c r="CG1124" t="e">
        <f>'[1]TABLEAU DE BORD'!E1122-'[1]TABLEAU DE BORD'!C1122</f>
        <v>#VALUE!</v>
      </c>
      <c r="CI1124" t="str">
        <f>'[1]TABLEAU DE BORD'!H1122</f>
        <v/>
      </c>
      <c r="CJ1124" t="e">
        <f>'[1]TABLEAU DE BORD'!K1122-'[1]TABLEAU DE BORD'!I1122</f>
        <v>#VALUE!</v>
      </c>
    </row>
    <row r="1125" spans="69:88" x14ac:dyDescent="0.25">
      <c r="BQ11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BORD'!$B$13:$B$2000,0),11))*Q1125/INDEX('[1]TABLEAU DE BORD'!$B$13:$R$2000,MATCH('Formalisme RTE'!$H$2,'[1]TABLEAU DE BORD'!$B$13:$B$2000,0),12)</f>
        <v>2.7040062867933941</v>
      </c>
      <c r="BR1125">
        <f t="shared" si="67"/>
        <v>0</v>
      </c>
      <c r="BU1125">
        <f t="shared" si="65"/>
        <v>0.5758883471257642</v>
      </c>
      <c r="BW1125">
        <f>IF($BW$6="","",IF(ISERROR(INDEX([1]Base!$A$2:$C$207,MATCH($BW$6,[1]Base!$A$2:$A$207,0),2))=TRUE,"CABLE INCONNU",(INDEX([1]Base!$A$2:$C$207,MATCH($BW$6,[1]Base!$A$2:$A$207,0),3))))</f>
        <v>15.75</v>
      </c>
      <c r="BY1125">
        <f>IF($BW$6="","",IF(ISERROR(INDEX([1]Base!$A$2:$C$207,MATCH($BW$6,[1]Base!$A$2:$A$207,0),2))=TRUE,"CABLE INCONNU",(INDEX([1]Base!$A$2:$C$207,MATCH($BW$6,[1]Base!$A$2:$A$207,0),2))))</f>
        <v>0.54700000000000004</v>
      </c>
      <c r="CA1125">
        <f t="shared" si="66"/>
        <v>0</v>
      </c>
      <c r="CC1125">
        <f>$BB$28+$D$10*((EXP(($BB$26-Q1125)/$D$10)+EXP(-($BB$26-Q1125)/$D$10))/2-1)</f>
        <v>237.96</v>
      </c>
      <c r="CD11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BORD'!$B$13:$B$2000,0),9)))*Q1125/$M$18)</f>
        <v>237.96</v>
      </c>
      <c r="CF1125" t="str">
        <f>'[1]TABLEAU DE BORD'!B1123</f>
        <v/>
      </c>
      <c r="CG1125" t="e">
        <f>'[1]TABLEAU DE BORD'!E1123-'[1]TABLEAU DE BORD'!C1123</f>
        <v>#VALUE!</v>
      </c>
      <c r="CI1125" t="str">
        <f>'[1]TABLEAU DE BORD'!H1123</f>
        <v/>
      </c>
      <c r="CJ1125" t="e">
        <f>'[1]TABLEAU DE BORD'!K1123-'[1]TABLEAU DE BORD'!I1123</f>
        <v>#VALUE!</v>
      </c>
    </row>
    <row r="1126" spans="69:88" x14ac:dyDescent="0.25">
      <c r="BQ11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BORD'!$B$13:$B$2000,0),11))*Q1126/INDEX('[1]TABLEAU DE BORD'!$B$13:$R$2000,MATCH('Formalisme RTE'!$H$2,'[1]TABLEAU DE BORD'!$B$13:$B$2000,0),12)</f>
        <v>2.7040062867933941</v>
      </c>
      <c r="BR1126">
        <f t="shared" si="67"/>
        <v>0</v>
      </c>
      <c r="BU1126">
        <f t="shared" si="65"/>
        <v>0.5758883471257642</v>
      </c>
      <c r="BW1126">
        <f>IF($BW$6="","",IF(ISERROR(INDEX([1]Base!$A$2:$C$207,MATCH($BW$6,[1]Base!$A$2:$A$207,0),2))=TRUE,"CABLE INCONNU",(INDEX([1]Base!$A$2:$C$207,MATCH($BW$6,[1]Base!$A$2:$A$207,0),3))))</f>
        <v>15.75</v>
      </c>
      <c r="BY1126">
        <f>IF($BW$6="","",IF(ISERROR(INDEX([1]Base!$A$2:$C$207,MATCH($BW$6,[1]Base!$A$2:$A$207,0),2))=TRUE,"CABLE INCONNU",(INDEX([1]Base!$A$2:$C$207,MATCH($BW$6,[1]Base!$A$2:$A$207,0),2))))</f>
        <v>0.54700000000000004</v>
      </c>
      <c r="CA1126">
        <f t="shared" si="66"/>
        <v>0</v>
      </c>
      <c r="CC1126">
        <f>$BB$28+$D$10*((EXP(($BB$26-Q1126)/$D$10)+EXP(-($BB$26-Q1126)/$D$10))/2-1)</f>
        <v>237.96</v>
      </c>
      <c r="CD11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BORD'!$B$13:$B$2000,0),9)))*Q1126/$M$18)</f>
        <v>237.96</v>
      </c>
      <c r="CF1126" t="str">
        <f>'[1]TABLEAU DE BORD'!B1124</f>
        <v/>
      </c>
      <c r="CG1126" t="e">
        <f>'[1]TABLEAU DE BORD'!E1124-'[1]TABLEAU DE BORD'!C1124</f>
        <v>#VALUE!</v>
      </c>
      <c r="CI1126" t="str">
        <f>'[1]TABLEAU DE BORD'!H1124</f>
        <v/>
      </c>
      <c r="CJ1126" t="e">
        <f>'[1]TABLEAU DE BORD'!K1124-'[1]TABLEAU DE BORD'!I1124</f>
        <v>#VALUE!</v>
      </c>
    </row>
    <row r="1127" spans="69:88" x14ac:dyDescent="0.25">
      <c r="BQ11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BORD'!$B$13:$B$2000,0),11))*Q1127/INDEX('[1]TABLEAU DE BORD'!$B$13:$R$2000,MATCH('Formalisme RTE'!$H$2,'[1]TABLEAU DE BORD'!$B$13:$B$2000,0),12)</f>
        <v>2.7040062867933941</v>
      </c>
      <c r="BR1127">
        <f t="shared" si="67"/>
        <v>0</v>
      </c>
      <c r="BU1127">
        <f t="shared" si="65"/>
        <v>0.5758883471257642</v>
      </c>
      <c r="BW1127">
        <f>IF($BW$6="","",IF(ISERROR(INDEX([1]Base!$A$2:$C$207,MATCH($BW$6,[1]Base!$A$2:$A$207,0),2))=TRUE,"CABLE INCONNU",(INDEX([1]Base!$A$2:$C$207,MATCH($BW$6,[1]Base!$A$2:$A$207,0),3))))</f>
        <v>15.75</v>
      </c>
      <c r="BY1127">
        <f>IF($BW$6="","",IF(ISERROR(INDEX([1]Base!$A$2:$C$207,MATCH($BW$6,[1]Base!$A$2:$A$207,0),2))=TRUE,"CABLE INCONNU",(INDEX([1]Base!$A$2:$C$207,MATCH($BW$6,[1]Base!$A$2:$A$207,0),2))))</f>
        <v>0.54700000000000004</v>
      </c>
      <c r="CA1127">
        <f t="shared" si="66"/>
        <v>0</v>
      </c>
      <c r="CC1127">
        <f>$BB$28+$D$10*((EXP(($BB$26-Q1127)/$D$10)+EXP(-($BB$26-Q1127)/$D$10))/2-1)</f>
        <v>237.96</v>
      </c>
      <c r="CD11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BORD'!$B$13:$B$2000,0),9)))*Q1127/$M$18)</f>
        <v>237.96</v>
      </c>
      <c r="CF1127" t="str">
        <f>'[1]TABLEAU DE BORD'!B1125</f>
        <v/>
      </c>
      <c r="CG1127" t="e">
        <f>'[1]TABLEAU DE BORD'!E1125-'[1]TABLEAU DE BORD'!C1125</f>
        <v>#VALUE!</v>
      </c>
      <c r="CI1127" t="str">
        <f>'[1]TABLEAU DE BORD'!H1125</f>
        <v/>
      </c>
      <c r="CJ1127" t="e">
        <f>'[1]TABLEAU DE BORD'!K1125-'[1]TABLEAU DE BORD'!I1125</f>
        <v>#VALUE!</v>
      </c>
    </row>
    <row r="1128" spans="69:88" x14ac:dyDescent="0.25">
      <c r="BQ11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BORD'!$B$13:$B$2000,0),11))*Q1128/INDEX('[1]TABLEAU DE BORD'!$B$13:$R$2000,MATCH('Formalisme RTE'!$H$2,'[1]TABLEAU DE BORD'!$B$13:$B$2000,0),12)</f>
        <v>2.7040062867933941</v>
      </c>
      <c r="BR1128">
        <f t="shared" si="67"/>
        <v>0</v>
      </c>
      <c r="BU1128">
        <f t="shared" si="65"/>
        <v>0.5758883471257642</v>
      </c>
      <c r="BW1128">
        <f>IF($BW$6="","",IF(ISERROR(INDEX([1]Base!$A$2:$C$207,MATCH($BW$6,[1]Base!$A$2:$A$207,0),2))=TRUE,"CABLE INCONNU",(INDEX([1]Base!$A$2:$C$207,MATCH($BW$6,[1]Base!$A$2:$A$207,0),3))))</f>
        <v>15.75</v>
      </c>
      <c r="BY1128">
        <f>IF($BW$6="","",IF(ISERROR(INDEX([1]Base!$A$2:$C$207,MATCH($BW$6,[1]Base!$A$2:$A$207,0),2))=TRUE,"CABLE INCONNU",(INDEX([1]Base!$A$2:$C$207,MATCH($BW$6,[1]Base!$A$2:$A$207,0),2))))</f>
        <v>0.54700000000000004</v>
      </c>
      <c r="CA1128">
        <f t="shared" si="66"/>
        <v>0</v>
      </c>
      <c r="CC1128">
        <f>$BB$28+$D$10*((EXP(($BB$26-Q1128)/$D$10)+EXP(-($BB$26-Q1128)/$D$10))/2-1)</f>
        <v>237.96</v>
      </c>
      <c r="CD11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BORD'!$B$13:$B$2000,0),9)))*Q1128/$M$18)</f>
        <v>237.96</v>
      </c>
      <c r="CF1128" t="str">
        <f>'[1]TABLEAU DE BORD'!B1126</f>
        <v/>
      </c>
      <c r="CG1128" t="e">
        <f>'[1]TABLEAU DE BORD'!E1126-'[1]TABLEAU DE BORD'!C1126</f>
        <v>#VALUE!</v>
      </c>
      <c r="CI1128" t="str">
        <f>'[1]TABLEAU DE BORD'!H1126</f>
        <v/>
      </c>
      <c r="CJ1128" t="e">
        <f>'[1]TABLEAU DE BORD'!K1126-'[1]TABLEAU DE BORD'!I1126</f>
        <v>#VALUE!</v>
      </c>
    </row>
    <row r="1129" spans="69:88" x14ac:dyDescent="0.25">
      <c r="BQ11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BORD'!$B$13:$B$2000,0),11))*Q1129/INDEX('[1]TABLEAU DE BORD'!$B$13:$R$2000,MATCH('Formalisme RTE'!$H$2,'[1]TABLEAU DE BORD'!$B$13:$B$2000,0),12)</f>
        <v>2.7040062867933941</v>
      </c>
      <c r="BR1129">
        <f t="shared" si="67"/>
        <v>0</v>
      </c>
      <c r="BU1129">
        <f t="shared" si="65"/>
        <v>0.5758883471257642</v>
      </c>
      <c r="BW1129">
        <f>IF($BW$6="","",IF(ISERROR(INDEX([1]Base!$A$2:$C$207,MATCH($BW$6,[1]Base!$A$2:$A$207,0),2))=TRUE,"CABLE INCONNU",(INDEX([1]Base!$A$2:$C$207,MATCH($BW$6,[1]Base!$A$2:$A$207,0),3))))</f>
        <v>15.75</v>
      </c>
      <c r="BY1129">
        <f>IF($BW$6="","",IF(ISERROR(INDEX([1]Base!$A$2:$C$207,MATCH($BW$6,[1]Base!$A$2:$A$207,0),2))=TRUE,"CABLE INCONNU",(INDEX([1]Base!$A$2:$C$207,MATCH($BW$6,[1]Base!$A$2:$A$207,0),2))))</f>
        <v>0.54700000000000004</v>
      </c>
      <c r="CA1129">
        <f t="shared" si="66"/>
        <v>0</v>
      </c>
      <c r="CC1129">
        <f>$BB$28+$D$10*((EXP(($BB$26-Q1129)/$D$10)+EXP(-($BB$26-Q1129)/$D$10))/2-1)</f>
        <v>237.96</v>
      </c>
      <c r="CD11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BORD'!$B$13:$B$2000,0),9)))*Q1129/$M$18)</f>
        <v>237.96</v>
      </c>
      <c r="CF1129" t="str">
        <f>'[1]TABLEAU DE BORD'!B1127</f>
        <v/>
      </c>
      <c r="CG1129" t="e">
        <f>'[1]TABLEAU DE BORD'!E1127-'[1]TABLEAU DE BORD'!C1127</f>
        <v>#VALUE!</v>
      </c>
      <c r="CI1129" t="str">
        <f>'[1]TABLEAU DE BORD'!H1127</f>
        <v/>
      </c>
      <c r="CJ1129" t="e">
        <f>'[1]TABLEAU DE BORD'!K1127-'[1]TABLEAU DE BORD'!I1127</f>
        <v>#VALUE!</v>
      </c>
    </row>
    <row r="1130" spans="69:88" x14ac:dyDescent="0.25">
      <c r="BQ11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BORD'!$B$13:$B$2000,0),11))*Q1130/INDEX('[1]TABLEAU DE BORD'!$B$13:$R$2000,MATCH('Formalisme RTE'!$H$2,'[1]TABLEAU DE BORD'!$B$13:$B$2000,0),12)</f>
        <v>2.7040062867933941</v>
      </c>
      <c r="BR1130">
        <f t="shared" si="67"/>
        <v>0</v>
      </c>
      <c r="BU1130">
        <f t="shared" si="65"/>
        <v>0.5758883471257642</v>
      </c>
      <c r="BW1130">
        <f>IF($BW$6="","",IF(ISERROR(INDEX([1]Base!$A$2:$C$207,MATCH($BW$6,[1]Base!$A$2:$A$207,0),2))=TRUE,"CABLE INCONNU",(INDEX([1]Base!$A$2:$C$207,MATCH($BW$6,[1]Base!$A$2:$A$207,0),3))))</f>
        <v>15.75</v>
      </c>
      <c r="BY1130">
        <f>IF($BW$6="","",IF(ISERROR(INDEX([1]Base!$A$2:$C$207,MATCH($BW$6,[1]Base!$A$2:$A$207,0),2))=TRUE,"CABLE INCONNU",(INDEX([1]Base!$A$2:$C$207,MATCH($BW$6,[1]Base!$A$2:$A$207,0),2))))</f>
        <v>0.54700000000000004</v>
      </c>
      <c r="CA1130">
        <f t="shared" si="66"/>
        <v>0</v>
      </c>
      <c r="CC1130">
        <f>$BB$28+$D$10*((EXP(($BB$26-Q1130)/$D$10)+EXP(-($BB$26-Q1130)/$D$10))/2-1)</f>
        <v>237.96</v>
      </c>
      <c r="CD11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BORD'!$B$13:$B$2000,0),9)))*Q1130/$M$18)</f>
        <v>237.96</v>
      </c>
      <c r="CF1130" t="str">
        <f>'[1]TABLEAU DE BORD'!B1128</f>
        <v/>
      </c>
      <c r="CG1130" t="e">
        <f>'[1]TABLEAU DE BORD'!E1128-'[1]TABLEAU DE BORD'!C1128</f>
        <v>#VALUE!</v>
      </c>
      <c r="CI1130" t="str">
        <f>'[1]TABLEAU DE BORD'!H1128</f>
        <v/>
      </c>
      <c r="CJ1130" t="e">
        <f>'[1]TABLEAU DE BORD'!K1128-'[1]TABLEAU DE BORD'!I1128</f>
        <v>#VALUE!</v>
      </c>
    </row>
    <row r="1131" spans="69:88" x14ac:dyDescent="0.25">
      <c r="BQ11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BORD'!$B$13:$B$2000,0),11))*Q1131/INDEX('[1]TABLEAU DE BORD'!$B$13:$R$2000,MATCH('Formalisme RTE'!$H$2,'[1]TABLEAU DE BORD'!$B$13:$B$2000,0),12)</f>
        <v>2.7040062867933941</v>
      </c>
      <c r="BR1131">
        <f t="shared" si="67"/>
        <v>0</v>
      </c>
      <c r="BU1131">
        <f t="shared" si="65"/>
        <v>0.5758883471257642</v>
      </c>
      <c r="BW1131">
        <f>IF($BW$6="","",IF(ISERROR(INDEX([1]Base!$A$2:$C$207,MATCH($BW$6,[1]Base!$A$2:$A$207,0),2))=TRUE,"CABLE INCONNU",(INDEX([1]Base!$A$2:$C$207,MATCH($BW$6,[1]Base!$A$2:$A$207,0),3))))</f>
        <v>15.75</v>
      </c>
      <c r="BY1131">
        <f>IF($BW$6="","",IF(ISERROR(INDEX([1]Base!$A$2:$C$207,MATCH($BW$6,[1]Base!$A$2:$A$207,0),2))=TRUE,"CABLE INCONNU",(INDEX([1]Base!$A$2:$C$207,MATCH($BW$6,[1]Base!$A$2:$A$207,0),2))))</f>
        <v>0.54700000000000004</v>
      </c>
      <c r="CA1131">
        <f t="shared" si="66"/>
        <v>0</v>
      </c>
      <c r="CC1131">
        <f>$BB$28+$D$10*((EXP(($BB$26-Q1131)/$D$10)+EXP(-($BB$26-Q1131)/$D$10))/2-1)</f>
        <v>237.96</v>
      </c>
      <c r="CD11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BORD'!$B$13:$B$2000,0),9)))*Q1131/$M$18)</f>
        <v>237.96</v>
      </c>
      <c r="CF1131" t="str">
        <f>'[1]TABLEAU DE BORD'!B1129</f>
        <v/>
      </c>
      <c r="CG1131" t="e">
        <f>'[1]TABLEAU DE BORD'!E1129-'[1]TABLEAU DE BORD'!C1129</f>
        <v>#VALUE!</v>
      </c>
      <c r="CI1131" t="str">
        <f>'[1]TABLEAU DE BORD'!H1129</f>
        <v/>
      </c>
      <c r="CJ1131" t="e">
        <f>'[1]TABLEAU DE BORD'!K1129-'[1]TABLEAU DE BORD'!I1129</f>
        <v>#VALUE!</v>
      </c>
    </row>
    <row r="1132" spans="69:88" x14ac:dyDescent="0.25">
      <c r="BQ11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BORD'!$B$13:$B$2000,0),11))*Q1132/INDEX('[1]TABLEAU DE BORD'!$B$13:$R$2000,MATCH('Formalisme RTE'!$H$2,'[1]TABLEAU DE BORD'!$B$13:$B$2000,0),12)</f>
        <v>2.7040062867933941</v>
      </c>
      <c r="BR1132">
        <f t="shared" si="67"/>
        <v>0</v>
      </c>
      <c r="BU1132">
        <f t="shared" si="65"/>
        <v>0.5758883471257642</v>
      </c>
      <c r="BW1132">
        <f>IF($BW$6="","",IF(ISERROR(INDEX([1]Base!$A$2:$C$207,MATCH($BW$6,[1]Base!$A$2:$A$207,0),2))=TRUE,"CABLE INCONNU",(INDEX([1]Base!$A$2:$C$207,MATCH($BW$6,[1]Base!$A$2:$A$207,0),3))))</f>
        <v>15.75</v>
      </c>
      <c r="BY1132">
        <f>IF($BW$6="","",IF(ISERROR(INDEX([1]Base!$A$2:$C$207,MATCH($BW$6,[1]Base!$A$2:$A$207,0),2))=TRUE,"CABLE INCONNU",(INDEX([1]Base!$A$2:$C$207,MATCH($BW$6,[1]Base!$A$2:$A$207,0),2))))</f>
        <v>0.54700000000000004</v>
      </c>
      <c r="CA1132">
        <f t="shared" si="66"/>
        <v>0</v>
      </c>
      <c r="CC1132">
        <f>$BB$28+$D$10*((EXP(($BB$26-Q1132)/$D$10)+EXP(-($BB$26-Q1132)/$D$10))/2-1)</f>
        <v>237.96</v>
      </c>
      <c r="CD11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BORD'!$B$13:$B$2000,0),9)))*Q1132/$M$18)</f>
        <v>237.96</v>
      </c>
      <c r="CF1132" t="str">
        <f>'[1]TABLEAU DE BORD'!B1130</f>
        <v/>
      </c>
      <c r="CG1132" t="e">
        <f>'[1]TABLEAU DE BORD'!E1130-'[1]TABLEAU DE BORD'!C1130</f>
        <v>#VALUE!</v>
      </c>
      <c r="CI1132" t="str">
        <f>'[1]TABLEAU DE BORD'!H1130</f>
        <v/>
      </c>
      <c r="CJ1132" t="e">
        <f>'[1]TABLEAU DE BORD'!K1130-'[1]TABLEAU DE BORD'!I1130</f>
        <v>#VALUE!</v>
      </c>
    </row>
    <row r="1133" spans="69:88" x14ac:dyDescent="0.25">
      <c r="BQ11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BORD'!$B$13:$B$2000,0),11))*Q1133/INDEX('[1]TABLEAU DE BORD'!$B$13:$R$2000,MATCH('Formalisme RTE'!$H$2,'[1]TABLEAU DE BORD'!$B$13:$B$2000,0),12)</f>
        <v>2.7040062867933941</v>
      </c>
      <c r="BR1133">
        <f t="shared" si="67"/>
        <v>0</v>
      </c>
      <c r="BU1133">
        <f t="shared" si="65"/>
        <v>0.5758883471257642</v>
      </c>
      <c r="BW1133">
        <f>IF($BW$6="","",IF(ISERROR(INDEX([1]Base!$A$2:$C$207,MATCH($BW$6,[1]Base!$A$2:$A$207,0),2))=TRUE,"CABLE INCONNU",(INDEX([1]Base!$A$2:$C$207,MATCH($BW$6,[1]Base!$A$2:$A$207,0),3))))</f>
        <v>15.75</v>
      </c>
      <c r="BY1133">
        <f>IF($BW$6="","",IF(ISERROR(INDEX([1]Base!$A$2:$C$207,MATCH($BW$6,[1]Base!$A$2:$A$207,0),2))=TRUE,"CABLE INCONNU",(INDEX([1]Base!$A$2:$C$207,MATCH($BW$6,[1]Base!$A$2:$A$207,0),2))))</f>
        <v>0.54700000000000004</v>
      </c>
      <c r="CA1133">
        <f t="shared" si="66"/>
        <v>0</v>
      </c>
      <c r="CC1133">
        <f>$BB$28+$D$10*((EXP(($BB$26-Q1133)/$D$10)+EXP(-($BB$26-Q1133)/$D$10))/2-1)</f>
        <v>237.96</v>
      </c>
      <c r="CD11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BORD'!$B$13:$B$2000,0),9)))*Q1133/$M$18)</f>
        <v>237.96</v>
      </c>
      <c r="CF1133" t="str">
        <f>'[1]TABLEAU DE BORD'!B1131</f>
        <v/>
      </c>
      <c r="CG1133" t="e">
        <f>'[1]TABLEAU DE BORD'!E1131-'[1]TABLEAU DE BORD'!C1131</f>
        <v>#VALUE!</v>
      </c>
      <c r="CI1133" t="str">
        <f>'[1]TABLEAU DE BORD'!H1131</f>
        <v/>
      </c>
      <c r="CJ1133" t="e">
        <f>'[1]TABLEAU DE BORD'!K1131-'[1]TABLEAU DE BORD'!I1131</f>
        <v>#VALUE!</v>
      </c>
    </row>
    <row r="1134" spans="69:88" x14ac:dyDescent="0.25">
      <c r="BQ11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BORD'!$B$13:$B$2000,0),11))*Q1134/INDEX('[1]TABLEAU DE BORD'!$B$13:$R$2000,MATCH('Formalisme RTE'!$H$2,'[1]TABLEAU DE BORD'!$B$13:$B$2000,0),12)</f>
        <v>2.7040062867933941</v>
      </c>
      <c r="BR1134">
        <f t="shared" si="67"/>
        <v>0</v>
      </c>
      <c r="BU1134">
        <f t="shared" si="65"/>
        <v>0.5758883471257642</v>
      </c>
      <c r="BW1134">
        <f>IF($BW$6="","",IF(ISERROR(INDEX([1]Base!$A$2:$C$207,MATCH($BW$6,[1]Base!$A$2:$A$207,0),2))=TRUE,"CABLE INCONNU",(INDEX([1]Base!$A$2:$C$207,MATCH($BW$6,[1]Base!$A$2:$A$207,0),3))))</f>
        <v>15.75</v>
      </c>
      <c r="BY1134">
        <f>IF($BW$6="","",IF(ISERROR(INDEX([1]Base!$A$2:$C$207,MATCH($BW$6,[1]Base!$A$2:$A$207,0),2))=TRUE,"CABLE INCONNU",(INDEX([1]Base!$A$2:$C$207,MATCH($BW$6,[1]Base!$A$2:$A$207,0),2))))</f>
        <v>0.54700000000000004</v>
      </c>
      <c r="CA1134">
        <f t="shared" si="66"/>
        <v>0</v>
      </c>
      <c r="CC1134">
        <f>$BB$28+$D$10*((EXP(($BB$26-Q1134)/$D$10)+EXP(-($BB$26-Q1134)/$D$10))/2-1)</f>
        <v>237.96</v>
      </c>
      <c r="CD11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BORD'!$B$13:$B$2000,0),9)))*Q1134/$M$18)</f>
        <v>237.96</v>
      </c>
      <c r="CF1134" t="str">
        <f>'[1]TABLEAU DE BORD'!B1132</f>
        <v/>
      </c>
      <c r="CG1134" t="e">
        <f>'[1]TABLEAU DE BORD'!E1132-'[1]TABLEAU DE BORD'!C1132</f>
        <v>#VALUE!</v>
      </c>
      <c r="CI1134" t="str">
        <f>'[1]TABLEAU DE BORD'!H1132</f>
        <v/>
      </c>
      <c r="CJ1134" t="e">
        <f>'[1]TABLEAU DE BORD'!K1132-'[1]TABLEAU DE BORD'!I1132</f>
        <v>#VALUE!</v>
      </c>
    </row>
    <row r="1135" spans="69:88" x14ac:dyDescent="0.25">
      <c r="BQ11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BORD'!$B$13:$B$2000,0),11))*Q1135/INDEX('[1]TABLEAU DE BORD'!$B$13:$R$2000,MATCH('Formalisme RTE'!$H$2,'[1]TABLEAU DE BORD'!$B$13:$B$2000,0),12)</f>
        <v>2.7040062867933941</v>
      </c>
      <c r="BR1135">
        <f t="shared" si="67"/>
        <v>0</v>
      </c>
      <c r="BU1135">
        <f t="shared" si="65"/>
        <v>0.5758883471257642</v>
      </c>
      <c r="BW1135">
        <f>IF($BW$6="","",IF(ISERROR(INDEX([1]Base!$A$2:$C$207,MATCH($BW$6,[1]Base!$A$2:$A$207,0),2))=TRUE,"CABLE INCONNU",(INDEX([1]Base!$A$2:$C$207,MATCH($BW$6,[1]Base!$A$2:$A$207,0),3))))</f>
        <v>15.75</v>
      </c>
      <c r="BY1135">
        <f>IF($BW$6="","",IF(ISERROR(INDEX([1]Base!$A$2:$C$207,MATCH($BW$6,[1]Base!$A$2:$A$207,0),2))=TRUE,"CABLE INCONNU",(INDEX([1]Base!$A$2:$C$207,MATCH($BW$6,[1]Base!$A$2:$A$207,0),2))))</f>
        <v>0.54700000000000004</v>
      </c>
      <c r="CA1135">
        <f t="shared" si="66"/>
        <v>0</v>
      </c>
      <c r="CC1135">
        <f>$BB$28+$D$10*((EXP(($BB$26-Q1135)/$D$10)+EXP(-($BB$26-Q1135)/$D$10))/2-1)</f>
        <v>237.96</v>
      </c>
      <c r="CD11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BORD'!$B$13:$B$2000,0),9)))*Q1135/$M$18)</f>
        <v>237.96</v>
      </c>
      <c r="CF1135">
        <f>'[1]TABLEAU DE BORD'!B1133</f>
        <v>0</v>
      </c>
      <c r="CG1135">
        <f>'[1]TABLEAU DE BORD'!E1133-'[1]TABLEAU DE BORD'!C1133</f>
        <v>0</v>
      </c>
      <c r="CI1135">
        <f>'[1]TABLEAU DE BORD'!H1133</f>
        <v>0</v>
      </c>
      <c r="CJ1135">
        <f>'[1]TABLEAU DE BORD'!K1133-'[1]TABLEAU DE BORD'!I1133</f>
        <v>0</v>
      </c>
    </row>
    <row r="1136" spans="69:88" x14ac:dyDescent="0.25">
      <c r="BQ11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BORD'!$B$13:$B$2000,0),11))*Q1136/INDEX('[1]TABLEAU DE BORD'!$B$13:$R$2000,MATCH('Formalisme RTE'!$H$2,'[1]TABLEAU DE BORD'!$B$13:$B$2000,0),12)</f>
        <v>2.7040062867933941</v>
      </c>
      <c r="BR1136">
        <f t="shared" si="67"/>
        <v>0</v>
      </c>
      <c r="BU1136">
        <f t="shared" si="65"/>
        <v>0.5758883471257642</v>
      </c>
      <c r="BW1136">
        <f>IF($BW$6="","",IF(ISERROR(INDEX([1]Base!$A$2:$C$207,MATCH($BW$6,[1]Base!$A$2:$A$207,0),2))=TRUE,"CABLE INCONNU",(INDEX([1]Base!$A$2:$C$207,MATCH($BW$6,[1]Base!$A$2:$A$207,0),3))))</f>
        <v>15.75</v>
      </c>
      <c r="BY1136">
        <f>IF($BW$6="","",IF(ISERROR(INDEX([1]Base!$A$2:$C$207,MATCH($BW$6,[1]Base!$A$2:$A$207,0),2))=TRUE,"CABLE INCONNU",(INDEX([1]Base!$A$2:$C$207,MATCH($BW$6,[1]Base!$A$2:$A$207,0),2))))</f>
        <v>0.54700000000000004</v>
      </c>
      <c r="CA1136">
        <f t="shared" si="66"/>
        <v>0</v>
      </c>
      <c r="CC1136">
        <f>$BB$28+$D$10*((EXP(($BB$26-Q1136)/$D$10)+EXP(-($BB$26-Q1136)/$D$10))/2-1)</f>
        <v>237.96</v>
      </c>
      <c r="CD11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BORD'!$B$13:$B$2000,0),9)))*Q1136/$M$18)</f>
        <v>237.96</v>
      </c>
      <c r="CF1136">
        <f>'[1]TABLEAU DE BORD'!B1134</f>
        <v>0</v>
      </c>
      <c r="CG1136">
        <f>'[1]TABLEAU DE BORD'!E1134-'[1]TABLEAU DE BORD'!C1134</f>
        <v>0</v>
      </c>
      <c r="CI1136">
        <f>'[1]TABLEAU DE BORD'!H1134</f>
        <v>0</v>
      </c>
      <c r="CJ1136">
        <f>'[1]TABLEAU DE BORD'!K1134-'[1]TABLEAU DE BORD'!I1134</f>
        <v>0</v>
      </c>
    </row>
    <row r="1137" spans="69:88" x14ac:dyDescent="0.25">
      <c r="BQ11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BORD'!$B$13:$B$2000,0),11))*Q1137/INDEX('[1]TABLEAU DE BORD'!$B$13:$R$2000,MATCH('Formalisme RTE'!$H$2,'[1]TABLEAU DE BORD'!$B$13:$B$2000,0),12)</f>
        <v>2.7040062867933941</v>
      </c>
      <c r="BR1137">
        <f t="shared" si="67"/>
        <v>0</v>
      </c>
      <c r="BU1137">
        <f t="shared" si="65"/>
        <v>0.5758883471257642</v>
      </c>
      <c r="BW1137">
        <f>IF($BW$6="","",IF(ISERROR(INDEX([1]Base!$A$2:$C$207,MATCH($BW$6,[1]Base!$A$2:$A$207,0),2))=TRUE,"CABLE INCONNU",(INDEX([1]Base!$A$2:$C$207,MATCH($BW$6,[1]Base!$A$2:$A$207,0),3))))</f>
        <v>15.75</v>
      </c>
      <c r="BY1137">
        <f>IF($BW$6="","",IF(ISERROR(INDEX([1]Base!$A$2:$C$207,MATCH($BW$6,[1]Base!$A$2:$A$207,0),2))=TRUE,"CABLE INCONNU",(INDEX([1]Base!$A$2:$C$207,MATCH($BW$6,[1]Base!$A$2:$A$207,0),2))))</f>
        <v>0.54700000000000004</v>
      </c>
      <c r="CA1137">
        <f t="shared" si="66"/>
        <v>0</v>
      </c>
      <c r="CC1137">
        <f>$BB$28+$D$10*((EXP(($BB$26-Q1137)/$D$10)+EXP(-($BB$26-Q1137)/$D$10))/2-1)</f>
        <v>237.96</v>
      </c>
      <c r="CD11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BORD'!$B$13:$B$2000,0),9)))*Q1137/$M$18)</f>
        <v>237.96</v>
      </c>
      <c r="CF1137">
        <f>'[1]TABLEAU DE BORD'!B1135</f>
        <v>0</v>
      </c>
      <c r="CG1137">
        <f>'[1]TABLEAU DE BORD'!E1135-'[1]TABLEAU DE BORD'!C1135</f>
        <v>0</v>
      </c>
      <c r="CI1137">
        <f>'[1]TABLEAU DE BORD'!H1135</f>
        <v>0</v>
      </c>
      <c r="CJ1137">
        <f>'[1]TABLEAU DE BORD'!K1135-'[1]TABLEAU DE BORD'!I1135</f>
        <v>0</v>
      </c>
    </row>
    <row r="1138" spans="69:88" x14ac:dyDescent="0.25">
      <c r="BQ11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BORD'!$B$13:$B$2000,0),11))*Q1138/INDEX('[1]TABLEAU DE BORD'!$B$13:$R$2000,MATCH('Formalisme RTE'!$H$2,'[1]TABLEAU DE BORD'!$B$13:$B$2000,0),12)</f>
        <v>2.7040062867933941</v>
      </c>
      <c r="BR1138">
        <f t="shared" si="67"/>
        <v>0</v>
      </c>
      <c r="BU1138">
        <f t="shared" si="65"/>
        <v>0.5758883471257642</v>
      </c>
      <c r="BW1138">
        <f>IF($BW$6="","",IF(ISERROR(INDEX([1]Base!$A$2:$C$207,MATCH($BW$6,[1]Base!$A$2:$A$207,0),2))=TRUE,"CABLE INCONNU",(INDEX([1]Base!$A$2:$C$207,MATCH($BW$6,[1]Base!$A$2:$A$207,0),3))))</f>
        <v>15.75</v>
      </c>
      <c r="BY1138">
        <f>IF($BW$6="","",IF(ISERROR(INDEX([1]Base!$A$2:$C$207,MATCH($BW$6,[1]Base!$A$2:$A$207,0),2))=TRUE,"CABLE INCONNU",(INDEX([1]Base!$A$2:$C$207,MATCH($BW$6,[1]Base!$A$2:$A$207,0),2))))</f>
        <v>0.54700000000000004</v>
      </c>
      <c r="CA1138">
        <f t="shared" si="66"/>
        <v>0</v>
      </c>
      <c r="CC1138">
        <f>$BB$28+$D$10*((EXP(($BB$26-Q1138)/$D$10)+EXP(-($BB$26-Q1138)/$D$10))/2-1)</f>
        <v>237.96</v>
      </c>
      <c r="CD11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BORD'!$B$13:$B$2000,0),9)))*Q1138/$M$18)</f>
        <v>237.96</v>
      </c>
      <c r="CF1138">
        <f>'[1]TABLEAU DE BORD'!B1136</f>
        <v>0</v>
      </c>
      <c r="CG1138">
        <f>'[1]TABLEAU DE BORD'!E1136-'[1]TABLEAU DE BORD'!C1136</f>
        <v>0</v>
      </c>
      <c r="CI1138">
        <f>'[1]TABLEAU DE BORD'!H1136</f>
        <v>0</v>
      </c>
      <c r="CJ1138">
        <f>'[1]TABLEAU DE BORD'!K1136-'[1]TABLEAU DE BORD'!I1136</f>
        <v>0</v>
      </c>
    </row>
    <row r="1139" spans="69:88" x14ac:dyDescent="0.25">
      <c r="BQ11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BORD'!$B$13:$B$2000,0),11))*Q1139/INDEX('[1]TABLEAU DE BORD'!$B$13:$R$2000,MATCH('Formalisme RTE'!$H$2,'[1]TABLEAU DE BORD'!$B$13:$B$2000,0),12)</f>
        <v>2.7040062867933941</v>
      </c>
      <c r="BR1139">
        <f t="shared" si="67"/>
        <v>0</v>
      </c>
      <c r="BU1139">
        <f t="shared" si="65"/>
        <v>0.5758883471257642</v>
      </c>
      <c r="BW1139">
        <f>IF($BW$6="","",IF(ISERROR(INDEX([1]Base!$A$2:$C$207,MATCH($BW$6,[1]Base!$A$2:$A$207,0),2))=TRUE,"CABLE INCONNU",(INDEX([1]Base!$A$2:$C$207,MATCH($BW$6,[1]Base!$A$2:$A$207,0),3))))</f>
        <v>15.75</v>
      </c>
      <c r="BY1139">
        <f>IF($BW$6="","",IF(ISERROR(INDEX([1]Base!$A$2:$C$207,MATCH($BW$6,[1]Base!$A$2:$A$207,0),2))=TRUE,"CABLE INCONNU",(INDEX([1]Base!$A$2:$C$207,MATCH($BW$6,[1]Base!$A$2:$A$207,0),2))))</f>
        <v>0.54700000000000004</v>
      </c>
      <c r="CA1139">
        <f t="shared" si="66"/>
        <v>0</v>
      </c>
      <c r="CC1139">
        <f>$BB$28+$D$10*((EXP(($BB$26-Q1139)/$D$10)+EXP(-($BB$26-Q1139)/$D$10))/2-1)</f>
        <v>237.96</v>
      </c>
      <c r="CD11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BORD'!$B$13:$B$2000,0),9)))*Q1139/$M$18)</f>
        <v>237.96</v>
      </c>
      <c r="CF1139">
        <f>'[1]TABLEAU DE BORD'!B1137</f>
        <v>0</v>
      </c>
      <c r="CG1139">
        <f>'[1]TABLEAU DE BORD'!E1137-'[1]TABLEAU DE BORD'!C1137</f>
        <v>0</v>
      </c>
      <c r="CI1139">
        <f>'[1]TABLEAU DE BORD'!H1137</f>
        <v>0</v>
      </c>
      <c r="CJ1139">
        <f>'[1]TABLEAU DE BORD'!K1137-'[1]TABLEAU DE BORD'!I1137</f>
        <v>0</v>
      </c>
    </row>
    <row r="1140" spans="69:88" x14ac:dyDescent="0.25">
      <c r="BQ11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BORD'!$B$13:$B$2000,0),11))*Q1140/INDEX('[1]TABLEAU DE BORD'!$B$13:$R$2000,MATCH('Formalisme RTE'!$H$2,'[1]TABLEAU DE BORD'!$B$13:$B$2000,0),12)</f>
        <v>2.7040062867933941</v>
      </c>
      <c r="BR1140">
        <f t="shared" si="67"/>
        <v>0</v>
      </c>
      <c r="BU1140">
        <f t="shared" si="65"/>
        <v>0.5758883471257642</v>
      </c>
      <c r="BW1140">
        <f>IF($BW$6="","",IF(ISERROR(INDEX([1]Base!$A$2:$C$207,MATCH($BW$6,[1]Base!$A$2:$A$207,0),2))=TRUE,"CABLE INCONNU",(INDEX([1]Base!$A$2:$C$207,MATCH($BW$6,[1]Base!$A$2:$A$207,0),3))))</f>
        <v>15.75</v>
      </c>
      <c r="BY1140">
        <f>IF($BW$6="","",IF(ISERROR(INDEX([1]Base!$A$2:$C$207,MATCH($BW$6,[1]Base!$A$2:$A$207,0),2))=TRUE,"CABLE INCONNU",(INDEX([1]Base!$A$2:$C$207,MATCH($BW$6,[1]Base!$A$2:$A$207,0),2))))</f>
        <v>0.54700000000000004</v>
      </c>
      <c r="CA1140">
        <f t="shared" si="66"/>
        <v>0</v>
      </c>
      <c r="CC1140">
        <f>$BB$28+$D$10*((EXP(($BB$26-Q1140)/$D$10)+EXP(-($BB$26-Q1140)/$D$10))/2-1)</f>
        <v>237.96</v>
      </c>
      <c r="CD11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BORD'!$B$13:$B$2000,0),9)))*Q1140/$M$18)</f>
        <v>237.96</v>
      </c>
      <c r="CF1140">
        <f>'[1]TABLEAU DE BORD'!B1138</f>
        <v>0</v>
      </c>
      <c r="CG1140">
        <f>'[1]TABLEAU DE BORD'!E1138-'[1]TABLEAU DE BORD'!C1138</f>
        <v>0</v>
      </c>
      <c r="CI1140">
        <f>'[1]TABLEAU DE BORD'!H1138</f>
        <v>0</v>
      </c>
      <c r="CJ1140">
        <f>'[1]TABLEAU DE BORD'!K1138-'[1]TABLEAU DE BORD'!I1138</f>
        <v>0</v>
      </c>
    </row>
    <row r="1141" spans="69:88" x14ac:dyDescent="0.25">
      <c r="BQ11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BORD'!$B$13:$B$2000,0),11))*Q1141/INDEX('[1]TABLEAU DE BORD'!$B$13:$R$2000,MATCH('Formalisme RTE'!$H$2,'[1]TABLEAU DE BORD'!$B$13:$B$2000,0),12)</f>
        <v>2.7040062867933941</v>
      </c>
      <c r="BR1141">
        <f t="shared" si="67"/>
        <v>0</v>
      </c>
      <c r="BU1141">
        <f t="shared" si="65"/>
        <v>0.5758883471257642</v>
      </c>
      <c r="BW1141">
        <f>IF($BW$6="","",IF(ISERROR(INDEX([1]Base!$A$2:$C$207,MATCH($BW$6,[1]Base!$A$2:$A$207,0),2))=TRUE,"CABLE INCONNU",(INDEX([1]Base!$A$2:$C$207,MATCH($BW$6,[1]Base!$A$2:$A$207,0),3))))</f>
        <v>15.75</v>
      </c>
      <c r="BY1141">
        <f>IF($BW$6="","",IF(ISERROR(INDEX([1]Base!$A$2:$C$207,MATCH($BW$6,[1]Base!$A$2:$A$207,0),2))=TRUE,"CABLE INCONNU",(INDEX([1]Base!$A$2:$C$207,MATCH($BW$6,[1]Base!$A$2:$A$207,0),2))))</f>
        <v>0.54700000000000004</v>
      </c>
      <c r="CA1141">
        <f t="shared" si="66"/>
        <v>0</v>
      </c>
      <c r="CC1141">
        <f>$BB$28+$D$10*((EXP(($BB$26-Q1141)/$D$10)+EXP(-($BB$26-Q1141)/$D$10))/2-1)</f>
        <v>237.96</v>
      </c>
      <c r="CD11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BORD'!$B$13:$B$2000,0),9)))*Q1141/$M$18)</f>
        <v>237.96</v>
      </c>
      <c r="CF1141">
        <f>'[1]TABLEAU DE BORD'!B1139</f>
        <v>0</v>
      </c>
      <c r="CG1141">
        <f>'[1]TABLEAU DE BORD'!E1139-'[1]TABLEAU DE BORD'!C1139</f>
        <v>0</v>
      </c>
      <c r="CI1141">
        <f>'[1]TABLEAU DE BORD'!H1139</f>
        <v>0</v>
      </c>
      <c r="CJ1141">
        <f>'[1]TABLEAU DE BORD'!K1139-'[1]TABLEAU DE BORD'!I1139</f>
        <v>0</v>
      </c>
    </row>
    <row r="1142" spans="69:88" x14ac:dyDescent="0.25">
      <c r="BQ11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BORD'!$B$13:$B$2000,0),11))*Q1142/INDEX('[1]TABLEAU DE BORD'!$B$13:$R$2000,MATCH('Formalisme RTE'!$H$2,'[1]TABLEAU DE BORD'!$B$13:$B$2000,0),12)</f>
        <v>2.7040062867933941</v>
      </c>
      <c r="BR1142">
        <f t="shared" si="67"/>
        <v>0</v>
      </c>
      <c r="BU1142">
        <f t="shared" si="65"/>
        <v>0.5758883471257642</v>
      </c>
      <c r="BW1142">
        <f>IF($BW$6="","",IF(ISERROR(INDEX([1]Base!$A$2:$C$207,MATCH($BW$6,[1]Base!$A$2:$A$207,0),2))=TRUE,"CABLE INCONNU",(INDEX([1]Base!$A$2:$C$207,MATCH($BW$6,[1]Base!$A$2:$A$207,0),3))))</f>
        <v>15.75</v>
      </c>
      <c r="BY1142">
        <f>IF($BW$6="","",IF(ISERROR(INDEX([1]Base!$A$2:$C$207,MATCH($BW$6,[1]Base!$A$2:$A$207,0),2))=TRUE,"CABLE INCONNU",(INDEX([1]Base!$A$2:$C$207,MATCH($BW$6,[1]Base!$A$2:$A$207,0),2))))</f>
        <v>0.54700000000000004</v>
      </c>
      <c r="CA1142">
        <f t="shared" si="66"/>
        <v>0</v>
      </c>
      <c r="CC1142">
        <f>$BB$28+$D$10*((EXP(($BB$26-Q1142)/$D$10)+EXP(-($BB$26-Q1142)/$D$10))/2-1)</f>
        <v>237.96</v>
      </c>
      <c r="CD11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BORD'!$B$13:$B$2000,0),9)))*Q1142/$M$18)</f>
        <v>237.96</v>
      </c>
      <c r="CF1142">
        <f>'[1]TABLEAU DE BORD'!B1140</f>
        <v>0</v>
      </c>
      <c r="CG1142">
        <f>'[1]TABLEAU DE BORD'!E1140-'[1]TABLEAU DE BORD'!C1140</f>
        <v>0</v>
      </c>
      <c r="CI1142">
        <f>'[1]TABLEAU DE BORD'!H1140</f>
        <v>0</v>
      </c>
      <c r="CJ1142">
        <f>'[1]TABLEAU DE BORD'!K1140-'[1]TABLEAU DE BORD'!I1140</f>
        <v>0</v>
      </c>
    </row>
    <row r="1143" spans="69:88" x14ac:dyDescent="0.25">
      <c r="BQ11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BORD'!$B$13:$B$2000,0),11))*Q1143/INDEX('[1]TABLEAU DE BORD'!$B$13:$R$2000,MATCH('Formalisme RTE'!$H$2,'[1]TABLEAU DE BORD'!$B$13:$B$2000,0),12)</f>
        <v>2.7040062867933941</v>
      </c>
      <c r="BR1143">
        <f t="shared" si="67"/>
        <v>0</v>
      </c>
      <c r="BU1143">
        <f t="shared" si="65"/>
        <v>0.5758883471257642</v>
      </c>
      <c r="BW1143">
        <f>IF($BW$6="","",IF(ISERROR(INDEX([1]Base!$A$2:$C$207,MATCH($BW$6,[1]Base!$A$2:$A$207,0),2))=TRUE,"CABLE INCONNU",(INDEX([1]Base!$A$2:$C$207,MATCH($BW$6,[1]Base!$A$2:$A$207,0),3))))</f>
        <v>15.75</v>
      </c>
      <c r="BY1143">
        <f>IF($BW$6="","",IF(ISERROR(INDEX([1]Base!$A$2:$C$207,MATCH($BW$6,[1]Base!$A$2:$A$207,0),2))=TRUE,"CABLE INCONNU",(INDEX([1]Base!$A$2:$C$207,MATCH($BW$6,[1]Base!$A$2:$A$207,0),2))))</f>
        <v>0.54700000000000004</v>
      </c>
      <c r="CA1143">
        <f t="shared" si="66"/>
        <v>0</v>
      </c>
      <c r="CC1143">
        <f>$BB$28+$D$10*((EXP(($BB$26-Q1143)/$D$10)+EXP(-($BB$26-Q1143)/$D$10))/2-1)</f>
        <v>237.96</v>
      </c>
      <c r="CD11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BORD'!$B$13:$B$2000,0),9)))*Q1143/$M$18)</f>
        <v>237.96</v>
      </c>
      <c r="CF1143">
        <f>'[1]TABLEAU DE BORD'!B1141</f>
        <v>0</v>
      </c>
      <c r="CG1143">
        <f>'[1]TABLEAU DE BORD'!E1141-'[1]TABLEAU DE BORD'!C1141</f>
        <v>0</v>
      </c>
      <c r="CI1143">
        <f>'[1]TABLEAU DE BORD'!H1141</f>
        <v>0</v>
      </c>
      <c r="CJ1143">
        <f>'[1]TABLEAU DE BORD'!K1141-'[1]TABLEAU DE BORD'!I1141</f>
        <v>0</v>
      </c>
    </row>
    <row r="1144" spans="69:88" x14ac:dyDescent="0.25">
      <c r="BQ11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BORD'!$B$13:$B$2000,0),11))*Q1144/INDEX('[1]TABLEAU DE BORD'!$B$13:$R$2000,MATCH('Formalisme RTE'!$H$2,'[1]TABLEAU DE BORD'!$B$13:$B$2000,0),12)</f>
        <v>2.7040062867933941</v>
      </c>
      <c r="BR1144">
        <f t="shared" si="67"/>
        <v>0</v>
      </c>
      <c r="BU1144">
        <f t="shared" si="65"/>
        <v>0.5758883471257642</v>
      </c>
      <c r="BW1144">
        <f>IF($BW$6="","",IF(ISERROR(INDEX([1]Base!$A$2:$C$207,MATCH($BW$6,[1]Base!$A$2:$A$207,0),2))=TRUE,"CABLE INCONNU",(INDEX([1]Base!$A$2:$C$207,MATCH($BW$6,[1]Base!$A$2:$A$207,0),3))))</f>
        <v>15.75</v>
      </c>
      <c r="BY1144">
        <f>IF($BW$6="","",IF(ISERROR(INDEX([1]Base!$A$2:$C$207,MATCH($BW$6,[1]Base!$A$2:$A$207,0),2))=TRUE,"CABLE INCONNU",(INDEX([1]Base!$A$2:$C$207,MATCH($BW$6,[1]Base!$A$2:$A$207,0),2))))</f>
        <v>0.54700000000000004</v>
      </c>
      <c r="CA1144">
        <f t="shared" si="66"/>
        <v>0</v>
      </c>
      <c r="CC1144">
        <f>$BB$28+$D$10*((EXP(($BB$26-Q1144)/$D$10)+EXP(-($BB$26-Q1144)/$D$10))/2-1)</f>
        <v>237.96</v>
      </c>
      <c r="CD11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BORD'!$B$13:$B$2000,0),9)))*Q1144/$M$18)</f>
        <v>237.96</v>
      </c>
      <c r="CF1144">
        <f>'[1]TABLEAU DE BORD'!B1142</f>
        <v>0</v>
      </c>
      <c r="CG1144">
        <f>'[1]TABLEAU DE BORD'!E1142-'[1]TABLEAU DE BORD'!C1142</f>
        <v>0</v>
      </c>
      <c r="CI1144">
        <f>'[1]TABLEAU DE BORD'!H1142</f>
        <v>0</v>
      </c>
      <c r="CJ1144">
        <f>'[1]TABLEAU DE BORD'!K1142-'[1]TABLEAU DE BORD'!I1142</f>
        <v>0</v>
      </c>
    </row>
    <row r="1145" spans="69:88" x14ac:dyDescent="0.25">
      <c r="BQ11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BORD'!$B$13:$B$2000,0),11))*Q1145/INDEX('[1]TABLEAU DE BORD'!$B$13:$R$2000,MATCH('Formalisme RTE'!$H$2,'[1]TABLEAU DE BORD'!$B$13:$B$2000,0),12)</f>
        <v>2.7040062867933941</v>
      </c>
      <c r="BR1145">
        <f t="shared" si="67"/>
        <v>0</v>
      </c>
      <c r="BU1145">
        <f t="shared" si="65"/>
        <v>0.5758883471257642</v>
      </c>
      <c r="BW1145">
        <f>IF($BW$6="","",IF(ISERROR(INDEX([1]Base!$A$2:$C$207,MATCH($BW$6,[1]Base!$A$2:$A$207,0),2))=TRUE,"CABLE INCONNU",(INDEX([1]Base!$A$2:$C$207,MATCH($BW$6,[1]Base!$A$2:$A$207,0),3))))</f>
        <v>15.75</v>
      </c>
      <c r="BY1145">
        <f>IF($BW$6="","",IF(ISERROR(INDEX([1]Base!$A$2:$C$207,MATCH($BW$6,[1]Base!$A$2:$A$207,0),2))=TRUE,"CABLE INCONNU",(INDEX([1]Base!$A$2:$C$207,MATCH($BW$6,[1]Base!$A$2:$A$207,0),2))))</f>
        <v>0.54700000000000004</v>
      </c>
      <c r="CA1145">
        <f t="shared" si="66"/>
        <v>0</v>
      </c>
      <c r="CC1145">
        <f>$BB$28+$D$10*((EXP(($BB$26-Q1145)/$D$10)+EXP(-($BB$26-Q1145)/$D$10))/2-1)</f>
        <v>237.96</v>
      </c>
      <c r="CD11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BORD'!$B$13:$B$2000,0),9)))*Q1145/$M$18)</f>
        <v>237.96</v>
      </c>
      <c r="CF1145">
        <f>'[1]TABLEAU DE BORD'!B1143</f>
        <v>0</v>
      </c>
      <c r="CG1145">
        <f>'[1]TABLEAU DE BORD'!E1143-'[1]TABLEAU DE BORD'!C1143</f>
        <v>0</v>
      </c>
      <c r="CI1145">
        <f>'[1]TABLEAU DE BORD'!H1143</f>
        <v>0</v>
      </c>
      <c r="CJ1145">
        <f>'[1]TABLEAU DE BORD'!K1143-'[1]TABLEAU DE BORD'!I1143</f>
        <v>0</v>
      </c>
    </row>
    <row r="1146" spans="69:88" x14ac:dyDescent="0.25">
      <c r="BQ11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BORD'!$B$13:$B$2000,0),11))*Q1146/INDEX('[1]TABLEAU DE BORD'!$B$13:$R$2000,MATCH('Formalisme RTE'!$H$2,'[1]TABLEAU DE BORD'!$B$13:$B$2000,0),12)</f>
        <v>2.7040062867933941</v>
      </c>
      <c r="BR1146">
        <f t="shared" si="67"/>
        <v>0</v>
      </c>
      <c r="BU1146">
        <f t="shared" si="65"/>
        <v>0.5758883471257642</v>
      </c>
      <c r="BW1146">
        <f>IF($BW$6="","",IF(ISERROR(INDEX([1]Base!$A$2:$C$207,MATCH($BW$6,[1]Base!$A$2:$A$207,0),2))=TRUE,"CABLE INCONNU",(INDEX([1]Base!$A$2:$C$207,MATCH($BW$6,[1]Base!$A$2:$A$207,0),3))))</f>
        <v>15.75</v>
      </c>
      <c r="BY1146">
        <f>IF($BW$6="","",IF(ISERROR(INDEX([1]Base!$A$2:$C$207,MATCH($BW$6,[1]Base!$A$2:$A$207,0),2))=TRUE,"CABLE INCONNU",(INDEX([1]Base!$A$2:$C$207,MATCH($BW$6,[1]Base!$A$2:$A$207,0),2))))</f>
        <v>0.54700000000000004</v>
      </c>
      <c r="CA1146">
        <f t="shared" si="66"/>
        <v>0</v>
      </c>
      <c r="CC1146">
        <f>$BB$28+$D$10*((EXP(($BB$26-Q1146)/$D$10)+EXP(-($BB$26-Q1146)/$D$10))/2-1)</f>
        <v>237.96</v>
      </c>
      <c r="CD11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BORD'!$B$13:$B$2000,0),9)))*Q1146/$M$18)</f>
        <v>237.96</v>
      </c>
      <c r="CF1146">
        <f>'[1]TABLEAU DE BORD'!B1144</f>
        <v>0</v>
      </c>
      <c r="CG1146">
        <f>'[1]TABLEAU DE BORD'!E1144-'[1]TABLEAU DE BORD'!C1144</f>
        <v>0</v>
      </c>
      <c r="CI1146">
        <f>'[1]TABLEAU DE BORD'!H1144</f>
        <v>0</v>
      </c>
      <c r="CJ1146">
        <f>'[1]TABLEAU DE BORD'!K1144-'[1]TABLEAU DE BORD'!I1144</f>
        <v>0</v>
      </c>
    </row>
    <row r="1147" spans="69:88" x14ac:dyDescent="0.25">
      <c r="BQ11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BORD'!$B$13:$B$2000,0),11))*Q1147/INDEX('[1]TABLEAU DE BORD'!$B$13:$R$2000,MATCH('Formalisme RTE'!$H$2,'[1]TABLEAU DE BORD'!$B$13:$B$2000,0),12)</f>
        <v>2.7040062867933941</v>
      </c>
      <c r="BR1147">
        <f t="shared" si="67"/>
        <v>0</v>
      </c>
      <c r="BU1147">
        <f t="shared" si="65"/>
        <v>0.5758883471257642</v>
      </c>
      <c r="BW1147">
        <f>IF($BW$6="","",IF(ISERROR(INDEX([1]Base!$A$2:$C$207,MATCH($BW$6,[1]Base!$A$2:$A$207,0),2))=TRUE,"CABLE INCONNU",(INDEX([1]Base!$A$2:$C$207,MATCH($BW$6,[1]Base!$A$2:$A$207,0),3))))</f>
        <v>15.75</v>
      </c>
      <c r="BY1147">
        <f>IF($BW$6="","",IF(ISERROR(INDEX([1]Base!$A$2:$C$207,MATCH($BW$6,[1]Base!$A$2:$A$207,0),2))=TRUE,"CABLE INCONNU",(INDEX([1]Base!$A$2:$C$207,MATCH($BW$6,[1]Base!$A$2:$A$207,0),2))))</f>
        <v>0.54700000000000004</v>
      </c>
      <c r="CA1147">
        <f t="shared" si="66"/>
        <v>0</v>
      </c>
      <c r="CC1147">
        <f>$BB$28+$D$10*((EXP(($BB$26-Q1147)/$D$10)+EXP(-($BB$26-Q1147)/$D$10))/2-1)</f>
        <v>237.96</v>
      </c>
      <c r="CD11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BORD'!$B$13:$B$2000,0),9)))*Q1147/$M$18)</f>
        <v>237.96</v>
      </c>
      <c r="CF1147">
        <f>'[1]TABLEAU DE BORD'!B1145</f>
        <v>0</v>
      </c>
      <c r="CG1147">
        <f>'[1]TABLEAU DE BORD'!E1145-'[1]TABLEAU DE BORD'!C1145</f>
        <v>0</v>
      </c>
      <c r="CI1147">
        <f>'[1]TABLEAU DE BORD'!H1145</f>
        <v>0</v>
      </c>
      <c r="CJ1147">
        <f>'[1]TABLEAU DE BORD'!K1145-'[1]TABLEAU DE BORD'!I1145</f>
        <v>0</v>
      </c>
    </row>
    <row r="1148" spans="69:88" x14ac:dyDescent="0.25">
      <c r="BQ11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BORD'!$B$13:$B$2000,0),11))*Q1148/INDEX('[1]TABLEAU DE BORD'!$B$13:$R$2000,MATCH('Formalisme RTE'!$H$2,'[1]TABLEAU DE BORD'!$B$13:$B$2000,0),12)</f>
        <v>2.7040062867933941</v>
      </c>
      <c r="BR1148">
        <f t="shared" si="67"/>
        <v>0</v>
      </c>
      <c r="BU1148">
        <f t="shared" si="65"/>
        <v>0.5758883471257642</v>
      </c>
      <c r="BW1148">
        <f>IF($BW$6="","",IF(ISERROR(INDEX([1]Base!$A$2:$C$207,MATCH($BW$6,[1]Base!$A$2:$A$207,0),2))=TRUE,"CABLE INCONNU",(INDEX([1]Base!$A$2:$C$207,MATCH($BW$6,[1]Base!$A$2:$A$207,0),3))))</f>
        <v>15.75</v>
      </c>
      <c r="BY1148">
        <f>IF($BW$6="","",IF(ISERROR(INDEX([1]Base!$A$2:$C$207,MATCH($BW$6,[1]Base!$A$2:$A$207,0),2))=TRUE,"CABLE INCONNU",(INDEX([1]Base!$A$2:$C$207,MATCH($BW$6,[1]Base!$A$2:$A$207,0),2))))</f>
        <v>0.54700000000000004</v>
      </c>
      <c r="CA1148">
        <f t="shared" si="66"/>
        <v>0</v>
      </c>
      <c r="CC1148">
        <f>$BB$28+$D$10*((EXP(($BB$26-Q1148)/$D$10)+EXP(-($BB$26-Q1148)/$D$10))/2-1)</f>
        <v>237.96</v>
      </c>
      <c r="CD11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BORD'!$B$13:$B$2000,0),9)))*Q1148/$M$18)</f>
        <v>237.96</v>
      </c>
      <c r="CF1148">
        <f>'[1]TABLEAU DE BORD'!B1146</f>
        <v>0</v>
      </c>
      <c r="CG1148">
        <f>'[1]TABLEAU DE BORD'!E1146-'[1]TABLEAU DE BORD'!C1146</f>
        <v>0</v>
      </c>
      <c r="CI1148">
        <f>'[1]TABLEAU DE BORD'!H1146</f>
        <v>0</v>
      </c>
      <c r="CJ1148">
        <f>'[1]TABLEAU DE BORD'!K1146-'[1]TABLEAU DE BORD'!I1146</f>
        <v>0</v>
      </c>
    </row>
    <row r="1149" spans="69:88" x14ac:dyDescent="0.25">
      <c r="BQ11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BORD'!$B$13:$B$2000,0),11))*Q1149/INDEX('[1]TABLEAU DE BORD'!$B$13:$R$2000,MATCH('Formalisme RTE'!$H$2,'[1]TABLEAU DE BORD'!$B$13:$B$2000,0),12)</f>
        <v>2.7040062867933941</v>
      </c>
      <c r="BR1149">
        <f t="shared" si="67"/>
        <v>0</v>
      </c>
      <c r="BU1149">
        <f t="shared" si="65"/>
        <v>0.5758883471257642</v>
      </c>
      <c r="BW1149">
        <f>IF($BW$6="","",IF(ISERROR(INDEX([1]Base!$A$2:$C$207,MATCH($BW$6,[1]Base!$A$2:$A$207,0),2))=TRUE,"CABLE INCONNU",(INDEX([1]Base!$A$2:$C$207,MATCH($BW$6,[1]Base!$A$2:$A$207,0),3))))</f>
        <v>15.75</v>
      </c>
      <c r="BY1149">
        <f>IF($BW$6="","",IF(ISERROR(INDEX([1]Base!$A$2:$C$207,MATCH($BW$6,[1]Base!$A$2:$A$207,0),2))=TRUE,"CABLE INCONNU",(INDEX([1]Base!$A$2:$C$207,MATCH($BW$6,[1]Base!$A$2:$A$207,0),2))))</f>
        <v>0.54700000000000004</v>
      </c>
      <c r="CA1149">
        <f t="shared" si="66"/>
        <v>0</v>
      </c>
      <c r="CC1149">
        <f>$BB$28+$D$10*((EXP(($BB$26-Q1149)/$D$10)+EXP(-($BB$26-Q1149)/$D$10))/2-1)</f>
        <v>237.96</v>
      </c>
      <c r="CD11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BORD'!$B$13:$B$2000,0),9)))*Q1149/$M$18)</f>
        <v>237.96</v>
      </c>
      <c r="CF1149">
        <f>'[1]TABLEAU DE BORD'!B1147</f>
        <v>0</v>
      </c>
      <c r="CG1149">
        <f>'[1]TABLEAU DE BORD'!E1147-'[1]TABLEAU DE BORD'!C1147</f>
        <v>0</v>
      </c>
      <c r="CI1149">
        <f>'[1]TABLEAU DE BORD'!H1147</f>
        <v>0</v>
      </c>
      <c r="CJ1149">
        <f>'[1]TABLEAU DE BORD'!K1147-'[1]TABLEAU DE BORD'!I1147</f>
        <v>0</v>
      </c>
    </row>
    <row r="1150" spans="69:88" x14ac:dyDescent="0.25">
      <c r="BQ11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BORD'!$B$13:$B$2000,0),11))*Q1150/INDEX('[1]TABLEAU DE BORD'!$B$13:$R$2000,MATCH('Formalisme RTE'!$H$2,'[1]TABLEAU DE BORD'!$B$13:$B$2000,0),12)</f>
        <v>2.7040062867933941</v>
      </c>
      <c r="BR1150">
        <f t="shared" si="67"/>
        <v>0</v>
      </c>
      <c r="BU1150">
        <f t="shared" si="65"/>
        <v>0.5758883471257642</v>
      </c>
      <c r="BW1150">
        <f>IF($BW$6="","",IF(ISERROR(INDEX([1]Base!$A$2:$C$207,MATCH($BW$6,[1]Base!$A$2:$A$207,0),2))=TRUE,"CABLE INCONNU",(INDEX([1]Base!$A$2:$C$207,MATCH($BW$6,[1]Base!$A$2:$A$207,0),3))))</f>
        <v>15.75</v>
      </c>
      <c r="BY1150">
        <f>IF($BW$6="","",IF(ISERROR(INDEX([1]Base!$A$2:$C$207,MATCH($BW$6,[1]Base!$A$2:$A$207,0),2))=TRUE,"CABLE INCONNU",(INDEX([1]Base!$A$2:$C$207,MATCH($BW$6,[1]Base!$A$2:$A$207,0),2))))</f>
        <v>0.54700000000000004</v>
      </c>
      <c r="CA1150">
        <f t="shared" si="66"/>
        <v>0</v>
      </c>
      <c r="CC1150">
        <f>$BB$28+$D$10*((EXP(($BB$26-Q1150)/$D$10)+EXP(-($BB$26-Q1150)/$D$10))/2-1)</f>
        <v>237.96</v>
      </c>
      <c r="CD11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BORD'!$B$13:$B$2000,0),9)))*Q1150/$M$18)</f>
        <v>237.96</v>
      </c>
      <c r="CF1150">
        <f>'[1]TABLEAU DE BORD'!B1148</f>
        <v>0</v>
      </c>
      <c r="CG1150">
        <f>'[1]TABLEAU DE BORD'!E1148-'[1]TABLEAU DE BORD'!C1148</f>
        <v>0</v>
      </c>
      <c r="CI1150">
        <f>'[1]TABLEAU DE BORD'!H1148</f>
        <v>0</v>
      </c>
      <c r="CJ1150">
        <f>'[1]TABLEAU DE BORD'!K1148-'[1]TABLEAU DE BORD'!I1148</f>
        <v>0</v>
      </c>
    </row>
    <row r="1151" spans="69:88" x14ac:dyDescent="0.25">
      <c r="BQ11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BORD'!$B$13:$B$2000,0),11))*Q1151/INDEX('[1]TABLEAU DE BORD'!$B$13:$R$2000,MATCH('Formalisme RTE'!$H$2,'[1]TABLEAU DE BORD'!$B$13:$B$2000,0),12)</f>
        <v>2.7040062867933941</v>
      </c>
      <c r="BR1151">
        <f t="shared" si="67"/>
        <v>0</v>
      </c>
      <c r="BU1151">
        <f t="shared" si="65"/>
        <v>0.5758883471257642</v>
      </c>
      <c r="BW1151">
        <f>IF($BW$6="","",IF(ISERROR(INDEX([1]Base!$A$2:$C$207,MATCH($BW$6,[1]Base!$A$2:$A$207,0),2))=TRUE,"CABLE INCONNU",(INDEX([1]Base!$A$2:$C$207,MATCH($BW$6,[1]Base!$A$2:$A$207,0),3))))</f>
        <v>15.75</v>
      </c>
      <c r="BY1151">
        <f>IF($BW$6="","",IF(ISERROR(INDEX([1]Base!$A$2:$C$207,MATCH($BW$6,[1]Base!$A$2:$A$207,0),2))=TRUE,"CABLE INCONNU",(INDEX([1]Base!$A$2:$C$207,MATCH($BW$6,[1]Base!$A$2:$A$207,0),2))))</f>
        <v>0.54700000000000004</v>
      </c>
      <c r="CA1151">
        <f t="shared" si="66"/>
        <v>0</v>
      </c>
      <c r="CC1151">
        <f>$BB$28+$D$10*((EXP(($BB$26-Q1151)/$D$10)+EXP(-($BB$26-Q1151)/$D$10))/2-1)</f>
        <v>237.96</v>
      </c>
      <c r="CD11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BORD'!$B$13:$B$2000,0),9)))*Q1151/$M$18)</f>
        <v>237.96</v>
      </c>
      <c r="CF1151">
        <f>'[1]TABLEAU DE BORD'!B1149</f>
        <v>0</v>
      </c>
      <c r="CG1151">
        <f>'[1]TABLEAU DE BORD'!E1149-'[1]TABLEAU DE BORD'!C1149</f>
        <v>0</v>
      </c>
      <c r="CI1151">
        <f>'[1]TABLEAU DE BORD'!H1149</f>
        <v>0</v>
      </c>
      <c r="CJ1151">
        <f>'[1]TABLEAU DE BORD'!K1149-'[1]TABLEAU DE BORD'!I1149</f>
        <v>0</v>
      </c>
    </row>
    <row r="1152" spans="69:88" x14ac:dyDescent="0.25">
      <c r="BQ11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BORD'!$B$13:$B$2000,0),11))*Q1152/INDEX('[1]TABLEAU DE BORD'!$B$13:$R$2000,MATCH('Formalisme RTE'!$H$2,'[1]TABLEAU DE BORD'!$B$13:$B$2000,0),12)</f>
        <v>2.7040062867933941</v>
      </c>
      <c r="BR1152">
        <f t="shared" si="67"/>
        <v>0</v>
      </c>
      <c r="BU1152">
        <f t="shared" si="65"/>
        <v>0.5758883471257642</v>
      </c>
      <c r="BW1152">
        <f>IF($BW$6="","",IF(ISERROR(INDEX([1]Base!$A$2:$C$207,MATCH($BW$6,[1]Base!$A$2:$A$207,0),2))=TRUE,"CABLE INCONNU",(INDEX([1]Base!$A$2:$C$207,MATCH($BW$6,[1]Base!$A$2:$A$207,0),3))))</f>
        <v>15.75</v>
      </c>
      <c r="BY1152">
        <f>IF($BW$6="","",IF(ISERROR(INDEX([1]Base!$A$2:$C$207,MATCH($BW$6,[1]Base!$A$2:$A$207,0),2))=TRUE,"CABLE INCONNU",(INDEX([1]Base!$A$2:$C$207,MATCH($BW$6,[1]Base!$A$2:$A$207,0),2))))</f>
        <v>0.54700000000000004</v>
      </c>
      <c r="CA1152">
        <f t="shared" si="66"/>
        <v>0</v>
      </c>
      <c r="CC1152">
        <f>$BB$28+$D$10*((EXP(($BB$26-Q1152)/$D$10)+EXP(-($BB$26-Q1152)/$D$10))/2-1)</f>
        <v>237.96</v>
      </c>
      <c r="CD11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BORD'!$B$13:$B$2000,0),9)))*Q1152/$M$18)</f>
        <v>237.96</v>
      </c>
      <c r="CF1152">
        <f>'[1]TABLEAU DE BORD'!B1150</f>
        <v>0</v>
      </c>
      <c r="CG1152">
        <f>'[1]TABLEAU DE BORD'!E1150-'[1]TABLEAU DE BORD'!C1150</f>
        <v>0</v>
      </c>
      <c r="CI1152">
        <f>'[1]TABLEAU DE BORD'!H1150</f>
        <v>0</v>
      </c>
      <c r="CJ1152">
        <f>'[1]TABLEAU DE BORD'!K1150-'[1]TABLEAU DE BORD'!I1150</f>
        <v>0</v>
      </c>
    </row>
    <row r="1153" spans="69:88" x14ac:dyDescent="0.25">
      <c r="BQ11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BORD'!$B$13:$B$2000,0),11))*Q1153/INDEX('[1]TABLEAU DE BORD'!$B$13:$R$2000,MATCH('Formalisme RTE'!$H$2,'[1]TABLEAU DE BORD'!$B$13:$B$2000,0),12)</f>
        <v>2.7040062867933941</v>
      </c>
      <c r="BR1153">
        <f t="shared" si="67"/>
        <v>0</v>
      </c>
      <c r="BU1153">
        <f t="shared" si="65"/>
        <v>0.5758883471257642</v>
      </c>
      <c r="BW1153">
        <f>IF($BW$6="","",IF(ISERROR(INDEX([1]Base!$A$2:$C$207,MATCH($BW$6,[1]Base!$A$2:$A$207,0),2))=TRUE,"CABLE INCONNU",(INDEX([1]Base!$A$2:$C$207,MATCH($BW$6,[1]Base!$A$2:$A$207,0),3))))</f>
        <v>15.75</v>
      </c>
      <c r="BY1153">
        <f>IF($BW$6="","",IF(ISERROR(INDEX([1]Base!$A$2:$C$207,MATCH($BW$6,[1]Base!$A$2:$A$207,0),2))=TRUE,"CABLE INCONNU",(INDEX([1]Base!$A$2:$C$207,MATCH($BW$6,[1]Base!$A$2:$A$207,0),2))))</f>
        <v>0.54700000000000004</v>
      </c>
      <c r="CA1153">
        <f t="shared" si="66"/>
        <v>0</v>
      </c>
      <c r="CC1153">
        <f>$BB$28+$D$10*((EXP(($BB$26-Q1153)/$D$10)+EXP(-($BB$26-Q1153)/$D$10))/2-1)</f>
        <v>237.96</v>
      </c>
      <c r="CD11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BORD'!$B$13:$B$2000,0),9)))*Q1153/$M$18)</f>
        <v>237.96</v>
      </c>
      <c r="CF1153">
        <f>'[1]TABLEAU DE BORD'!B1151</f>
        <v>0</v>
      </c>
      <c r="CG1153">
        <f>'[1]TABLEAU DE BORD'!E1151-'[1]TABLEAU DE BORD'!C1151</f>
        <v>0</v>
      </c>
      <c r="CI1153">
        <f>'[1]TABLEAU DE BORD'!H1151</f>
        <v>0</v>
      </c>
      <c r="CJ1153">
        <f>'[1]TABLEAU DE BORD'!K1151-'[1]TABLEAU DE BORD'!I1151</f>
        <v>0</v>
      </c>
    </row>
    <row r="1154" spans="69:88" x14ac:dyDescent="0.25">
      <c r="BQ11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BORD'!$B$13:$B$2000,0),11))*Q1154/INDEX('[1]TABLEAU DE BORD'!$B$13:$R$2000,MATCH('Formalisme RTE'!$H$2,'[1]TABLEAU DE BORD'!$B$13:$B$2000,0),12)</f>
        <v>2.7040062867933941</v>
      </c>
      <c r="BR1154">
        <f t="shared" si="67"/>
        <v>0</v>
      </c>
      <c r="BU1154">
        <f t="shared" si="65"/>
        <v>0.5758883471257642</v>
      </c>
      <c r="BW1154">
        <f>IF($BW$6="","",IF(ISERROR(INDEX([1]Base!$A$2:$C$207,MATCH($BW$6,[1]Base!$A$2:$A$207,0),2))=TRUE,"CABLE INCONNU",(INDEX([1]Base!$A$2:$C$207,MATCH($BW$6,[1]Base!$A$2:$A$207,0),3))))</f>
        <v>15.75</v>
      </c>
      <c r="BY1154">
        <f>IF($BW$6="","",IF(ISERROR(INDEX([1]Base!$A$2:$C$207,MATCH($BW$6,[1]Base!$A$2:$A$207,0),2))=TRUE,"CABLE INCONNU",(INDEX([1]Base!$A$2:$C$207,MATCH($BW$6,[1]Base!$A$2:$A$207,0),2))))</f>
        <v>0.54700000000000004</v>
      </c>
      <c r="CA1154">
        <f t="shared" si="66"/>
        <v>0</v>
      </c>
      <c r="CC1154">
        <f>$BB$28+$D$10*((EXP(($BB$26-Q1154)/$D$10)+EXP(-($BB$26-Q1154)/$D$10))/2-1)</f>
        <v>237.96</v>
      </c>
      <c r="CD11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BORD'!$B$13:$B$2000,0),9)))*Q1154/$M$18)</f>
        <v>237.96</v>
      </c>
      <c r="CF1154">
        <f>'[1]TABLEAU DE BORD'!B1152</f>
        <v>0</v>
      </c>
      <c r="CG1154">
        <f>'[1]TABLEAU DE BORD'!E1152-'[1]TABLEAU DE BORD'!C1152</f>
        <v>0</v>
      </c>
      <c r="CI1154">
        <f>'[1]TABLEAU DE BORD'!H1152</f>
        <v>0</v>
      </c>
      <c r="CJ1154">
        <f>'[1]TABLEAU DE BORD'!K1152-'[1]TABLEAU DE BORD'!I1152</f>
        <v>0</v>
      </c>
    </row>
    <row r="1155" spans="69:88" x14ac:dyDescent="0.25">
      <c r="BQ11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BORD'!$B$13:$B$2000,0),11))*Q1155/INDEX('[1]TABLEAU DE BORD'!$B$13:$R$2000,MATCH('Formalisme RTE'!$H$2,'[1]TABLEAU DE BORD'!$B$13:$B$2000,0),12)</f>
        <v>2.7040062867933941</v>
      </c>
      <c r="BR1155">
        <f t="shared" si="67"/>
        <v>0</v>
      </c>
      <c r="BU1155">
        <f t="shared" si="65"/>
        <v>0.5758883471257642</v>
      </c>
      <c r="BW1155">
        <f>IF($BW$6="","",IF(ISERROR(INDEX([1]Base!$A$2:$C$207,MATCH($BW$6,[1]Base!$A$2:$A$207,0),2))=TRUE,"CABLE INCONNU",(INDEX([1]Base!$A$2:$C$207,MATCH($BW$6,[1]Base!$A$2:$A$207,0),3))))</f>
        <v>15.75</v>
      </c>
      <c r="BY1155">
        <f>IF($BW$6="","",IF(ISERROR(INDEX([1]Base!$A$2:$C$207,MATCH($BW$6,[1]Base!$A$2:$A$207,0),2))=TRUE,"CABLE INCONNU",(INDEX([1]Base!$A$2:$C$207,MATCH($BW$6,[1]Base!$A$2:$A$207,0),2))))</f>
        <v>0.54700000000000004</v>
      </c>
      <c r="CA1155">
        <f t="shared" si="66"/>
        <v>0</v>
      </c>
      <c r="CC1155">
        <f>$BB$28+$D$10*((EXP(($BB$26-Q1155)/$D$10)+EXP(-($BB$26-Q1155)/$D$10))/2-1)</f>
        <v>237.96</v>
      </c>
      <c r="CD11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BORD'!$B$13:$B$2000,0),9)))*Q1155/$M$18)</f>
        <v>237.96</v>
      </c>
      <c r="CF1155">
        <f>'[1]TABLEAU DE BORD'!B1153</f>
        <v>0</v>
      </c>
      <c r="CG1155">
        <f>'[1]TABLEAU DE BORD'!E1153-'[1]TABLEAU DE BORD'!C1153</f>
        <v>0</v>
      </c>
      <c r="CI1155">
        <f>'[1]TABLEAU DE BORD'!H1153</f>
        <v>0</v>
      </c>
      <c r="CJ1155">
        <f>'[1]TABLEAU DE BORD'!K1153-'[1]TABLEAU DE BORD'!I1153</f>
        <v>0</v>
      </c>
    </row>
    <row r="1156" spans="69:88" x14ac:dyDescent="0.25">
      <c r="BQ11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BORD'!$B$13:$B$2000,0),11))*Q1156/INDEX('[1]TABLEAU DE BORD'!$B$13:$R$2000,MATCH('Formalisme RTE'!$H$2,'[1]TABLEAU DE BORD'!$B$13:$B$2000,0),12)</f>
        <v>2.7040062867933941</v>
      </c>
      <c r="BR1156">
        <f t="shared" si="67"/>
        <v>0</v>
      </c>
      <c r="BU1156">
        <f t="shared" si="65"/>
        <v>0.5758883471257642</v>
      </c>
      <c r="BW1156">
        <f>IF($BW$6="","",IF(ISERROR(INDEX([1]Base!$A$2:$C$207,MATCH($BW$6,[1]Base!$A$2:$A$207,0),2))=TRUE,"CABLE INCONNU",(INDEX([1]Base!$A$2:$C$207,MATCH($BW$6,[1]Base!$A$2:$A$207,0),3))))</f>
        <v>15.75</v>
      </c>
      <c r="BY1156">
        <f>IF($BW$6="","",IF(ISERROR(INDEX([1]Base!$A$2:$C$207,MATCH($BW$6,[1]Base!$A$2:$A$207,0),2))=TRUE,"CABLE INCONNU",(INDEX([1]Base!$A$2:$C$207,MATCH($BW$6,[1]Base!$A$2:$A$207,0),2))))</f>
        <v>0.54700000000000004</v>
      </c>
      <c r="CA1156">
        <f t="shared" si="66"/>
        <v>0</v>
      </c>
      <c r="CC1156">
        <f>$BB$28+$D$10*((EXP(($BB$26-Q1156)/$D$10)+EXP(-($BB$26-Q1156)/$D$10))/2-1)</f>
        <v>237.96</v>
      </c>
      <c r="CD11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BORD'!$B$13:$B$2000,0),9)))*Q1156/$M$18)</f>
        <v>237.96</v>
      </c>
      <c r="CF1156">
        <f>'[1]TABLEAU DE BORD'!B1154</f>
        <v>0</v>
      </c>
      <c r="CG1156">
        <f>'[1]TABLEAU DE BORD'!E1154-'[1]TABLEAU DE BORD'!C1154</f>
        <v>0</v>
      </c>
      <c r="CI1156">
        <f>'[1]TABLEAU DE BORD'!H1154</f>
        <v>0</v>
      </c>
      <c r="CJ1156">
        <f>'[1]TABLEAU DE BORD'!K1154-'[1]TABLEAU DE BORD'!I1154</f>
        <v>0</v>
      </c>
    </row>
    <row r="1157" spans="69:88" x14ac:dyDescent="0.25">
      <c r="BQ11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BORD'!$B$13:$B$2000,0),11))*Q1157/INDEX('[1]TABLEAU DE BORD'!$B$13:$R$2000,MATCH('Formalisme RTE'!$H$2,'[1]TABLEAU DE BORD'!$B$13:$B$2000,0),12)</f>
        <v>2.7040062867933941</v>
      </c>
      <c r="BR1157">
        <f t="shared" si="67"/>
        <v>0</v>
      </c>
      <c r="BU1157">
        <f t="shared" si="65"/>
        <v>0.5758883471257642</v>
      </c>
      <c r="BW1157">
        <f>IF($BW$6="","",IF(ISERROR(INDEX([1]Base!$A$2:$C$207,MATCH($BW$6,[1]Base!$A$2:$A$207,0),2))=TRUE,"CABLE INCONNU",(INDEX([1]Base!$A$2:$C$207,MATCH($BW$6,[1]Base!$A$2:$A$207,0),3))))</f>
        <v>15.75</v>
      </c>
      <c r="BY1157">
        <f>IF($BW$6="","",IF(ISERROR(INDEX([1]Base!$A$2:$C$207,MATCH($BW$6,[1]Base!$A$2:$A$207,0),2))=TRUE,"CABLE INCONNU",(INDEX([1]Base!$A$2:$C$207,MATCH($BW$6,[1]Base!$A$2:$A$207,0),2))))</f>
        <v>0.54700000000000004</v>
      </c>
      <c r="CA1157">
        <f t="shared" si="66"/>
        <v>0</v>
      </c>
      <c r="CC1157">
        <f>$BB$28+$D$10*((EXP(($BB$26-Q1157)/$D$10)+EXP(-($BB$26-Q1157)/$D$10))/2-1)</f>
        <v>237.96</v>
      </c>
      <c r="CD11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BORD'!$B$13:$B$2000,0),9)))*Q1157/$M$18)</f>
        <v>237.96</v>
      </c>
      <c r="CF1157">
        <f>'[1]TABLEAU DE BORD'!B1155</f>
        <v>0</v>
      </c>
      <c r="CG1157">
        <f>'[1]TABLEAU DE BORD'!E1155-'[1]TABLEAU DE BORD'!C1155</f>
        <v>0</v>
      </c>
      <c r="CI1157">
        <f>'[1]TABLEAU DE BORD'!H1155</f>
        <v>0</v>
      </c>
      <c r="CJ1157">
        <f>'[1]TABLEAU DE BORD'!K1155-'[1]TABLEAU DE BORD'!I1155</f>
        <v>0</v>
      </c>
    </row>
    <row r="1158" spans="69:88" x14ac:dyDescent="0.25">
      <c r="BQ11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BORD'!$B$13:$B$2000,0),11))*Q1158/INDEX('[1]TABLEAU DE BORD'!$B$13:$R$2000,MATCH('Formalisme RTE'!$H$2,'[1]TABLEAU DE BORD'!$B$13:$B$2000,0),12)</f>
        <v>2.7040062867933941</v>
      </c>
      <c r="BR1158">
        <f t="shared" si="67"/>
        <v>0</v>
      </c>
      <c r="BU1158">
        <f t="shared" si="65"/>
        <v>0.5758883471257642</v>
      </c>
      <c r="BW1158">
        <f>IF($BW$6="","",IF(ISERROR(INDEX([1]Base!$A$2:$C$207,MATCH($BW$6,[1]Base!$A$2:$A$207,0),2))=TRUE,"CABLE INCONNU",(INDEX([1]Base!$A$2:$C$207,MATCH($BW$6,[1]Base!$A$2:$A$207,0),3))))</f>
        <v>15.75</v>
      </c>
      <c r="BY1158">
        <f>IF($BW$6="","",IF(ISERROR(INDEX([1]Base!$A$2:$C$207,MATCH($BW$6,[1]Base!$A$2:$A$207,0),2))=TRUE,"CABLE INCONNU",(INDEX([1]Base!$A$2:$C$207,MATCH($BW$6,[1]Base!$A$2:$A$207,0),2))))</f>
        <v>0.54700000000000004</v>
      </c>
      <c r="CA1158">
        <f t="shared" si="66"/>
        <v>0</v>
      </c>
      <c r="CC1158">
        <f>$BB$28+$D$10*((EXP(($BB$26-Q1158)/$D$10)+EXP(-($BB$26-Q1158)/$D$10))/2-1)</f>
        <v>237.96</v>
      </c>
      <c r="CD11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BORD'!$B$13:$B$2000,0),9)))*Q1158/$M$18)</f>
        <v>237.96</v>
      </c>
      <c r="CF1158">
        <f>'[1]TABLEAU DE BORD'!B1156</f>
        <v>0</v>
      </c>
      <c r="CG1158">
        <f>'[1]TABLEAU DE BORD'!E1156-'[1]TABLEAU DE BORD'!C1156</f>
        <v>0</v>
      </c>
      <c r="CI1158">
        <f>'[1]TABLEAU DE BORD'!H1156</f>
        <v>0</v>
      </c>
      <c r="CJ1158">
        <f>'[1]TABLEAU DE BORD'!K1156-'[1]TABLEAU DE BORD'!I1156</f>
        <v>0</v>
      </c>
    </row>
    <row r="1159" spans="69:88" x14ac:dyDescent="0.25">
      <c r="BQ11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BORD'!$B$13:$B$2000,0),11))*Q1159/INDEX('[1]TABLEAU DE BORD'!$B$13:$R$2000,MATCH('Formalisme RTE'!$H$2,'[1]TABLEAU DE BORD'!$B$13:$B$2000,0),12)</f>
        <v>2.7040062867933941</v>
      </c>
      <c r="BR1159">
        <f t="shared" si="67"/>
        <v>0</v>
      </c>
      <c r="BU1159">
        <f t="shared" si="65"/>
        <v>0.5758883471257642</v>
      </c>
      <c r="BW1159">
        <f>IF($BW$6="","",IF(ISERROR(INDEX([1]Base!$A$2:$C$207,MATCH($BW$6,[1]Base!$A$2:$A$207,0),2))=TRUE,"CABLE INCONNU",(INDEX([1]Base!$A$2:$C$207,MATCH($BW$6,[1]Base!$A$2:$A$207,0),3))))</f>
        <v>15.75</v>
      </c>
      <c r="BY1159">
        <f>IF($BW$6="","",IF(ISERROR(INDEX([1]Base!$A$2:$C$207,MATCH($BW$6,[1]Base!$A$2:$A$207,0),2))=TRUE,"CABLE INCONNU",(INDEX([1]Base!$A$2:$C$207,MATCH($BW$6,[1]Base!$A$2:$A$207,0),2))))</f>
        <v>0.54700000000000004</v>
      </c>
      <c r="CA1159">
        <f t="shared" si="66"/>
        <v>0</v>
      </c>
      <c r="CC1159">
        <f>$BB$28+$D$10*((EXP(($BB$26-Q1159)/$D$10)+EXP(-($BB$26-Q1159)/$D$10))/2-1)</f>
        <v>237.96</v>
      </c>
      <c r="CD11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BORD'!$B$13:$B$2000,0),9)))*Q1159/$M$18)</f>
        <v>237.96</v>
      </c>
      <c r="CF1159">
        <f>'[1]TABLEAU DE BORD'!B1157</f>
        <v>0</v>
      </c>
      <c r="CG1159">
        <f>'[1]TABLEAU DE BORD'!E1157-'[1]TABLEAU DE BORD'!C1157</f>
        <v>0</v>
      </c>
      <c r="CI1159">
        <f>'[1]TABLEAU DE BORD'!H1157</f>
        <v>0</v>
      </c>
      <c r="CJ1159">
        <f>'[1]TABLEAU DE BORD'!K1157-'[1]TABLEAU DE BORD'!I1157</f>
        <v>0</v>
      </c>
    </row>
    <row r="1160" spans="69:88" x14ac:dyDescent="0.25">
      <c r="BQ11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BORD'!$B$13:$B$2000,0),11))*Q1160/INDEX('[1]TABLEAU DE BORD'!$B$13:$R$2000,MATCH('Formalisme RTE'!$H$2,'[1]TABLEAU DE BORD'!$B$13:$B$2000,0),12)</f>
        <v>2.7040062867933941</v>
      </c>
      <c r="BR1160">
        <f t="shared" si="67"/>
        <v>0</v>
      </c>
      <c r="BU1160">
        <f t="shared" si="65"/>
        <v>0.5758883471257642</v>
      </c>
      <c r="BW1160">
        <f>IF($BW$6="","",IF(ISERROR(INDEX([1]Base!$A$2:$C$207,MATCH($BW$6,[1]Base!$A$2:$A$207,0),2))=TRUE,"CABLE INCONNU",(INDEX([1]Base!$A$2:$C$207,MATCH($BW$6,[1]Base!$A$2:$A$207,0),3))))</f>
        <v>15.75</v>
      </c>
      <c r="BY1160">
        <f>IF($BW$6="","",IF(ISERROR(INDEX([1]Base!$A$2:$C$207,MATCH($BW$6,[1]Base!$A$2:$A$207,0),2))=TRUE,"CABLE INCONNU",(INDEX([1]Base!$A$2:$C$207,MATCH($BW$6,[1]Base!$A$2:$A$207,0),2))))</f>
        <v>0.54700000000000004</v>
      </c>
      <c r="CA1160">
        <f t="shared" si="66"/>
        <v>0</v>
      </c>
      <c r="CC1160">
        <f>$BB$28+$D$10*((EXP(($BB$26-Q1160)/$D$10)+EXP(-($BB$26-Q1160)/$D$10))/2-1)</f>
        <v>237.96</v>
      </c>
      <c r="CD11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BORD'!$B$13:$B$2000,0),9)))*Q1160/$M$18)</f>
        <v>237.96</v>
      </c>
      <c r="CF1160">
        <f>'[1]TABLEAU DE BORD'!B1158</f>
        <v>0</v>
      </c>
      <c r="CG1160">
        <f>'[1]TABLEAU DE BORD'!E1158-'[1]TABLEAU DE BORD'!C1158</f>
        <v>0</v>
      </c>
      <c r="CI1160">
        <f>'[1]TABLEAU DE BORD'!H1158</f>
        <v>0</v>
      </c>
      <c r="CJ1160">
        <f>'[1]TABLEAU DE BORD'!K1158-'[1]TABLEAU DE BORD'!I1158</f>
        <v>0</v>
      </c>
    </row>
    <row r="1161" spans="69:88" x14ac:dyDescent="0.25">
      <c r="BQ11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BORD'!$B$13:$B$2000,0),11))*Q1161/INDEX('[1]TABLEAU DE BORD'!$B$13:$R$2000,MATCH('Formalisme RTE'!$H$2,'[1]TABLEAU DE BORD'!$B$13:$B$2000,0),12)</f>
        <v>2.7040062867933941</v>
      </c>
      <c r="BR1161">
        <f t="shared" si="67"/>
        <v>0</v>
      </c>
      <c r="BU1161">
        <f t="shared" si="65"/>
        <v>0.5758883471257642</v>
      </c>
      <c r="BW1161">
        <f>IF($BW$6="","",IF(ISERROR(INDEX([1]Base!$A$2:$C$207,MATCH($BW$6,[1]Base!$A$2:$A$207,0),2))=TRUE,"CABLE INCONNU",(INDEX([1]Base!$A$2:$C$207,MATCH($BW$6,[1]Base!$A$2:$A$207,0),3))))</f>
        <v>15.75</v>
      </c>
      <c r="BY1161">
        <f>IF($BW$6="","",IF(ISERROR(INDEX([1]Base!$A$2:$C$207,MATCH($BW$6,[1]Base!$A$2:$A$207,0),2))=TRUE,"CABLE INCONNU",(INDEX([1]Base!$A$2:$C$207,MATCH($BW$6,[1]Base!$A$2:$A$207,0),2))))</f>
        <v>0.54700000000000004</v>
      </c>
      <c r="CA1161">
        <f t="shared" si="66"/>
        <v>0</v>
      </c>
      <c r="CC1161">
        <f>$BB$28+$D$10*((EXP(($BB$26-Q1161)/$D$10)+EXP(-($BB$26-Q1161)/$D$10))/2-1)</f>
        <v>237.96</v>
      </c>
      <c r="CD11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BORD'!$B$13:$B$2000,0),9)))*Q1161/$M$18)</f>
        <v>237.96</v>
      </c>
      <c r="CF1161">
        <f>'[1]TABLEAU DE BORD'!B1159</f>
        <v>0</v>
      </c>
      <c r="CG1161">
        <f>'[1]TABLEAU DE BORD'!E1159-'[1]TABLEAU DE BORD'!C1159</f>
        <v>0</v>
      </c>
      <c r="CI1161">
        <f>'[1]TABLEAU DE BORD'!H1159</f>
        <v>0</v>
      </c>
      <c r="CJ1161">
        <f>'[1]TABLEAU DE BORD'!K1159-'[1]TABLEAU DE BORD'!I1159</f>
        <v>0</v>
      </c>
    </row>
    <row r="1162" spans="69:88" x14ac:dyDescent="0.25">
      <c r="BQ11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BORD'!$B$13:$B$2000,0),11))*Q1162/INDEX('[1]TABLEAU DE BORD'!$B$13:$R$2000,MATCH('Formalisme RTE'!$H$2,'[1]TABLEAU DE BORD'!$B$13:$B$2000,0),12)</f>
        <v>2.7040062867933941</v>
      </c>
      <c r="BR1162">
        <f t="shared" si="67"/>
        <v>0</v>
      </c>
      <c r="BU1162">
        <f t="shared" si="65"/>
        <v>0.5758883471257642</v>
      </c>
      <c r="BW1162">
        <f>IF($BW$6="","",IF(ISERROR(INDEX([1]Base!$A$2:$C$207,MATCH($BW$6,[1]Base!$A$2:$A$207,0),2))=TRUE,"CABLE INCONNU",(INDEX([1]Base!$A$2:$C$207,MATCH($BW$6,[1]Base!$A$2:$A$207,0),3))))</f>
        <v>15.75</v>
      </c>
      <c r="BY1162">
        <f>IF($BW$6="","",IF(ISERROR(INDEX([1]Base!$A$2:$C$207,MATCH($BW$6,[1]Base!$A$2:$A$207,0),2))=TRUE,"CABLE INCONNU",(INDEX([1]Base!$A$2:$C$207,MATCH($BW$6,[1]Base!$A$2:$A$207,0),2))))</f>
        <v>0.54700000000000004</v>
      </c>
      <c r="CA1162">
        <f t="shared" si="66"/>
        <v>0</v>
      </c>
      <c r="CC1162">
        <f>$BB$28+$D$10*((EXP(($BB$26-Q1162)/$D$10)+EXP(-($BB$26-Q1162)/$D$10))/2-1)</f>
        <v>237.96</v>
      </c>
      <c r="CD11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BORD'!$B$13:$B$2000,0),9)))*Q1162/$M$18)</f>
        <v>237.96</v>
      </c>
      <c r="CF1162">
        <f>'[1]TABLEAU DE BORD'!B1160</f>
        <v>0</v>
      </c>
      <c r="CG1162">
        <f>'[1]TABLEAU DE BORD'!E1160-'[1]TABLEAU DE BORD'!C1160</f>
        <v>0</v>
      </c>
      <c r="CI1162">
        <f>'[1]TABLEAU DE BORD'!H1160</f>
        <v>0</v>
      </c>
      <c r="CJ1162">
        <f>'[1]TABLEAU DE BORD'!K1160-'[1]TABLEAU DE BORD'!I1160</f>
        <v>0</v>
      </c>
    </row>
    <row r="1163" spans="69:88" x14ac:dyDescent="0.25">
      <c r="BQ11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BORD'!$B$13:$B$2000,0),11))*Q1163/INDEX('[1]TABLEAU DE BORD'!$B$13:$R$2000,MATCH('Formalisme RTE'!$H$2,'[1]TABLEAU DE BORD'!$B$13:$B$2000,0),12)</f>
        <v>2.7040062867933941</v>
      </c>
      <c r="BR1163">
        <f t="shared" si="67"/>
        <v>0</v>
      </c>
      <c r="BU1163">
        <f t="shared" si="65"/>
        <v>0.5758883471257642</v>
      </c>
      <c r="BW1163">
        <f>IF($BW$6="","",IF(ISERROR(INDEX([1]Base!$A$2:$C$207,MATCH($BW$6,[1]Base!$A$2:$A$207,0),2))=TRUE,"CABLE INCONNU",(INDEX([1]Base!$A$2:$C$207,MATCH($BW$6,[1]Base!$A$2:$A$207,0),3))))</f>
        <v>15.75</v>
      </c>
      <c r="BY1163">
        <f>IF($BW$6="","",IF(ISERROR(INDEX([1]Base!$A$2:$C$207,MATCH($BW$6,[1]Base!$A$2:$A$207,0),2))=TRUE,"CABLE INCONNU",(INDEX([1]Base!$A$2:$C$207,MATCH($BW$6,[1]Base!$A$2:$A$207,0),2))))</f>
        <v>0.54700000000000004</v>
      </c>
      <c r="CA1163">
        <f t="shared" si="66"/>
        <v>0</v>
      </c>
      <c r="CC1163">
        <f>$BB$28+$D$10*((EXP(($BB$26-Q1163)/$D$10)+EXP(-($BB$26-Q1163)/$D$10))/2-1)</f>
        <v>237.96</v>
      </c>
      <c r="CD11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BORD'!$B$13:$B$2000,0),9)))*Q1163/$M$18)</f>
        <v>237.96</v>
      </c>
      <c r="CF1163">
        <f>'[1]TABLEAU DE BORD'!B1161</f>
        <v>0</v>
      </c>
      <c r="CG1163">
        <f>'[1]TABLEAU DE BORD'!E1161-'[1]TABLEAU DE BORD'!C1161</f>
        <v>0</v>
      </c>
      <c r="CI1163">
        <f>'[1]TABLEAU DE BORD'!H1161</f>
        <v>0</v>
      </c>
      <c r="CJ1163">
        <f>'[1]TABLEAU DE BORD'!K1161-'[1]TABLEAU DE BORD'!I1161</f>
        <v>0</v>
      </c>
    </row>
    <row r="1164" spans="69:88" x14ac:dyDescent="0.25">
      <c r="BQ11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BORD'!$B$13:$B$2000,0),11))*Q1164/INDEX('[1]TABLEAU DE BORD'!$B$13:$R$2000,MATCH('Formalisme RTE'!$H$2,'[1]TABLEAU DE BORD'!$B$13:$B$2000,0),12)</f>
        <v>2.7040062867933941</v>
      </c>
      <c r="BR1164">
        <f t="shared" si="67"/>
        <v>0</v>
      </c>
      <c r="BU1164">
        <f t="shared" si="65"/>
        <v>0.5758883471257642</v>
      </c>
      <c r="BW1164">
        <f>IF($BW$6="","",IF(ISERROR(INDEX([1]Base!$A$2:$C$207,MATCH($BW$6,[1]Base!$A$2:$A$207,0),2))=TRUE,"CABLE INCONNU",(INDEX([1]Base!$A$2:$C$207,MATCH($BW$6,[1]Base!$A$2:$A$207,0),3))))</f>
        <v>15.75</v>
      </c>
      <c r="BY1164">
        <f>IF($BW$6="","",IF(ISERROR(INDEX([1]Base!$A$2:$C$207,MATCH($BW$6,[1]Base!$A$2:$A$207,0),2))=TRUE,"CABLE INCONNU",(INDEX([1]Base!$A$2:$C$207,MATCH($BW$6,[1]Base!$A$2:$A$207,0),2))))</f>
        <v>0.54700000000000004</v>
      </c>
      <c r="CA1164">
        <f t="shared" si="66"/>
        <v>0</v>
      </c>
      <c r="CC1164">
        <f>$BB$28+$D$10*((EXP(($BB$26-Q1164)/$D$10)+EXP(-($BB$26-Q1164)/$D$10))/2-1)</f>
        <v>237.96</v>
      </c>
      <c r="CD11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BORD'!$B$13:$B$2000,0),9)))*Q1164/$M$18)</f>
        <v>237.96</v>
      </c>
      <c r="CF1164">
        <f>'[1]TABLEAU DE BORD'!B1162</f>
        <v>0</v>
      </c>
      <c r="CG1164">
        <f>'[1]TABLEAU DE BORD'!E1162-'[1]TABLEAU DE BORD'!C1162</f>
        <v>0</v>
      </c>
      <c r="CI1164">
        <f>'[1]TABLEAU DE BORD'!H1162</f>
        <v>0</v>
      </c>
      <c r="CJ1164">
        <f>'[1]TABLEAU DE BORD'!K1162-'[1]TABLEAU DE BORD'!I1162</f>
        <v>0</v>
      </c>
    </row>
    <row r="1165" spans="69:88" x14ac:dyDescent="0.25">
      <c r="BQ11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BORD'!$B$13:$B$2000,0),11))*Q1165/INDEX('[1]TABLEAU DE BORD'!$B$13:$R$2000,MATCH('Formalisme RTE'!$H$2,'[1]TABLEAU DE BORD'!$B$13:$B$2000,0),12)</f>
        <v>2.7040062867933941</v>
      </c>
      <c r="BR1165">
        <f t="shared" si="67"/>
        <v>0</v>
      </c>
      <c r="BU1165">
        <f t="shared" si="65"/>
        <v>0.5758883471257642</v>
      </c>
      <c r="BW1165">
        <f>IF($BW$6="","",IF(ISERROR(INDEX([1]Base!$A$2:$C$207,MATCH($BW$6,[1]Base!$A$2:$A$207,0),2))=TRUE,"CABLE INCONNU",(INDEX([1]Base!$A$2:$C$207,MATCH($BW$6,[1]Base!$A$2:$A$207,0),3))))</f>
        <v>15.75</v>
      </c>
      <c r="BY1165">
        <f>IF($BW$6="","",IF(ISERROR(INDEX([1]Base!$A$2:$C$207,MATCH($BW$6,[1]Base!$A$2:$A$207,0),2))=TRUE,"CABLE INCONNU",(INDEX([1]Base!$A$2:$C$207,MATCH($BW$6,[1]Base!$A$2:$A$207,0),2))))</f>
        <v>0.54700000000000004</v>
      </c>
      <c r="CA1165">
        <f t="shared" si="66"/>
        <v>0</v>
      </c>
      <c r="CC1165">
        <f>$BB$28+$D$10*((EXP(($BB$26-Q1165)/$D$10)+EXP(-($BB$26-Q1165)/$D$10))/2-1)</f>
        <v>237.96</v>
      </c>
      <c r="CD11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BORD'!$B$13:$B$2000,0),9)))*Q1165/$M$18)</f>
        <v>237.96</v>
      </c>
      <c r="CF1165">
        <f>'[1]TABLEAU DE BORD'!B1163</f>
        <v>0</v>
      </c>
      <c r="CG1165">
        <f>'[1]TABLEAU DE BORD'!E1163-'[1]TABLEAU DE BORD'!C1163</f>
        <v>0</v>
      </c>
      <c r="CI1165">
        <f>'[1]TABLEAU DE BORD'!H1163</f>
        <v>0</v>
      </c>
      <c r="CJ1165">
        <f>'[1]TABLEAU DE BORD'!K1163-'[1]TABLEAU DE BORD'!I1163</f>
        <v>0</v>
      </c>
    </row>
    <row r="1166" spans="69:88" x14ac:dyDescent="0.25">
      <c r="BQ11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BORD'!$B$13:$B$2000,0),11))*Q1166/INDEX('[1]TABLEAU DE BORD'!$B$13:$R$2000,MATCH('Formalisme RTE'!$H$2,'[1]TABLEAU DE BORD'!$B$13:$B$2000,0),12)</f>
        <v>2.7040062867933941</v>
      </c>
      <c r="BR1166">
        <f t="shared" si="67"/>
        <v>0</v>
      </c>
      <c r="BU1166">
        <f t="shared" si="65"/>
        <v>0.5758883471257642</v>
      </c>
      <c r="BW1166">
        <f>IF($BW$6="","",IF(ISERROR(INDEX([1]Base!$A$2:$C$207,MATCH($BW$6,[1]Base!$A$2:$A$207,0),2))=TRUE,"CABLE INCONNU",(INDEX([1]Base!$A$2:$C$207,MATCH($BW$6,[1]Base!$A$2:$A$207,0),3))))</f>
        <v>15.75</v>
      </c>
      <c r="BY1166">
        <f>IF($BW$6="","",IF(ISERROR(INDEX([1]Base!$A$2:$C$207,MATCH($BW$6,[1]Base!$A$2:$A$207,0),2))=TRUE,"CABLE INCONNU",(INDEX([1]Base!$A$2:$C$207,MATCH($BW$6,[1]Base!$A$2:$A$207,0),2))))</f>
        <v>0.54700000000000004</v>
      </c>
      <c r="CA1166">
        <f t="shared" si="66"/>
        <v>0</v>
      </c>
      <c r="CC1166">
        <f>$BB$28+$D$10*((EXP(($BB$26-Q1166)/$D$10)+EXP(-($BB$26-Q1166)/$D$10))/2-1)</f>
        <v>237.96</v>
      </c>
      <c r="CD11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BORD'!$B$13:$B$2000,0),9)))*Q1166/$M$18)</f>
        <v>237.96</v>
      </c>
      <c r="CF1166">
        <f>'[1]TABLEAU DE BORD'!B1164</f>
        <v>0</v>
      </c>
      <c r="CG1166">
        <f>'[1]TABLEAU DE BORD'!E1164-'[1]TABLEAU DE BORD'!C1164</f>
        <v>0</v>
      </c>
      <c r="CI1166">
        <f>'[1]TABLEAU DE BORD'!H1164</f>
        <v>0</v>
      </c>
      <c r="CJ1166">
        <f>'[1]TABLEAU DE BORD'!K1164-'[1]TABLEAU DE BORD'!I1164</f>
        <v>0</v>
      </c>
    </row>
    <row r="1167" spans="69:88" x14ac:dyDescent="0.25">
      <c r="BQ11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BORD'!$B$13:$B$2000,0),11))*Q1167/INDEX('[1]TABLEAU DE BORD'!$B$13:$R$2000,MATCH('Formalisme RTE'!$H$2,'[1]TABLEAU DE BORD'!$B$13:$B$2000,0),12)</f>
        <v>2.7040062867933941</v>
      </c>
      <c r="BR1167">
        <f t="shared" si="67"/>
        <v>0</v>
      </c>
      <c r="BU1167">
        <f t="shared" si="65"/>
        <v>0.5758883471257642</v>
      </c>
      <c r="BW1167">
        <f>IF($BW$6="","",IF(ISERROR(INDEX([1]Base!$A$2:$C$207,MATCH($BW$6,[1]Base!$A$2:$A$207,0),2))=TRUE,"CABLE INCONNU",(INDEX([1]Base!$A$2:$C$207,MATCH($BW$6,[1]Base!$A$2:$A$207,0),3))))</f>
        <v>15.75</v>
      </c>
      <c r="BY1167">
        <f>IF($BW$6="","",IF(ISERROR(INDEX([1]Base!$A$2:$C$207,MATCH($BW$6,[1]Base!$A$2:$A$207,0),2))=TRUE,"CABLE INCONNU",(INDEX([1]Base!$A$2:$C$207,MATCH($BW$6,[1]Base!$A$2:$A$207,0),2))))</f>
        <v>0.54700000000000004</v>
      </c>
      <c r="CA1167">
        <f t="shared" si="66"/>
        <v>0</v>
      </c>
      <c r="CC1167">
        <f>$BB$28+$D$10*((EXP(($BB$26-Q1167)/$D$10)+EXP(-($BB$26-Q1167)/$D$10))/2-1)</f>
        <v>237.96</v>
      </c>
      <c r="CD11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BORD'!$B$13:$B$2000,0),9)))*Q1167/$M$18)</f>
        <v>237.96</v>
      </c>
      <c r="CF1167">
        <f>'[1]TABLEAU DE BORD'!B1165</f>
        <v>0</v>
      </c>
      <c r="CG1167">
        <f>'[1]TABLEAU DE BORD'!E1165-'[1]TABLEAU DE BORD'!C1165</f>
        <v>0</v>
      </c>
      <c r="CI1167">
        <f>'[1]TABLEAU DE BORD'!H1165</f>
        <v>0</v>
      </c>
      <c r="CJ1167">
        <f>'[1]TABLEAU DE BORD'!K1165-'[1]TABLEAU DE BORD'!I1165</f>
        <v>0</v>
      </c>
    </row>
    <row r="1168" spans="69:88" x14ac:dyDescent="0.25">
      <c r="BQ11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BORD'!$B$13:$B$2000,0),11))*Q1168/INDEX('[1]TABLEAU DE BORD'!$B$13:$R$2000,MATCH('Formalisme RTE'!$H$2,'[1]TABLEAU DE BORD'!$B$13:$B$2000,0),12)</f>
        <v>2.7040062867933941</v>
      </c>
      <c r="BR1168">
        <f t="shared" si="67"/>
        <v>0</v>
      </c>
      <c r="BU1168">
        <f t="shared" ref="BU1168:BU1231" si="68">SQRT(1-(1/(SQRT((BY1168*0.981)^2+(($B$30/10)*BW1168*0.001)^2)/(BY1168*0.981))^2))</f>
        <v>0.5758883471257642</v>
      </c>
      <c r="BW1168">
        <f>IF($BW$6="","",IF(ISERROR(INDEX([1]Base!$A$2:$C$207,MATCH($BW$6,[1]Base!$A$2:$A$207,0),2))=TRUE,"CABLE INCONNU",(INDEX([1]Base!$A$2:$C$207,MATCH($BW$6,[1]Base!$A$2:$A$207,0),3))))</f>
        <v>15.75</v>
      </c>
      <c r="BY1168">
        <f>IF($BW$6="","",IF(ISERROR(INDEX([1]Base!$A$2:$C$207,MATCH($BW$6,[1]Base!$A$2:$A$207,0),2))=TRUE,"CABLE INCONNU",(INDEX([1]Base!$A$2:$C$207,MATCH($BW$6,[1]Base!$A$2:$A$207,0),2))))</f>
        <v>0.54700000000000004</v>
      </c>
      <c r="CA1168">
        <f t="shared" si="66"/>
        <v>0</v>
      </c>
      <c r="CC1168">
        <f>$BB$28+$D$10*((EXP(($BB$26-Q1168)/$D$10)+EXP(-($BB$26-Q1168)/$D$10))/2-1)</f>
        <v>237.96</v>
      </c>
      <c r="CD11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BORD'!$B$13:$B$2000,0),9)))*Q1168/$M$18)</f>
        <v>237.96</v>
      </c>
      <c r="CF1168">
        <f>'[1]TABLEAU DE BORD'!B1166</f>
        <v>0</v>
      </c>
      <c r="CG1168">
        <f>'[1]TABLEAU DE BORD'!E1166-'[1]TABLEAU DE BORD'!C1166</f>
        <v>0</v>
      </c>
      <c r="CI1168">
        <f>'[1]TABLEAU DE BORD'!H1166</f>
        <v>0</v>
      </c>
      <c r="CJ1168">
        <f>'[1]TABLEAU DE BORD'!K1166-'[1]TABLEAU DE BORD'!I1166</f>
        <v>0</v>
      </c>
    </row>
    <row r="1169" spans="69:88" x14ac:dyDescent="0.25">
      <c r="BQ11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BORD'!$B$13:$B$2000,0),11))*Q1169/INDEX('[1]TABLEAU DE BORD'!$B$13:$R$2000,MATCH('Formalisme RTE'!$H$2,'[1]TABLEAU DE BORD'!$B$13:$B$2000,0),12)</f>
        <v>2.7040062867933941</v>
      </c>
      <c r="BR1169">
        <f t="shared" si="67"/>
        <v>0</v>
      </c>
      <c r="BU1169">
        <f t="shared" si="68"/>
        <v>0.5758883471257642</v>
      </c>
      <c r="BW1169">
        <f>IF($BW$6="","",IF(ISERROR(INDEX([1]Base!$A$2:$C$207,MATCH($BW$6,[1]Base!$A$2:$A$207,0),2))=TRUE,"CABLE INCONNU",(INDEX([1]Base!$A$2:$C$207,MATCH($BW$6,[1]Base!$A$2:$A$207,0),3))))</f>
        <v>15.75</v>
      </c>
      <c r="BY1169">
        <f>IF($BW$6="","",IF(ISERROR(INDEX([1]Base!$A$2:$C$207,MATCH($BW$6,[1]Base!$A$2:$A$207,0),2))=TRUE,"CABLE INCONNU",(INDEX([1]Base!$A$2:$C$207,MATCH($BW$6,[1]Base!$A$2:$A$207,0),2))))</f>
        <v>0.54700000000000004</v>
      </c>
      <c r="CA1169">
        <f t="shared" ref="CA1169:CA1232" si="69">CD1169-CC1169</f>
        <v>0</v>
      </c>
      <c r="CC1169">
        <f>$BB$28+$D$10*((EXP(($BB$26-Q1169)/$D$10)+EXP(-($BB$26-Q1169)/$D$10))/2-1)</f>
        <v>237.96</v>
      </c>
      <c r="CD11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BORD'!$B$13:$B$2000,0),9)))*Q1169/$M$18)</f>
        <v>237.96</v>
      </c>
      <c r="CF1169">
        <f>'[1]TABLEAU DE BORD'!B1167</f>
        <v>0</v>
      </c>
      <c r="CG1169">
        <f>'[1]TABLEAU DE BORD'!E1167-'[1]TABLEAU DE BORD'!C1167</f>
        <v>0</v>
      </c>
      <c r="CI1169">
        <f>'[1]TABLEAU DE BORD'!H1167</f>
        <v>0</v>
      </c>
      <c r="CJ1169">
        <f>'[1]TABLEAU DE BORD'!K1167-'[1]TABLEAU DE BORD'!I1167</f>
        <v>0</v>
      </c>
    </row>
    <row r="1170" spans="69:88" x14ac:dyDescent="0.25">
      <c r="BQ11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BORD'!$B$13:$B$2000,0),11))*Q1170/INDEX('[1]TABLEAU DE BORD'!$B$13:$R$2000,MATCH('Formalisme RTE'!$H$2,'[1]TABLEAU DE BORD'!$B$13:$B$2000,0),12)</f>
        <v>2.7040062867933941</v>
      </c>
      <c r="BR1170">
        <f t="shared" ref="BR1170:BR1233" si="70">BU1170*CA1170</f>
        <v>0</v>
      </c>
      <c r="BU1170">
        <f t="shared" si="68"/>
        <v>0.5758883471257642</v>
      </c>
      <c r="BW1170">
        <f>IF($BW$6="","",IF(ISERROR(INDEX([1]Base!$A$2:$C$207,MATCH($BW$6,[1]Base!$A$2:$A$207,0),2))=TRUE,"CABLE INCONNU",(INDEX([1]Base!$A$2:$C$207,MATCH($BW$6,[1]Base!$A$2:$A$207,0),3))))</f>
        <v>15.75</v>
      </c>
      <c r="BY1170">
        <f>IF($BW$6="","",IF(ISERROR(INDEX([1]Base!$A$2:$C$207,MATCH($BW$6,[1]Base!$A$2:$A$207,0),2))=TRUE,"CABLE INCONNU",(INDEX([1]Base!$A$2:$C$207,MATCH($BW$6,[1]Base!$A$2:$A$207,0),2))))</f>
        <v>0.54700000000000004</v>
      </c>
      <c r="CA1170">
        <f t="shared" si="69"/>
        <v>0</v>
      </c>
      <c r="CC1170">
        <f>$BB$28+$D$10*((EXP(($BB$26-Q1170)/$D$10)+EXP(-($BB$26-Q1170)/$D$10))/2-1)</f>
        <v>237.96</v>
      </c>
      <c r="CD11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BORD'!$B$13:$B$2000,0),9)))*Q1170/$M$18)</f>
        <v>237.96</v>
      </c>
      <c r="CF1170">
        <f>'[1]TABLEAU DE BORD'!B1168</f>
        <v>0</v>
      </c>
      <c r="CG1170">
        <f>'[1]TABLEAU DE BORD'!E1168-'[1]TABLEAU DE BORD'!C1168</f>
        <v>0</v>
      </c>
      <c r="CI1170">
        <f>'[1]TABLEAU DE BORD'!H1168</f>
        <v>0</v>
      </c>
      <c r="CJ1170">
        <f>'[1]TABLEAU DE BORD'!K1168-'[1]TABLEAU DE BORD'!I1168</f>
        <v>0</v>
      </c>
    </row>
    <row r="1171" spans="69:88" x14ac:dyDescent="0.25">
      <c r="BQ11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BORD'!$B$13:$B$2000,0),11))*Q1171/INDEX('[1]TABLEAU DE BORD'!$B$13:$R$2000,MATCH('Formalisme RTE'!$H$2,'[1]TABLEAU DE BORD'!$B$13:$B$2000,0),12)</f>
        <v>2.7040062867933941</v>
      </c>
      <c r="BR1171">
        <f t="shared" si="70"/>
        <v>0</v>
      </c>
      <c r="BU1171">
        <f t="shared" si="68"/>
        <v>0.5758883471257642</v>
      </c>
      <c r="BW1171">
        <f>IF($BW$6="","",IF(ISERROR(INDEX([1]Base!$A$2:$C$207,MATCH($BW$6,[1]Base!$A$2:$A$207,0),2))=TRUE,"CABLE INCONNU",(INDEX([1]Base!$A$2:$C$207,MATCH($BW$6,[1]Base!$A$2:$A$207,0),3))))</f>
        <v>15.75</v>
      </c>
      <c r="BY1171">
        <f>IF($BW$6="","",IF(ISERROR(INDEX([1]Base!$A$2:$C$207,MATCH($BW$6,[1]Base!$A$2:$A$207,0),2))=TRUE,"CABLE INCONNU",(INDEX([1]Base!$A$2:$C$207,MATCH($BW$6,[1]Base!$A$2:$A$207,0),2))))</f>
        <v>0.54700000000000004</v>
      </c>
      <c r="CA1171">
        <f t="shared" si="69"/>
        <v>0</v>
      </c>
      <c r="CC1171">
        <f>$BB$28+$D$10*((EXP(($BB$26-Q1171)/$D$10)+EXP(-($BB$26-Q1171)/$D$10))/2-1)</f>
        <v>237.96</v>
      </c>
      <c r="CD11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BORD'!$B$13:$B$2000,0),9)))*Q1171/$M$18)</f>
        <v>237.96</v>
      </c>
      <c r="CF1171">
        <f>'[1]TABLEAU DE BORD'!B1169</f>
        <v>0</v>
      </c>
      <c r="CG1171">
        <f>'[1]TABLEAU DE BORD'!E1169-'[1]TABLEAU DE BORD'!C1169</f>
        <v>0</v>
      </c>
      <c r="CI1171">
        <f>'[1]TABLEAU DE BORD'!H1169</f>
        <v>0</v>
      </c>
      <c r="CJ1171">
        <f>'[1]TABLEAU DE BORD'!K1169-'[1]TABLEAU DE BORD'!I1169</f>
        <v>0</v>
      </c>
    </row>
    <row r="1172" spans="69:88" x14ac:dyDescent="0.25">
      <c r="BQ11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BORD'!$B$13:$B$2000,0),11))*Q1172/INDEX('[1]TABLEAU DE BORD'!$B$13:$R$2000,MATCH('Formalisme RTE'!$H$2,'[1]TABLEAU DE BORD'!$B$13:$B$2000,0),12)</f>
        <v>2.7040062867933941</v>
      </c>
      <c r="BR1172">
        <f t="shared" si="70"/>
        <v>0</v>
      </c>
      <c r="BU1172">
        <f t="shared" si="68"/>
        <v>0.5758883471257642</v>
      </c>
      <c r="BW1172">
        <f>IF($BW$6="","",IF(ISERROR(INDEX([1]Base!$A$2:$C$207,MATCH($BW$6,[1]Base!$A$2:$A$207,0),2))=TRUE,"CABLE INCONNU",(INDEX([1]Base!$A$2:$C$207,MATCH($BW$6,[1]Base!$A$2:$A$207,0),3))))</f>
        <v>15.75</v>
      </c>
      <c r="BY1172">
        <f>IF($BW$6="","",IF(ISERROR(INDEX([1]Base!$A$2:$C$207,MATCH($BW$6,[1]Base!$A$2:$A$207,0),2))=TRUE,"CABLE INCONNU",(INDEX([1]Base!$A$2:$C$207,MATCH($BW$6,[1]Base!$A$2:$A$207,0),2))))</f>
        <v>0.54700000000000004</v>
      </c>
      <c r="CA1172">
        <f t="shared" si="69"/>
        <v>0</v>
      </c>
      <c r="CC1172">
        <f>$BB$28+$D$10*((EXP(($BB$26-Q1172)/$D$10)+EXP(-($BB$26-Q1172)/$D$10))/2-1)</f>
        <v>237.96</v>
      </c>
      <c r="CD11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BORD'!$B$13:$B$2000,0),9)))*Q1172/$M$18)</f>
        <v>237.96</v>
      </c>
      <c r="CF1172">
        <f>'[1]TABLEAU DE BORD'!B1170</f>
        <v>0</v>
      </c>
      <c r="CG1172">
        <f>'[1]TABLEAU DE BORD'!E1170-'[1]TABLEAU DE BORD'!C1170</f>
        <v>0</v>
      </c>
      <c r="CI1172">
        <f>'[1]TABLEAU DE BORD'!H1170</f>
        <v>0</v>
      </c>
      <c r="CJ1172">
        <f>'[1]TABLEAU DE BORD'!K1170-'[1]TABLEAU DE BORD'!I1170</f>
        <v>0</v>
      </c>
    </row>
    <row r="1173" spans="69:88" x14ac:dyDescent="0.25">
      <c r="BQ11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BORD'!$B$13:$B$2000,0),11))*Q1173/INDEX('[1]TABLEAU DE BORD'!$B$13:$R$2000,MATCH('Formalisme RTE'!$H$2,'[1]TABLEAU DE BORD'!$B$13:$B$2000,0),12)</f>
        <v>2.7040062867933941</v>
      </c>
      <c r="BR1173">
        <f t="shared" si="70"/>
        <v>0</v>
      </c>
      <c r="BU1173">
        <f t="shared" si="68"/>
        <v>0.5758883471257642</v>
      </c>
      <c r="BW1173">
        <f>IF($BW$6="","",IF(ISERROR(INDEX([1]Base!$A$2:$C$207,MATCH($BW$6,[1]Base!$A$2:$A$207,0),2))=TRUE,"CABLE INCONNU",(INDEX([1]Base!$A$2:$C$207,MATCH($BW$6,[1]Base!$A$2:$A$207,0),3))))</f>
        <v>15.75</v>
      </c>
      <c r="BY1173">
        <f>IF($BW$6="","",IF(ISERROR(INDEX([1]Base!$A$2:$C$207,MATCH($BW$6,[1]Base!$A$2:$A$207,0),2))=TRUE,"CABLE INCONNU",(INDEX([1]Base!$A$2:$C$207,MATCH($BW$6,[1]Base!$A$2:$A$207,0),2))))</f>
        <v>0.54700000000000004</v>
      </c>
      <c r="CA1173">
        <f t="shared" si="69"/>
        <v>0</v>
      </c>
      <c r="CC1173">
        <f>$BB$28+$D$10*((EXP(($BB$26-Q1173)/$D$10)+EXP(-($BB$26-Q1173)/$D$10))/2-1)</f>
        <v>237.96</v>
      </c>
      <c r="CD11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BORD'!$B$13:$B$2000,0),9)))*Q1173/$M$18)</f>
        <v>237.96</v>
      </c>
      <c r="CF1173">
        <f>'[1]TABLEAU DE BORD'!B1171</f>
        <v>0</v>
      </c>
      <c r="CG1173">
        <f>'[1]TABLEAU DE BORD'!E1171-'[1]TABLEAU DE BORD'!C1171</f>
        <v>0</v>
      </c>
      <c r="CI1173">
        <f>'[1]TABLEAU DE BORD'!H1171</f>
        <v>0</v>
      </c>
      <c r="CJ1173">
        <f>'[1]TABLEAU DE BORD'!K1171-'[1]TABLEAU DE BORD'!I1171</f>
        <v>0</v>
      </c>
    </row>
    <row r="1174" spans="69:88" x14ac:dyDescent="0.25">
      <c r="BQ11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BORD'!$B$13:$B$2000,0),11))*Q1174/INDEX('[1]TABLEAU DE BORD'!$B$13:$R$2000,MATCH('Formalisme RTE'!$H$2,'[1]TABLEAU DE BORD'!$B$13:$B$2000,0),12)</f>
        <v>2.7040062867933941</v>
      </c>
      <c r="BR1174">
        <f t="shared" si="70"/>
        <v>0</v>
      </c>
      <c r="BU1174">
        <f t="shared" si="68"/>
        <v>0.5758883471257642</v>
      </c>
      <c r="BW1174">
        <f>IF($BW$6="","",IF(ISERROR(INDEX([1]Base!$A$2:$C$207,MATCH($BW$6,[1]Base!$A$2:$A$207,0),2))=TRUE,"CABLE INCONNU",(INDEX([1]Base!$A$2:$C$207,MATCH($BW$6,[1]Base!$A$2:$A$207,0),3))))</f>
        <v>15.75</v>
      </c>
      <c r="BY1174">
        <f>IF($BW$6="","",IF(ISERROR(INDEX([1]Base!$A$2:$C$207,MATCH($BW$6,[1]Base!$A$2:$A$207,0),2))=TRUE,"CABLE INCONNU",(INDEX([1]Base!$A$2:$C$207,MATCH($BW$6,[1]Base!$A$2:$A$207,0),2))))</f>
        <v>0.54700000000000004</v>
      </c>
      <c r="CA1174">
        <f t="shared" si="69"/>
        <v>0</v>
      </c>
      <c r="CC1174">
        <f>$BB$28+$D$10*((EXP(($BB$26-Q1174)/$D$10)+EXP(-($BB$26-Q1174)/$D$10))/2-1)</f>
        <v>237.96</v>
      </c>
      <c r="CD11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BORD'!$B$13:$B$2000,0),9)))*Q1174/$M$18)</f>
        <v>237.96</v>
      </c>
      <c r="CF1174">
        <f>'[1]TABLEAU DE BORD'!B1172</f>
        <v>0</v>
      </c>
      <c r="CG1174">
        <f>'[1]TABLEAU DE BORD'!E1172-'[1]TABLEAU DE BORD'!C1172</f>
        <v>0</v>
      </c>
      <c r="CI1174">
        <f>'[1]TABLEAU DE BORD'!H1172</f>
        <v>0</v>
      </c>
      <c r="CJ1174">
        <f>'[1]TABLEAU DE BORD'!K1172-'[1]TABLEAU DE BORD'!I1172</f>
        <v>0</v>
      </c>
    </row>
    <row r="1175" spans="69:88" x14ac:dyDescent="0.25">
      <c r="BQ11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BORD'!$B$13:$B$2000,0),11))*Q1175/INDEX('[1]TABLEAU DE BORD'!$B$13:$R$2000,MATCH('Formalisme RTE'!$H$2,'[1]TABLEAU DE BORD'!$B$13:$B$2000,0),12)</f>
        <v>2.7040062867933941</v>
      </c>
      <c r="BR1175">
        <f t="shared" si="70"/>
        <v>0</v>
      </c>
      <c r="BU1175">
        <f t="shared" si="68"/>
        <v>0.5758883471257642</v>
      </c>
      <c r="BW1175">
        <f>IF($BW$6="","",IF(ISERROR(INDEX([1]Base!$A$2:$C$207,MATCH($BW$6,[1]Base!$A$2:$A$207,0),2))=TRUE,"CABLE INCONNU",(INDEX([1]Base!$A$2:$C$207,MATCH($BW$6,[1]Base!$A$2:$A$207,0),3))))</f>
        <v>15.75</v>
      </c>
      <c r="BY1175">
        <f>IF($BW$6="","",IF(ISERROR(INDEX([1]Base!$A$2:$C$207,MATCH($BW$6,[1]Base!$A$2:$A$207,0),2))=TRUE,"CABLE INCONNU",(INDEX([1]Base!$A$2:$C$207,MATCH($BW$6,[1]Base!$A$2:$A$207,0),2))))</f>
        <v>0.54700000000000004</v>
      </c>
      <c r="CA1175">
        <f t="shared" si="69"/>
        <v>0</v>
      </c>
      <c r="CC1175">
        <f>$BB$28+$D$10*((EXP(($BB$26-Q1175)/$D$10)+EXP(-($BB$26-Q1175)/$D$10))/2-1)</f>
        <v>237.96</v>
      </c>
      <c r="CD11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BORD'!$B$13:$B$2000,0),9)))*Q1175/$M$18)</f>
        <v>237.96</v>
      </c>
      <c r="CF1175">
        <f>'[1]TABLEAU DE BORD'!B1173</f>
        <v>0</v>
      </c>
      <c r="CG1175">
        <f>'[1]TABLEAU DE BORD'!E1173-'[1]TABLEAU DE BORD'!C1173</f>
        <v>0</v>
      </c>
      <c r="CI1175">
        <f>'[1]TABLEAU DE BORD'!H1173</f>
        <v>0</v>
      </c>
      <c r="CJ1175">
        <f>'[1]TABLEAU DE BORD'!K1173-'[1]TABLEAU DE BORD'!I1173</f>
        <v>0</v>
      </c>
    </row>
    <row r="1176" spans="69:88" x14ac:dyDescent="0.25">
      <c r="BQ11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BORD'!$B$13:$B$2000,0),11))*Q1176/INDEX('[1]TABLEAU DE BORD'!$B$13:$R$2000,MATCH('Formalisme RTE'!$H$2,'[1]TABLEAU DE BORD'!$B$13:$B$2000,0),12)</f>
        <v>2.7040062867933941</v>
      </c>
      <c r="BR1176">
        <f t="shared" si="70"/>
        <v>0</v>
      </c>
      <c r="BU1176">
        <f t="shared" si="68"/>
        <v>0.5758883471257642</v>
      </c>
      <c r="BW1176">
        <f>IF($BW$6="","",IF(ISERROR(INDEX([1]Base!$A$2:$C$207,MATCH($BW$6,[1]Base!$A$2:$A$207,0),2))=TRUE,"CABLE INCONNU",(INDEX([1]Base!$A$2:$C$207,MATCH($BW$6,[1]Base!$A$2:$A$207,0),3))))</f>
        <v>15.75</v>
      </c>
      <c r="BY1176">
        <f>IF($BW$6="","",IF(ISERROR(INDEX([1]Base!$A$2:$C$207,MATCH($BW$6,[1]Base!$A$2:$A$207,0),2))=TRUE,"CABLE INCONNU",(INDEX([1]Base!$A$2:$C$207,MATCH($BW$6,[1]Base!$A$2:$A$207,0),2))))</f>
        <v>0.54700000000000004</v>
      </c>
      <c r="CA1176">
        <f t="shared" si="69"/>
        <v>0</v>
      </c>
      <c r="CC1176">
        <f>$BB$28+$D$10*((EXP(($BB$26-Q1176)/$D$10)+EXP(-($BB$26-Q1176)/$D$10))/2-1)</f>
        <v>237.96</v>
      </c>
      <c r="CD11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BORD'!$B$13:$B$2000,0),9)))*Q1176/$M$18)</f>
        <v>237.96</v>
      </c>
      <c r="CF1176">
        <f>'[1]TABLEAU DE BORD'!B1174</f>
        <v>0</v>
      </c>
      <c r="CG1176">
        <f>'[1]TABLEAU DE BORD'!E1174-'[1]TABLEAU DE BORD'!C1174</f>
        <v>0</v>
      </c>
      <c r="CI1176">
        <f>'[1]TABLEAU DE BORD'!H1174</f>
        <v>0</v>
      </c>
      <c r="CJ1176">
        <f>'[1]TABLEAU DE BORD'!K1174-'[1]TABLEAU DE BORD'!I1174</f>
        <v>0</v>
      </c>
    </row>
    <row r="1177" spans="69:88" x14ac:dyDescent="0.25">
      <c r="BQ11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BORD'!$B$13:$B$2000,0),11))*Q1177/INDEX('[1]TABLEAU DE BORD'!$B$13:$R$2000,MATCH('Formalisme RTE'!$H$2,'[1]TABLEAU DE BORD'!$B$13:$B$2000,0),12)</f>
        <v>2.7040062867933941</v>
      </c>
      <c r="BR1177">
        <f t="shared" si="70"/>
        <v>0</v>
      </c>
      <c r="BU1177">
        <f t="shared" si="68"/>
        <v>0.5758883471257642</v>
      </c>
      <c r="BW1177">
        <f>IF($BW$6="","",IF(ISERROR(INDEX([1]Base!$A$2:$C$207,MATCH($BW$6,[1]Base!$A$2:$A$207,0),2))=TRUE,"CABLE INCONNU",(INDEX([1]Base!$A$2:$C$207,MATCH($BW$6,[1]Base!$A$2:$A$207,0),3))))</f>
        <v>15.75</v>
      </c>
      <c r="BY1177">
        <f>IF($BW$6="","",IF(ISERROR(INDEX([1]Base!$A$2:$C$207,MATCH($BW$6,[1]Base!$A$2:$A$207,0),2))=TRUE,"CABLE INCONNU",(INDEX([1]Base!$A$2:$C$207,MATCH($BW$6,[1]Base!$A$2:$A$207,0),2))))</f>
        <v>0.54700000000000004</v>
      </c>
      <c r="CA1177">
        <f t="shared" si="69"/>
        <v>0</v>
      </c>
      <c r="CC1177">
        <f>$BB$28+$D$10*((EXP(($BB$26-Q1177)/$D$10)+EXP(-($BB$26-Q1177)/$D$10))/2-1)</f>
        <v>237.96</v>
      </c>
      <c r="CD11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BORD'!$B$13:$B$2000,0),9)))*Q1177/$M$18)</f>
        <v>237.96</v>
      </c>
      <c r="CF1177">
        <f>'[1]TABLEAU DE BORD'!B1175</f>
        <v>0</v>
      </c>
      <c r="CG1177">
        <f>'[1]TABLEAU DE BORD'!E1175-'[1]TABLEAU DE BORD'!C1175</f>
        <v>0</v>
      </c>
      <c r="CI1177">
        <f>'[1]TABLEAU DE BORD'!H1175</f>
        <v>0</v>
      </c>
      <c r="CJ1177">
        <f>'[1]TABLEAU DE BORD'!K1175-'[1]TABLEAU DE BORD'!I1175</f>
        <v>0</v>
      </c>
    </row>
    <row r="1178" spans="69:88" x14ac:dyDescent="0.25">
      <c r="BQ11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BORD'!$B$13:$B$2000,0),11))*Q1178/INDEX('[1]TABLEAU DE BORD'!$B$13:$R$2000,MATCH('Formalisme RTE'!$H$2,'[1]TABLEAU DE BORD'!$B$13:$B$2000,0),12)</f>
        <v>2.7040062867933941</v>
      </c>
      <c r="BR1178">
        <f t="shared" si="70"/>
        <v>0</v>
      </c>
      <c r="BU1178">
        <f t="shared" si="68"/>
        <v>0.5758883471257642</v>
      </c>
      <c r="BW1178">
        <f>IF($BW$6="","",IF(ISERROR(INDEX([1]Base!$A$2:$C$207,MATCH($BW$6,[1]Base!$A$2:$A$207,0),2))=TRUE,"CABLE INCONNU",(INDEX([1]Base!$A$2:$C$207,MATCH($BW$6,[1]Base!$A$2:$A$207,0),3))))</f>
        <v>15.75</v>
      </c>
      <c r="BY1178">
        <f>IF($BW$6="","",IF(ISERROR(INDEX([1]Base!$A$2:$C$207,MATCH($BW$6,[1]Base!$A$2:$A$207,0),2))=TRUE,"CABLE INCONNU",(INDEX([1]Base!$A$2:$C$207,MATCH($BW$6,[1]Base!$A$2:$A$207,0),2))))</f>
        <v>0.54700000000000004</v>
      </c>
      <c r="CA1178">
        <f t="shared" si="69"/>
        <v>0</v>
      </c>
      <c r="CC1178">
        <f>$BB$28+$D$10*((EXP(($BB$26-Q1178)/$D$10)+EXP(-($BB$26-Q1178)/$D$10))/2-1)</f>
        <v>237.96</v>
      </c>
      <c r="CD11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BORD'!$B$13:$B$2000,0),9)))*Q1178/$M$18)</f>
        <v>237.96</v>
      </c>
      <c r="CF1178">
        <f>'[1]TABLEAU DE BORD'!B1176</f>
        <v>0</v>
      </c>
      <c r="CG1178">
        <f>'[1]TABLEAU DE BORD'!E1176-'[1]TABLEAU DE BORD'!C1176</f>
        <v>0</v>
      </c>
      <c r="CI1178">
        <f>'[1]TABLEAU DE BORD'!H1176</f>
        <v>0</v>
      </c>
      <c r="CJ1178">
        <f>'[1]TABLEAU DE BORD'!K1176-'[1]TABLEAU DE BORD'!I1176</f>
        <v>0</v>
      </c>
    </row>
    <row r="1179" spans="69:88" x14ac:dyDescent="0.25">
      <c r="BQ11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BORD'!$B$13:$B$2000,0),11))*Q1179/INDEX('[1]TABLEAU DE BORD'!$B$13:$R$2000,MATCH('Formalisme RTE'!$H$2,'[1]TABLEAU DE BORD'!$B$13:$B$2000,0),12)</f>
        <v>2.7040062867933941</v>
      </c>
      <c r="BR1179">
        <f t="shared" si="70"/>
        <v>0</v>
      </c>
      <c r="BU1179">
        <f t="shared" si="68"/>
        <v>0.5758883471257642</v>
      </c>
      <c r="BW1179">
        <f>IF($BW$6="","",IF(ISERROR(INDEX([1]Base!$A$2:$C$207,MATCH($BW$6,[1]Base!$A$2:$A$207,0),2))=TRUE,"CABLE INCONNU",(INDEX([1]Base!$A$2:$C$207,MATCH($BW$6,[1]Base!$A$2:$A$207,0),3))))</f>
        <v>15.75</v>
      </c>
      <c r="BY1179">
        <f>IF($BW$6="","",IF(ISERROR(INDEX([1]Base!$A$2:$C$207,MATCH($BW$6,[1]Base!$A$2:$A$207,0),2))=TRUE,"CABLE INCONNU",(INDEX([1]Base!$A$2:$C$207,MATCH($BW$6,[1]Base!$A$2:$A$207,0),2))))</f>
        <v>0.54700000000000004</v>
      </c>
      <c r="CA1179">
        <f t="shared" si="69"/>
        <v>0</v>
      </c>
      <c r="CC1179">
        <f>$BB$28+$D$10*((EXP(($BB$26-Q1179)/$D$10)+EXP(-($BB$26-Q1179)/$D$10))/2-1)</f>
        <v>237.96</v>
      </c>
      <c r="CD11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BORD'!$B$13:$B$2000,0),9)))*Q1179/$M$18)</f>
        <v>237.96</v>
      </c>
      <c r="CF1179">
        <f>'[1]TABLEAU DE BORD'!B1177</f>
        <v>0</v>
      </c>
      <c r="CG1179">
        <f>'[1]TABLEAU DE BORD'!E1177-'[1]TABLEAU DE BORD'!C1177</f>
        <v>0</v>
      </c>
      <c r="CI1179">
        <f>'[1]TABLEAU DE BORD'!H1177</f>
        <v>0</v>
      </c>
      <c r="CJ1179">
        <f>'[1]TABLEAU DE BORD'!K1177-'[1]TABLEAU DE BORD'!I1177</f>
        <v>0</v>
      </c>
    </row>
    <row r="1180" spans="69:88" x14ac:dyDescent="0.25">
      <c r="BQ11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BORD'!$B$13:$B$2000,0),11))*Q1180/INDEX('[1]TABLEAU DE BORD'!$B$13:$R$2000,MATCH('Formalisme RTE'!$H$2,'[1]TABLEAU DE BORD'!$B$13:$B$2000,0),12)</f>
        <v>2.7040062867933941</v>
      </c>
      <c r="BR1180">
        <f t="shared" si="70"/>
        <v>0</v>
      </c>
      <c r="BU1180">
        <f t="shared" si="68"/>
        <v>0.5758883471257642</v>
      </c>
      <c r="BW1180">
        <f>IF($BW$6="","",IF(ISERROR(INDEX([1]Base!$A$2:$C$207,MATCH($BW$6,[1]Base!$A$2:$A$207,0),2))=TRUE,"CABLE INCONNU",(INDEX([1]Base!$A$2:$C$207,MATCH($BW$6,[1]Base!$A$2:$A$207,0),3))))</f>
        <v>15.75</v>
      </c>
      <c r="BY1180">
        <f>IF($BW$6="","",IF(ISERROR(INDEX([1]Base!$A$2:$C$207,MATCH($BW$6,[1]Base!$A$2:$A$207,0),2))=TRUE,"CABLE INCONNU",(INDEX([1]Base!$A$2:$C$207,MATCH($BW$6,[1]Base!$A$2:$A$207,0),2))))</f>
        <v>0.54700000000000004</v>
      </c>
      <c r="CA1180">
        <f t="shared" si="69"/>
        <v>0</v>
      </c>
      <c r="CC1180">
        <f>$BB$28+$D$10*((EXP(($BB$26-Q1180)/$D$10)+EXP(-($BB$26-Q1180)/$D$10))/2-1)</f>
        <v>237.96</v>
      </c>
      <c r="CD11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BORD'!$B$13:$B$2000,0),9)))*Q1180/$M$18)</f>
        <v>237.96</v>
      </c>
      <c r="CF1180">
        <f>'[1]TABLEAU DE BORD'!B1178</f>
        <v>0</v>
      </c>
      <c r="CG1180">
        <f>'[1]TABLEAU DE BORD'!E1178-'[1]TABLEAU DE BORD'!C1178</f>
        <v>0</v>
      </c>
      <c r="CI1180">
        <f>'[1]TABLEAU DE BORD'!H1178</f>
        <v>0</v>
      </c>
      <c r="CJ1180">
        <f>'[1]TABLEAU DE BORD'!K1178-'[1]TABLEAU DE BORD'!I1178</f>
        <v>0</v>
      </c>
    </row>
    <row r="1181" spans="69:88" x14ac:dyDescent="0.25">
      <c r="BQ11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BORD'!$B$13:$B$2000,0),11))*Q1181/INDEX('[1]TABLEAU DE BORD'!$B$13:$R$2000,MATCH('Formalisme RTE'!$H$2,'[1]TABLEAU DE BORD'!$B$13:$B$2000,0),12)</f>
        <v>2.7040062867933941</v>
      </c>
      <c r="BR1181">
        <f t="shared" si="70"/>
        <v>0</v>
      </c>
      <c r="BU1181">
        <f t="shared" si="68"/>
        <v>0.5758883471257642</v>
      </c>
      <c r="BW1181">
        <f>IF($BW$6="","",IF(ISERROR(INDEX([1]Base!$A$2:$C$207,MATCH($BW$6,[1]Base!$A$2:$A$207,0),2))=TRUE,"CABLE INCONNU",(INDEX([1]Base!$A$2:$C$207,MATCH($BW$6,[1]Base!$A$2:$A$207,0),3))))</f>
        <v>15.75</v>
      </c>
      <c r="BY1181">
        <f>IF($BW$6="","",IF(ISERROR(INDEX([1]Base!$A$2:$C$207,MATCH($BW$6,[1]Base!$A$2:$A$207,0),2))=TRUE,"CABLE INCONNU",(INDEX([1]Base!$A$2:$C$207,MATCH($BW$6,[1]Base!$A$2:$A$207,0),2))))</f>
        <v>0.54700000000000004</v>
      </c>
      <c r="CA1181">
        <f t="shared" si="69"/>
        <v>0</v>
      </c>
      <c r="CC1181">
        <f>$BB$28+$D$10*((EXP(($BB$26-Q1181)/$D$10)+EXP(-($BB$26-Q1181)/$D$10))/2-1)</f>
        <v>237.96</v>
      </c>
      <c r="CD11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BORD'!$B$13:$B$2000,0),9)))*Q1181/$M$18)</f>
        <v>237.96</v>
      </c>
      <c r="CF1181">
        <f>'[1]TABLEAU DE BORD'!B1179</f>
        <v>0</v>
      </c>
      <c r="CG1181">
        <f>'[1]TABLEAU DE BORD'!E1179-'[1]TABLEAU DE BORD'!C1179</f>
        <v>0</v>
      </c>
      <c r="CI1181">
        <f>'[1]TABLEAU DE BORD'!H1179</f>
        <v>0</v>
      </c>
      <c r="CJ1181">
        <f>'[1]TABLEAU DE BORD'!K1179-'[1]TABLEAU DE BORD'!I1179</f>
        <v>0</v>
      </c>
    </row>
    <row r="1182" spans="69:88" x14ac:dyDescent="0.25">
      <c r="BQ11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BORD'!$B$13:$B$2000,0),11))*Q1182/INDEX('[1]TABLEAU DE BORD'!$B$13:$R$2000,MATCH('Formalisme RTE'!$H$2,'[1]TABLEAU DE BORD'!$B$13:$B$2000,0),12)</f>
        <v>2.7040062867933941</v>
      </c>
      <c r="BR1182">
        <f t="shared" si="70"/>
        <v>0</v>
      </c>
      <c r="BU1182">
        <f t="shared" si="68"/>
        <v>0.5758883471257642</v>
      </c>
      <c r="BW1182">
        <f>IF($BW$6="","",IF(ISERROR(INDEX([1]Base!$A$2:$C$207,MATCH($BW$6,[1]Base!$A$2:$A$207,0),2))=TRUE,"CABLE INCONNU",(INDEX([1]Base!$A$2:$C$207,MATCH($BW$6,[1]Base!$A$2:$A$207,0),3))))</f>
        <v>15.75</v>
      </c>
      <c r="BY1182">
        <f>IF($BW$6="","",IF(ISERROR(INDEX([1]Base!$A$2:$C$207,MATCH($BW$6,[1]Base!$A$2:$A$207,0),2))=TRUE,"CABLE INCONNU",(INDEX([1]Base!$A$2:$C$207,MATCH($BW$6,[1]Base!$A$2:$A$207,0),2))))</f>
        <v>0.54700000000000004</v>
      </c>
      <c r="CA1182">
        <f t="shared" si="69"/>
        <v>0</v>
      </c>
      <c r="CC1182">
        <f>$BB$28+$D$10*((EXP(($BB$26-Q1182)/$D$10)+EXP(-($BB$26-Q1182)/$D$10))/2-1)</f>
        <v>237.96</v>
      </c>
      <c r="CD11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BORD'!$B$13:$B$2000,0),9)))*Q1182/$M$18)</f>
        <v>237.96</v>
      </c>
      <c r="CF1182">
        <f>'[1]TABLEAU DE BORD'!B1180</f>
        <v>0</v>
      </c>
      <c r="CG1182">
        <f>'[1]TABLEAU DE BORD'!E1180-'[1]TABLEAU DE BORD'!C1180</f>
        <v>0</v>
      </c>
      <c r="CI1182">
        <f>'[1]TABLEAU DE BORD'!H1180</f>
        <v>0</v>
      </c>
      <c r="CJ1182">
        <f>'[1]TABLEAU DE BORD'!K1180-'[1]TABLEAU DE BORD'!I1180</f>
        <v>0</v>
      </c>
    </row>
    <row r="1183" spans="69:88" x14ac:dyDescent="0.25">
      <c r="BQ11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BORD'!$B$13:$B$2000,0),11))*Q1183/INDEX('[1]TABLEAU DE BORD'!$B$13:$R$2000,MATCH('Formalisme RTE'!$H$2,'[1]TABLEAU DE BORD'!$B$13:$B$2000,0),12)</f>
        <v>2.7040062867933941</v>
      </c>
      <c r="BR1183">
        <f t="shared" si="70"/>
        <v>0</v>
      </c>
      <c r="BU1183">
        <f t="shared" si="68"/>
        <v>0.5758883471257642</v>
      </c>
      <c r="BW1183">
        <f>IF($BW$6="","",IF(ISERROR(INDEX([1]Base!$A$2:$C$207,MATCH($BW$6,[1]Base!$A$2:$A$207,0),2))=TRUE,"CABLE INCONNU",(INDEX([1]Base!$A$2:$C$207,MATCH($BW$6,[1]Base!$A$2:$A$207,0),3))))</f>
        <v>15.75</v>
      </c>
      <c r="BY1183">
        <f>IF($BW$6="","",IF(ISERROR(INDEX([1]Base!$A$2:$C$207,MATCH($BW$6,[1]Base!$A$2:$A$207,0),2))=TRUE,"CABLE INCONNU",(INDEX([1]Base!$A$2:$C$207,MATCH($BW$6,[1]Base!$A$2:$A$207,0),2))))</f>
        <v>0.54700000000000004</v>
      </c>
      <c r="CA1183">
        <f t="shared" si="69"/>
        <v>0</v>
      </c>
      <c r="CC1183">
        <f>$BB$28+$D$10*((EXP(($BB$26-Q1183)/$D$10)+EXP(-($BB$26-Q1183)/$D$10))/2-1)</f>
        <v>237.96</v>
      </c>
      <c r="CD11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BORD'!$B$13:$B$2000,0),9)))*Q1183/$M$18)</f>
        <v>237.96</v>
      </c>
      <c r="CF1183">
        <f>'[1]TABLEAU DE BORD'!B1181</f>
        <v>0</v>
      </c>
      <c r="CG1183">
        <f>'[1]TABLEAU DE BORD'!E1181-'[1]TABLEAU DE BORD'!C1181</f>
        <v>0</v>
      </c>
      <c r="CI1183">
        <f>'[1]TABLEAU DE BORD'!H1181</f>
        <v>0</v>
      </c>
      <c r="CJ1183">
        <f>'[1]TABLEAU DE BORD'!K1181-'[1]TABLEAU DE BORD'!I1181</f>
        <v>0</v>
      </c>
    </row>
    <row r="1184" spans="69:88" x14ac:dyDescent="0.25">
      <c r="BQ11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BORD'!$B$13:$B$2000,0),11))*Q1184/INDEX('[1]TABLEAU DE BORD'!$B$13:$R$2000,MATCH('Formalisme RTE'!$H$2,'[1]TABLEAU DE BORD'!$B$13:$B$2000,0),12)</f>
        <v>2.7040062867933941</v>
      </c>
      <c r="BR1184">
        <f t="shared" si="70"/>
        <v>0</v>
      </c>
      <c r="BU1184">
        <f t="shared" si="68"/>
        <v>0.5758883471257642</v>
      </c>
      <c r="BW1184">
        <f>IF($BW$6="","",IF(ISERROR(INDEX([1]Base!$A$2:$C$207,MATCH($BW$6,[1]Base!$A$2:$A$207,0),2))=TRUE,"CABLE INCONNU",(INDEX([1]Base!$A$2:$C$207,MATCH($BW$6,[1]Base!$A$2:$A$207,0),3))))</f>
        <v>15.75</v>
      </c>
      <c r="BY1184">
        <f>IF($BW$6="","",IF(ISERROR(INDEX([1]Base!$A$2:$C$207,MATCH($BW$6,[1]Base!$A$2:$A$207,0),2))=TRUE,"CABLE INCONNU",(INDEX([1]Base!$A$2:$C$207,MATCH($BW$6,[1]Base!$A$2:$A$207,0),2))))</f>
        <v>0.54700000000000004</v>
      </c>
      <c r="CA1184">
        <f t="shared" si="69"/>
        <v>0</v>
      </c>
      <c r="CC1184">
        <f>$BB$28+$D$10*((EXP(($BB$26-Q1184)/$D$10)+EXP(-($BB$26-Q1184)/$D$10))/2-1)</f>
        <v>237.96</v>
      </c>
      <c r="CD11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BORD'!$B$13:$B$2000,0),9)))*Q1184/$M$18)</f>
        <v>237.96</v>
      </c>
      <c r="CF1184">
        <f>'[1]TABLEAU DE BORD'!B1182</f>
        <v>0</v>
      </c>
      <c r="CG1184">
        <f>'[1]TABLEAU DE BORD'!E1182-'[1]TABLEAU DE BORD'!C1182</f>
        <v>0</v>
      </c>
      <c r="CI1184">
        <f>'[1]TABLEAU DE BORD'!H1182</f>
        <v>0</v>
      </c>
      <c r="CJ1184">
        <f>'[1]TABLEAU DE BORD'!K1182-'[1]TABLEAU DE BORD'!I1182</f>
        <v>0</v>
      </c>
    </row>
    <row r="1185" spans="69:88" x14ac:dyDescent="0.25">
      <c r="BQ11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BORD'!$B$13:$B$2000,0),11))*Q1185/INDEX('[1]TABLEAU DE BORD'!$B$13:$R$2000,MATCH('Formalisme RTE'!$H$2,'[1]TABLEAU DE BORD'!$B$13:$B$2000,0),12)</f>
        <v>2.7040062867933941</v>
      </c>
      <c r="BR1185">
        <f t="shared" si="70"/>
        <v>0</v>
      </c>
      <c r="BU1185">
        <f t="shared" si="68"/>
        <v>0.5758883471257642</v>
      </c>
      <c r="BW1185">
        <f>IF($BW$6="","",IF(ISERROR(INDEX([1]Base!$A$2:$C$207,MATCH($BW$6,[1]Base!$A$2:$A$207,0),2))=TRUE,"CABLE INCONNU",(INDEX([1]Base!$A$2:$C$207,MATCH($BW$6,[1]Base!$A$2:$A$207,0),3))))</f>
        <v>15.75</v>
      </c>
      <c r="BY1185">
        <f>IF($BW$6="","",IF(ISERROR(INDEX([1]Base!$A$2:$C$207,MATCH($BW$6,[1]Base!$A$2:$A$207,0),2))=TRUE,"CABLE INCONNU",(INDEX([1]Base!$A$2:$C$207,MATCH($BW$6,[1]Base!$A$2:$A$207,0),2))))</f>
        <v>0.54700000000000004</v>
      </c>
      <c r="CA1185">
        <f t="shared" si="69"/>
        <v>0</v>
      </c>
      <c r="CC1185">
        <f>$BB$28+$D$10*((EXP(($BB$26-Q1185)/$D$10)+EXP(-($BB$26-Q1185)/$D$10))/2-1)</f>
        <v>237.96</v>
      </c>
      <c r="CD11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BORD'!$B$13:$B$2000,0),9)))*Q1185/$M$18)</f>
        <v>237.96</v>
      </c>
      <c r="CF1185">
        <f>'[1]TABLEAU DE BORD'!B1183</f>
        <v>0</v>
      </c>
      <c r="CG1185">
        <f>'[1]TABLEAU DE BORD'!E1183-'[1]TABLEAU DE BORD'!C1183</f>
        <v>0</v>
      </c>
      <c r="CI1185">
        <f>'[1]TABLEAU DE BORD'!H1183</f>
        <v>0</v>
      </c>
      <c r="CJ1185">
        <f>'[1]TABLEAU DE BORD'!K1183-'[1]TABLEAU DE BORD'!I1183</f>
        <v>0</v>
      </c>
    </row>
    <row r="1186" spans="69:88" x14ac:dyDescent="0.25">
      <c r="BQ11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BORD'!$B$13:$B$2000,0),11))*Q1186/INDEX('[1]TABLEAU DE BORD'!$B$13:$R$2000,MATCH('Formalisme RTE'!$H$2,'[1]TABLEAU DE BORD'!$B$13:$B$2000,0),12)</f>
        <v>2.7040062867933941</v>
      </c>
      <c r="BR1186">
        <f t="shared" si="70"/>
        <v>0</v>
      </c>
      <c r="BU1186">
        <f t="shared" si="68"/>
        <v>0.5758883471257642</v>
      </c>
      <c r="BW1186">
        <f>IF($BW$6="","",IF(ISERROR(INDEX([1]Base!$A$2:$C$207,MATCH($BW$6,[1]Base!$A$2:$A$207,0),2))=TRUE,"CABLE INCONNU",(INDEX([1]Base!$A$2:$C$207,MATCH($BW$6,[1]Base!$A$2:$A$207,0),3))))</f>
        <v>15.75</v>
      </c>
      <c r="BY1186">
        <f>IF($BW$6="","",IF(ISERROR(INDEX([1]Base!$A$2:$C$207,MATCH($BW$6,[1]Base!$A$2:$A$207,0),2))=TRUE,"CABLE INCONNU",(INDEX([1]Base!$A$2:$C$207,MATCH($BW$6,[1]Base!$A$2:$A$207,0),2))))</f>
        <v>0.54700000000000004</v>
      </c>
      <c r="CA1186">
        <f t="shared" si="69"/>
        <v>0</v>
      </c>
      <c r="CC1186">
        <f>$BB$28+$D$10*((EXP(($BB$26-Q1186)/$D$10)+EXP(-($BB$26-Q1186)/$D$10))/2-1)</f>
        <v>237.96</v>
      </c>
      <c r="CD11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BORD'!$B$13:$B$2000,0),9)))*Q1186/$M$18)</f>
        <v>237.96</v>
      </c>
      <c r="CF1186">
        <f>'[1]TABLEAU DE BORD'!B1184</f>
        <v>0</v>
      </c>
      <c r="CG1186">
        <f>'[1]TABLEAU DE BORD'!E1184-'[1]TABLEAU DE BORD'!C1184</f>
        <v>0</v>
      </c>
      <c r="CI1186">
        <f>'[1]TABLEAU DE BORD'!H1184</f>
        <v>0</v>
      </c>
      <c r="CJ1186">
        <f>'[1]TABLEAU DE BORD'!K1184-'[1]TABLEAU DE BORD'!I1184</f>
        <v>0</v>
      </c>
    </row>
    <row r="1187" spans="69:88" x14ac:dyDescent="0.25">
      <c r="BQ11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BORD'!$B$13:$B$2000,0),11))*Q1187/INDEX('[1]TABLEAU DE BORD'!$B$13:$R$2000,MATCH('Formalisme RTE'!$H$2,'[1]TABLEAU DE BORD'!$B$13:$B$2000,0),12)</f>
        <v>2.7040062867933941</v>
      </c>
      <c r="BR1187">
        <f t="shared" si="70"/>
        <v>0</v>
      </c>
      <c r="BU1187">
        <f t="shared" si="68"/>
        <v>0.5758883471257642</v>
      </c>
      <c r="BW1187">
        <f>IF($BW$6="","",IF(ISERROR(INDEX([1]Base!$A$2:$C$207,MATCH($BW$6,[1]Base!$A$2:$A$207,0),2))=TRUE,"CABLE INCONNU",(INDEX([1]Base!$A$2:$C$207,MATCH($BW$6,[1]Base!$A$2:$A$207,0),3))))</f>
        <v>15.75</v>
      </c>
      <c r="BY1187">
        <f>IF($BW$6="","",IF(ISERROR(INDEX([1]Base!$A$2:$C$207,MATCH($BW$6,[1]Base!$A$2:$A$207,0),2))=TRUE,"CABLE INCONNU",(INDEX([1]Base!$A$2:$C$207,MATCH($BW$6,[1]Base!$A$2:$A$207,0),2))))</f>
        <v>0.54700000000000004</v>
      </c>
      <c r="CA1187">
        <f t="shared" si="69"/>
        <v>0</v>
      </c>
      <c r="CC1187">
        <f>$BB$28+$D$10*((EXP(($BB$26-Q1187)/$D$10)+EXP(-($BB$26-Q1187)/$D$10))/2-1)</f>
        <v>237.96</v>
      </c>
      <c r="CD11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BORD'!$B$13:$B$2000,0),9)))*Q1187/$M$18)</f>
        <v>237.96</v>
      </c>
      <c r="CF1187">
        <f>'[1]TABLEAU DE BORD'!B1185</f>
        <v>0</v>
      </c>
      <c r="CG1187">
        <f>'[1]TABLEAU DE BORD'!E1185-'[1]TABLEAU DE BORD'!C1185</f>
        <v>0</v>
      </c>
      <c r="CI1187">
        <f>'[1]TABLEAU DE BORD'!H1185</f>
        <v>0</v>
      </c>
      <c r="CJ1187">
        <f>'[1]TABLEAU DE BORD'!K1185-'[1]TABLEAU DE BORD'!I1185</f>
        <v>0</v>
      </c>
    </row>
    <row r="1188" spans="69:88" x14ac:dyDescent="0.25">
      <c r="BQ11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BORD'!$B$13:$B$2000,0),11))*Q1188/INDEX('[1]TABLEAU DE BORD'!$B$13:$R$2000,MATCH('Formalisme RTE'!$H$2,'[1]TABLEAU DE BORD'!$B$13:$B$2000,0),12)</f>
        <v>2.7040062867933941</v>
      </c>
      <c r="BR1188">
        <f t="shared" si="70"/>
        <v>0</v>
      </c>
      <c r="BU1188">
        <f t="shared" si="68"/>
        <v>0.5758883471257642</v>
      </c>
      <c r="BW1188">
        <f>IF($BW$6="","",IF(ISERROR(INDEX([1]Base!$A$2:$C$207,MATCH($BW$6,[1]Base!$A$2:$A$207,0),2))=TRUE,"CABLE INCONNU",(INDEX([1]Base!$A$2:$C$207,MATCH($BW$6,[1]Base!$A$2:$A$207,0),3))))</f>
        <v>15.75</v>
      </c>
      <c r="BY1188">
        <f>IF($BW$6="","",IF(ISERROR(INDEX([1]Base!$A$2:$C$207,MATCH($BW$6,[1]Base!$A$2:$A$207,0),2))=TRUE,"CABLE INCONNU",(INDEX([1]Base!$A$2:$C$207,MATCH($BW$6,[1]Base!$A$2:$A$207,0),2))))</f>
        <v>0.54700000000000004</v>
      </c>
      <c r="CA1188">
        <f t="shared" si="69"/>
        <v>0</v>
      </c>
      <c r="CC1188">
        <f>$BB$28+$D$10*((EXP(($BB$26-Q1188)/$D$10)+EXP(-($BB$26-Q1188)/$D$10))/2-1)</f>
        <v>237.96</v>
      </c>
      <c r="CD11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BORD'!$B$13:$B$2000,0),9)))*Q1188/$M$18)</f>
        <v>237.96</v>
      </c>
      <c r="CF1188">
        <f>'[1]TABLEAU DE BORD'!B1186</f>
        <v>0</v>
      </c>
      <c r="CG1188">
        <f>'[1]TABLEAU DE BORD'!E1186-'[1]TABLEAU DE BORD'!C1186</f>
        <v>0</v>
      </c>
      <c r="CI1188">
        <f>'[1]TABLEAU DE BORD'!H1186</f>
        <v>0</v>
      </c>
      <c r="CJ1188">
        <f>'[1]TABLEAU DE BORD'!K1186-'[1]TABLEAU DE BORD'!I1186</f>
        <v>0</v>
      </c>
    </row>
    <row r="1189" spans="69:88" x14ac:dyDescent="0.25">
      <c r="BQ11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BORD'!$B$13:$B$2000,0),11))*Q1189/INDEX('[1]TABLEAU DE BORD'!$B$13:$R$2000,MATCH('Formalisme RTE'!$H$2,'[1]TABLEAU DE BORD'!$B$13:$B$2000,0),12)</f>
        <v>2.7040062867933941</v>
      </c>
      <c r="BR1189">
        <f t="shared" si="70"/>
        <v>0</v>
      </c>
      <c r="BU1189">
        <f t="shared" si="68"/>
        <v>0.5758883471257642</v>
      </c>
      <c r="BW1189">
        <f>IF($BW$6="","",IF(ISERROR(INDEX([1]Base!$A$2:$C$207,MATCH($BW$6,[1]Base!$A$2:$A$207,0),2))=TRUE,"CABLE INCONNU",(INDEX([1]Base!$A$2:$C$207,MATCH($BW$6,[1]Base!$A$2:$A$207,0),3))))</f>
        <v>15.75</v>
      </c>
      <c r="BY1189">
        <f>IF($BW$6="","",IF(ISERROR(INDEX([1]Base!$A$2:$C$207,MATCH($BW$6,[1]Base!$A$2:$A$207,0),2))=TRUE,"CABLE INCONNU",(INDEX([1]Base!$A$2:$C$207,MATCH($BW$6,[1]Base!$A$2:$A$207,0),2))))</f>
        <v>0.54700000000000004</v>
      </c>
      <c r="CA1189">
        <f t="shared" si="69"/>
        <v>0</v>
      </c>
      <c r="CC1189">
        <f>$BB$28+$D$10*((EXP(($BB$26-Q1189)/$D$10)+EXP(-($BB$26-Q1189)/$D$10))/2-1)</f>
        <v>237.96</v>
      </c>
      <c r="CD11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BORD'!$B$13:$B$2000,0),9)))*Q1189/$M$18)</f>
        <v>237.96</v>
      </c>
      <c r="CF1189">
        <f>'[1]TABLEAU DE BORD'!B1187</f>
        <v>0</v>
      </c>
      <c r="CG1189">
        <f>'[1]TABLEAU DE BORD'!E1187-'[1]TABLEAU DE BORD'!C1187</f>
        <v>0</v>
      </c>
      <c r="CI1189">
        <f>'[1]TABLEAU DE BORD'!H1187</f>
        <v>0</v>
      </c>
      <c r="CJ1189">
        <f>'[1]TABLEAU DE BORD'!K1187-'[1]TABLEAU DE BORD'!I1187</f>
        <v>0</v>
      </c>
    </row>
    <row r="1190" spans="69:88" x14ac:dyDescent="0.25">
      <c r="BQ11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BORD'!$B$13:$B$2000,0),11))*Q1190/INDEX('[1]TABLEAU DE BORD'!$B$13:$R$2000,MATCH('Formalisme RTE'!$H$2,'[1]TABLEAU DE BORD'!$B$13:$B$2000,0),12)</f>
        <v>2.7040062867933941</v>
      </c>
      <c r="BR1190">
        <f t="shared" si="70"/>
        <v>0</v>
      </c>
      <c r="BU1190">
        <f t="shared" si="68"/>
        <v>0.5758883471257642</v>
      </c>
      <c r="BW1190">
        <f>IF($BW$6="","",IF(ISERROR(INDEX([1]Base!$A$2:$C$207,MATCH($BW$6,[1]Base!$A$2:$A$207,0),2))=TRUE,"CABLE INCONNU",(INDEX([1]Base!$A$2:$C$207,MATCH($BW$6,[1]Base!$A$2:$A$207,0),3))))</f>
        <v>15.75</v>
      </c>
      <c r="BY1190">
        <f>IF($BW$6="","",IF(ISERROR(INDEX([1]Base!$A$2:$C$207,MATCH($BW$6,[1]Base!$A$2:$A$207,0),2))=TRUE,"CABLE INCONNU",(INDEX([1]Base!$A$2:$C$207,MATCH($BW$6,[1]Base!$A$2:$A$207,0),2))))</f>
        <v>0.54700000000000004</v>
      </c>
      <c r="CA1190">
        <f t="shared" si="69"/>
        <v>0</v>
      </c>
      <c r="CC1190">
        <f>$BB$28+$D$10*((EXP(($BB$26-Q1190)/$D$10)+EXP(-($BB$26-Q1190)/$D$10))/2-1)</f>
        <v>237.96</v>
      </c>
      <c r="CD11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BORD'!$B$13:$B$2000,0),9)))*Q1190/$M$18)</f>
        <v>237.96</v>
      </c>
      <c r="CF1190">
        <f>'[1]TABLEAU DE BORD'!B1188</f>
        <v>0</v>
      </c>
      <c r="CG1190">
        <f>'[1]TABLEAU DE BORD'!E1188-'[1]TABLEAU DE BORD'!C1188</f>
        <v>0</v>
      </c>
      <c r="CI1190">
        <f>'[1]TABLEAU DE BORD'!H1188</f>
        <v>0</v>
      </c>
      <c r="CJ1190">
        <f>'[1]TABLEAU DE BORD'!K1188-'[1]TABLEAU DE BORD'!I1188</f>
        <v>0</v>
      </c>
    </row>
    <row r="1191" spans="69:88" x14ac:dyDescent="0.25">
      <c r="BQ11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BORD'!$B$13:$B$2000,0),11))*Q1191/INDEX('[1]TABLEAU DE BORD'!$B$13:$R$2000,MATCH('Formalisme RTE'!$H$2,'[1]TABLEAU DE BORD'!$B$13:$B$2000,0),12)</f>
        <v>2.7040062867933941</v>
      </c>
      <c r="BR1191">
        <f t="shared" si="70"/>
        <v>0</v>
      </c>
      <c r="BU1191">
        <f t="shared" si="68"/>
        <v>0.5758883471257642</v>
      </c>
      <c r="BW1191">
        <f>IF($BW$6="","",IF(ISERROR(INDEX([1]Base!$A$2:$C$207,MATCH($BW$6,[1]Base!$A$2:$A$207,0),2))=TRUE,"CABLE INCONNU",(INDEX([1]Base!$A$2:$C$207,MATCH($BW$6,[1]Base!$A$2:$A$207,0),3))))</f>
        <v>15.75</v>
      </c>
      <c r="BY1191">
        <f>IF($BW$6="","",IF(ISERROR(INDEX([1]Base!$A$2:$C$207,MATCH($BW$6,[1]Base!$A$2:$A$207,0),2))=TRUE,"CABLE INCONNU",(INDEX([1]Base!$A$2:$C$207,MATCH($BW$6,[1]Base!$A$2:$A$207,0),2))))</f>
        <v>0.54700000000000004</v>
      </c>
      <c r="CA1191">
        <f t="shared" si="69"/>
        <v>0</v>
      </c>
      <c r="CC1191">
        <f>$BB$28+$D$10*((EXP(($BB$26-Q1191)/$D$10)+EXP(-($BB$26-Q1191)/$D$10))/2-1)</f>
        <v>237.96</v>
      </c>
      <c r="CD11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BORD'!$B$13:$B$2000,0),9)))*Q1191/$M$18)</f>
        <v>237.96</v>
      </c>
      <c r="CF1191">
        <f>'[1]TABLEAU DE BORD'!B1189</f>
        <v>0</v>
      </c>
      <c r="CG1191">
        <f>'[1]TABLEAU DE BORD'!E1189-'[1]TABLEAU DE BORD'!C1189</f>
        <v>0</v>
      </c>
      <c r="CI1191">
        <f>'[1]TABLEAU DE BORD'!H1189</f>
        <v>0</v>
      </c>
      <c r="CJ1191">
        <f>'[1]TABLEAU DE BORD'!K1189-'[1]TABLEAU DE BORD'!I1189</f>
        <v>0</v>
      </c>
    </row>
    <row r="1192" spans="69:88" x14ac:dyDescent="0.25">
      <c r="BQ11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BORD'!$B$13:$B$2000,0),11))*Q1192/INDEX('[1]TABLEAU DE BORD'!$B$13:$R$2000,MATCH('Formalisme RTE'!$H$2,'[1]TABLEAU DE BORD'!$B$13:$B$2000,0),12)</f>
        <v>2.7040062867933941</v>
      </c>
      <c r="BR1192">
        <f t="shared" si="70"/>
        <v>0</v>
      </c>
      <c r="BU1192">
        <f t="shared" si="68"/>
        <v>0.5758883471257642</v>
      </c>
      <c r="BW1192">
        <f>IF($BW$6="","",IF(ISERROR(INDEX([1]Base!$A$2:$C$207,MATCH($BW$6,[1]Base!$A$2:$A$207,0),2))=TRUE,"CABLE INCONNU",(INDEX([1]Base!$A$2:$C$207,MATCH($BW$6,[1]Base!$A$2:$A$207,0),3))))</f>
        <v>15.75</v>
      </c>
      <c r="BY1192">
        <f>IF($BW$6="","",IF(ISERROR(INDEX([1]Base!$A$2:$C$207,MATCH($BW$6,[1]Base!$A$2:$A$207,0),2))=TRUE,"CABLE INCONNU",(INDEX([1]Base!$A$2:$C$207,MATCH($BW$6,[1]Base!$A$2:$A$207,0),2))))</f>
        <v>0.54700000000000004</v>
      </c>
      <c r="CA1192">
        <f t="shared" si="69"/>
        <v>0</v>
      </c>
      <c r="CC1192">
        <f>$BB$28+$D$10*((EXP(($BB$26-Q1192)/$D$10)+EXP(-($BB$26-Q1192)/$D$10))/2-1)</f>
        <v>237.96</v>
      </c>
      <c r="CD11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BORD'!$B$13:$B$2000,0),9)))*Q1192/$M$18)</f>
        <v>237.96</v>
      </c>
      <c r="CF1192">
        <f>'[1]TABLEAU DE BORD'!B1190</f>
        <v>0</v>
      </c>
      <c r="CG1192">
        <f>'[1]TABLEAU DE BORD'!E1190-'[1]TABLEAU DE BORD'!C1190</f>
        <v>0</v>
      </c>
      <c r="CI1192">
        <f>'[1]TABLEAU DE BORD'!H1190</f>
        <v>0</v>
      </c>
      <c r="CJ1192">
        <f>'[1]TABLEAU DE BORD'!K1190-'[1]TABLEAU DE BORD'!I1190</f>
        <v>0</v>
      </c>
    </row>
    <row r="1193" spans="69:88" x14ac:dyDescent="0.25">
      <c r="BQ11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BORD'!$B$13:$B$2000,0),11))*Q1193/INDEX('[1]TABLEAU DE BORD'!$B$13:$R$2000,MATCH('Formalisme RTE'!$H$2,'[1]TABLEAU DE BORD'!$B$13:$B$2000,0),12)</f>
        <v>2.7040062867933941</v>
      </c>
      <c r="BR1193">
        <f t="shared" si="70"/>
        <v>0</v>
      </c>
      <c r="BU1193">
        <f t="shared" si="68"/>
        <v>0.5758883471257642</v>
      </c>
      <c r="BW1193">
        <f>IF($BW$6="","",IF(ISERROR(INDEX([1]Base!$A$2:$C$207,MATCH($BW$6,[1]Base!$A$2:$A$207,0),2))=TRUE,"CABLE INCONNU",(INDEX([1]Base!$A$2:$C$207,MATCH($BW$6,[1]Base!$A$2:$A$207,0),3))))</f>
        <v>15.75</v>
      </c>
      <c r="BY1193">
        <f>IF($BW$6="","",IF(ISERROR(INDEX([1]Base!$A$2:$C$207,MATCH($BW$6,[1]Base!$A$2:$A$207,0),2))=TRUE,"CABLE INCONNU",(INDEX([1]Base!$A$2:$C$207,MATCH($BW$6,[1]Base!$A$2:$A$207,0),2))))</f>
        <v>0.54700000000000004</v>
      </c>
      <c r="CA1193">
        <f t="shared" si="69"/>
        <v>0</v>
      </c>
      <c r="CC1193">
        <f>$BB$28+$D$10*((EXP(($BB$26-Q1193)/$D$10)+EXP(-($BB$26-Q1193)/$D$10))/2-1)</f>
        <v>237.96</v>
      </c>
      <c r="CD11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BORD'!$B$13:$B$2000,0),9)))*Q1193/$M$18)</f>
        <v>237.96</v>
      </c>
      <c r="CF1193">
        <f>'[1]TABLEAU DE BORD'!B1191</f>
        <v>0</v>
      </c>
      <c r="CG1193">
        <f>'[1]TABLEAU DE BORD'!E1191-'[1]TABLEAU DE BORD'!C1191</f>
        <v>0</v>
      </c>
      <c r="CI1193">
        <f>'[1]TABLEAU DE BORD'!H1191</f>
        <v>0</v>
      </c>
      <c r="CJ1193">
        <f>'[1]TABLEAU DE BORD'!K1191-'[1]TABLEAU DE BORD'!I1191</f>
        <v>0</v>
      </c>
    </row>
    <row r="1194" spans="69:88" x14ac:dyDescent="0.25">
      <c r="BQ11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BORD'!$B$13:$B$2000,0),11))*Q1194/INDEX('[1]TABLEAU DE BORD'!$B$13:$R$2000,MATCH('Formalisme RTE'!$H$2,'[1]TABLEAU DE BORD'!$B$13:$B$2000,0),12)</f>
        <v>2.7040062867933941</v>
      </c>
      <c r="BR1194">
        <f t="shared" si="70"/>
        <v>0</v>
      </c>
      <c r="BU1194">
        <f t="shared" si="68"/>
        <v>0.5758883471257642</v>
      </c>
      <c r="BW1194">
        <f>IF($BW$6="","",IF(ISERROR(INDEX([1]Base!$A$2:$C$207,MATCH($BW$6,[1]Base!$A$2:$A$207,0),2))=TRUE,"CABLE INCONNU",(INDEX([1]Base!$A$2:$C$207,MATCH($BW$6,[1]Base!$A$2:$A$207,0),3))))</f>
        <v>15.75</v>
      </c>
      <c r="BY1194">
        <f>IF($BW$6="","",IF(ISERROR(INDEX([1]Base!$A$2:$C$207,MATCH($BW$6,[1]Base!$A$2:$A$207,0),2))=TRUE,"CABLE INCONNU",(INDEX([1]Base!$A$2:$C$207,MATCH($BW$6,[1]Base!$A$2:$A$207,0),2))))</f>
        <v>0.54700000000000004</v>
      </c>
      <c r="CA1194">
        <f t="shared" si="69"/>
        <v>0</v>
      </c>
      <c r="CC1194">
        <f>$BB$28+$D$10*((EXP(($BB$26-Q1194)/$D$10)+EXP(-($BB$26-Q1194)/$D$10))/2-1)</f>
        <v>237.96</v>
      </c>
      <c r="CD11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BORD'!$B$13:$B$2000,0),9)))*Q1194/$M$18)</f>
        <v>237.96</v>
      </c>
      <c r="CF1194">
        <f>'[1]TABLEAU DE BORD'!B1192</f>
        <v>0</v>
      </c>
      <c r="CG1194">
        <f>'[1]TABLEAU DE BORD'!E1192-'[1]TABLEAU DE BORD'!C1192</f>
        <v>0</v>
      </c>
      <c r="CI1194">
        <f>'[1]TABLEAU DE BORD'!H1192</f>
        <v>0</v>
      </c>
      <c r="CJ1194">
        <f>'[1]TABLEAU DE BORD'!K1192-'[1]TABLEAU DE BORD'!I1192</f>
        <v>0</v>
      </c>
    </row>
    <row r="1195" spans="69:88" x14ac:dyDescent="0.25">
      <c r="BQ11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BORD'!$B$13:$B$2000,0),11))*Q1195/INDEX('[1]TABLEAU DE BORD'!$B$13:$R$2000,MATCH('Formalisme RTE'!$H$2,'[1]TABLEAU DE BORD'!$B$13:$B$2000,0),12)</f>
        <v>2.7040062867933941</v>
      </c>
      <c r="BR1195">
        <f t="shared" si="70"/>
        <v>0</v>
      </c>
      <c r="BU1195">
        <f t="shared" si="68"/>
        <v>0.5758883471257642</v>
      </c>
      <c r="BW1195">
        <f>IF($BW$6="","",IF(ISERROR(INDEX([1]Base!$A$2:$C$207,MATCH($BW$6,[1]Base!$A$2:$A$207,0),2))=TRUE,"CABLE INCONNU",(INDEX([1]Base!$A$2:$C$207,MATCH($BW$6,[1]Base!$A$2:$A$207,0),3))))</f>
        <v>15.75</v>
      </c>
      <c r="BY1195">
        <f>IF($BW$6="","",IF(ISERROR(INDEX([1]Base!$A$2:$C$207,MATCH($BW$6,[1]Base!$A$2:$A$207,0),2))=TRUE,"CABLE INCONNU",(INDEX([1]Base!$A$2:$C$207,MATCH($BW$6,[1]Base!$A$2:$A$207,0),2))))</f>
        <v>0.54700000000000004</v>
      </c>
      <c r="CA1195">
        <f t="shared" si="69"/>
        <v>0</v>
      </c>
      <c r="CC1195">
        <f>$BB$28+$D$10*((EXP(($BB$26-Q1195)/$D$10)+EXP(-($BB$26-Q1195)/$D$10))/2-1)</f>
        <v>237.96</v>
      </c>
      <c r="CD11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BORD'!$B$13:$B$2000,0),9)))*Q1195/$M$18)</f>
        <v>237.96</v>
      </c>
      <c r="CF1195">
        <f>'[1]TABLEAU DE BORD'!B1193</f>
        <v>0</v>
      </c>
      <c r="CG1195">
        <f>'[1]TABLEAU DE BORD'!E1193-'[1]TABLEAU DE BORD'!C1193</f>
        <v>0</v>
      </c>
      <c r="CI1195">
        <f>'[1]TABLEAU DE BORD'!H1193</f>
        <v>0</v>
      </c>
      <c r="CJ1195">
        <f>'[1]TABLEAU DE BORD'!K1193-'[1]TABLEAU DE BORD'!I1193</f>
        <v>0</v>
      </c>
    </row>
    <row r="1196" spans="69:88" x14ac:dyDescent="0.25">
      <c r="BQ11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BORD'!$B$13:$B$2000,0),11))*Q1196/INDEX('[1]TABLEAU DE BORD'!$B$13:$R$2000,MATCH('Formalisme RTE'!$H$2,'[1]TABLEAU DE BORD'!$B$13:$B$2000,0),12)</f>
        <v>2.7040062867933941</v>
      </c>
      <c r="BR1196">
        <f t="shared" si="70"/>
        <v>0</v>
      </c>
      <c r="BU1196">
        <f t="shared" si="68"/>
        <v>0.5758883471257642</v>
      </c>
      <c r="BW1196">
        <f>IF($BW$6="","",IF(ISERROR(INDEX([1]Base!$A$2:$C$207,MATCH($BW$6,[1]Base!$A$2:$A$207,0),2))=TRUE,"CABLE INCONNU",(INDEX([1]Base!$A$2:$C$207,MATCH($BW$6,[1]Base!$A$2:$A$207,0),3))))</f>
        <v>15.75</v>
      </c>
      <c r="BY1196">
        <f>IF($BW$6="","",IF(ISERROR(INDEX([1]Base!$A$2:$C$207,MATCH($BW$6,[1]Base!$A$2:$A$207,0),2))=TRUE,"CABLE INCONNU",(INDEX([1]Base!$A$2:$C$207,MATCH($BW$6,[1]Base!$A$2:$A$207,0),2))))</f>
        <v>0.54700000000000004</v>
      </c>
      <c r="CA1196">
        <f t="shared" si="69"/>
        <v>0</v>
      </c>
      <c r="CC1196">
        <f>$BB$28+$D$10*((EXP(($BB$26-Q1196)/$D$10)+EXP(-($BB$26-Q1196)/$D$10))/2-1)</f>
        <v>237.96</v>
      </c>
      <c r="CD11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BORD'!$B$13:$B$2000,0),9)))*Q1196/$M$18)</f>
        <v>237.96</v>
      </c>
      <c r="CF1196">
        <f>'[1]TABLEAU DE BORD'!B1194</f>
        <v>0</v>
      </c>
      <c r="CG1196">
        <f>'[1]TABLEAU DE BORD'!E1194-'[1]TABLEAU DE BORD'!C1194</f>
        <v>0</v>
      </c>
      <c r="CI1196">
        <f>'[1]TABLEAU DE BORD'!H1194</f>
        <v>0</v>
      </c>
      <c r="CJ1196">
        <f>'[1]TABLEAU DE BORD'!K1194-'[1]TABLEAU DE BORD'!I1194</f>
        <v>0</v>
      </c>
    </row>
    <row r="1197" spans="69:88" x14ac:dyDescent="0.25">
      <c r="BQ11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BORD'!$B$13:$B$2000,0),11))*Q1197/INDEX('[1]TABLEAU DE BORD'!$B$13:$R$2000,MATCH('Formalisme RTE'!$H$2,'[1]TABLEAU DE BORD'!$B$13:$B$2000,0),12)</f>
        <v>2.7040062867933941</v>
      </c>
      <c r="BR1197">
        <f t="shared" si="70"/>
        <v>0</v>
      </c>
      <c r="BU1197">
        <f t="shared" si="68"/>
        <v>0.5758883471257642</v>
      </c>
      <c r="BW1197">
        <f>IF($BW$6="","",IF(ISERROR(INDEX([1]Base!$A$2:$C$207,MATCH($BW$6,[1]Base!$A$2:$A$207,0),2))=TRUE,"CABLE INCONNU",(INDEX([1]Base!$A$2:$C$207,MATCH($BW$6,[1]Base!$A$2:$A$207,0),3))))</f>
        <v>15.75</v>
      </c>
      <c r="BY1197">
        <f>IF($BW$6="","",IF(ISERROR(INDEX([1]Base!$A$2:$C$207,MATCH($BW$6,[1]Base!$A$2:$A$207,0),2))=TRUE,"CABLE INCONNU",(INDEX([1]Base!$A$2:$C$207,MATCH($BW$6,[1]Base!$A$2:$A$207,0),2))))</f>
        <v>0.54700000000000004</v>
      </c>
      <c r="CA1197">
        <f t="shared" si="69"/>
        <v>0</v>
      </c>
      <c r="CC1197">
        <f>$BB$28+$D$10*((EXP(($BB$26-Q1197)/$D$10)+EXP(-($BB$26-Q1197)/$D$10))/2-1)</f>
        <v>237.96</v>
      </c>
      <c r="CD11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BORD'!$B$13:$B$2000,0),9)))*Q1197/$M$18)</f>
        <v>237.96</v>
      </c>
      <c r="CF1197">
        <f>'[1]TABLEAU DE BORD'!B1195</f>
        <v>0</v>
      </c>
      <c r="CG1197">
        <f>'[1]TABLEAU DE BORD'!E1195-'[1]TABLEAU DE BORD'!C1195</f>
        <v>0</v>
      </c>
      <c r="CI1197">
        <f>'[1]TABLEAU DE BORD'!H1195</f>
        <v>0</v>
      </c>
      <c r="CJ1197">
        <f>'[1]TABLEAU DE BORD'!K1195-'[1]TABLEAU DE BORD'!I1195</f>
        <v>0</v>
      </c>
    </row>
    <row r="1198" spans="69:88" x14ac:dyDescent="0.25">
      <c r="BQ11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BORD'!$B$13:$B$2000,0),11))*Q1198/INDEX('[1]TABLEAU DE BORD'!$B$13:$R$2000,MATCH('Formalisme RTE'!$H$2,'[1]TABLEAU DE BORD'!$B$13:$B$2000,0),12)</f>
        <v>2.7040062867933941</v>
      </c>
      <c r="BR1198">
        <f t="shared" si="70"/>
        <v>0</v>
      </c>
      <c r="BU1198">
        <f t="shared" si="68"/>
        <v>0.5758883471257642</v>
      </c>
      <c r="BW1198">
        <f>IF($BW$6="","",IF(ISERROR(INDEX([1]Base!$A$2:$C$207,MATCH($BW$6,[1]Base!$A$2:$A$207,0),2))=TRUE,"CABLE INCONNU",(INDEX([1]Base!$A$2:$C$207,MATCH($BW$6,[1]Base!$A$2:$A$207,0),3))))</f>
        <v>15.75</v>
      </c>
      <c r="BY1198">
        <f>IF($BW$6="","",IF(ISERROR(INDEX([1]Base!$A$2:$C$207,MATCH($BW$6,[1]Base!$A$2:$A$207,0),2))=TRUE,"CABLE INCONNU",(INDEX([1]Base!$A$2:$C$207,MATCH($BW$6,[1]Base!$A$2:$A$207,0),2))))</f>
        <v>0.54700000000000004</v>
      </c>
      <c r="CA1198">
        <f t="shared" si="69"/>
        <v>0</v>
      </c>
      <c r="CC1198">
        <f>$BB$28+$D$10*((EXP(($BB$26-Q1198)/$D$10)+EXP(-($BB$26-Q1198)/$D$10))/2-1)</f>
        <v>237.96</v>
      </c>
      <c r="CD11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BORD'!$B$13:$B$2000,0),9)))*Q1198/$M$18)</f>
        <v>237.96</v>
      </c>
      <c r="CF1198">
        <f>'[1]TABLEAU DE BORD'!B1196</f>
        <v>0</v>
      </c>
      <c r="CG1198">
        <f>'[1]TABLEAU DE BORD'!E1196-'[1]TABLEAU DE BORD'!C1196</f>
        <v>0</v>
      </c>
      <c r="CI1198">
        <f>'[1]TABLEAU DE BORD'!H1196</f>
        <v>0</v>
      </c>
      <c r="CJ1198">
        <f>'[1]TABLEAU DE BORD'!K1196-'[1]TABLEAU DE BORD'!I1196</f>
        <v>0</v>
      </c>
    </row>
    <row r="1199" spans="69:88" x14ac:dyDescent="0.25">
      <c r="BQ11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BORD'!$B$13:$B$2000,0),11))*Q1199/INDEX('[1]TABLEAU DE BORD'!$B$13:$R$2000,MATCH('Formalisme RTE'!$H$2,'[1]TABLEAU DE BORD'!$B$13:$B$2000,0),12)</f>
        <v>2.7040062867933941</v>
      </c>
      <c r="BR1199">
        <f t="shared" si="70"/>
        <v>0</v>
      </c>
      <c r="BU1199">
        <f t="shared" si="68"/>
        <v>0.5758883471257642</v>
      </c>
      <c r="BW1199">
        <f>IF($BW$6="","",IF(ISERROR(INDEX([1]Base!$A$2:$C$207,MATCH($BW$6,[1]Base!$A$2:$A$207,0),2))=TRUE,"CABLE INCONNU",(INDEX([1]Base!$A$2:$C$207,MATCH($BW$6,[1]Base!$A$2:$A$207,0),3))))</f>
        <v>15.75</v>
      </c>
      <c r="BY1199">
        <f>IF($BW$6="","",IF(ISERROR(INDEX([1]Base!$A$2:$C$207,MATCH($BW$6,[1]Base!$A$2:$A$207,0),2))=TRUE,"CABLE INCONNU",(INDEX([1]Base!$A$2:$C$207,MATCH($BW$6,[1]Base!$A$2:$A$207,0),2))))</f>
        <v>0.54700000000000004</v>
      </c>
      <c r="CA1199">
        <f t="shared" si="69"/>
        <v>0</v>
      </c>
      <c r="CC1199">
        <f>$BB$28+$D$10*((EXP(($BB$26-Q1199)/$D$10)+EXP(-($BB$26-Q1199)/$D$10))/2-1)</f>
        <v>237.96</v>
      </c>
      <c r="CD11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BORD'!$B$13:$B$2000,0),9)))*Q1199/$M$18)</f>
        <v>237.96</v>
      </c>
      <c r="CF1199">
        <f>'[1]TABLEAU DE BORD'!B1197</f>
        <v>0</v>
      </c>
      <c r="CG1199">
        <f>'[1]TABLEAU DE BORD'!E1197-'[1]TABLEAU DE BORD'!C1197</f>
        <v>0</v>
      </c>
      <c r="CI1199">
        <f>'[1]TABLEAU DE BORD'!H1197</f>
        <v>0</v>
      </c>
      <c r="CJ1199">
        <f>'[1]TABLEAU DE BORD'!K1197-'[1]TABLEAU DE BORD'!I1197</f>
        <v>0</v>
      </c>
    </row>
    <row r="1200" spans="69:88" x14ac:dyDescent="0.25">
      <c r="BQ12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BORD'!$B$13:$B$2000,0),11))*Q1200/INDEX('[1]TABLEAU DE BORD'!$B$13:$R$2000,MATCH('Formalisme RTE'!$H$2,'[1]TABLEAU DE BORD'!$B$13:$B$2000,0),12)</f>
        <v>2.7040062867933941</v>
      </c>
      <c r="BR1200">
        <f t="shared" si="70"/>
        <v>0</v>
      </c>
      <c r="BU1200">
        <f t="shared" si="68"/>
        <v>0.5758883471257642</v>
      </c>
      <c r="BW1200">
        <f>IF($BW$6="","",IF(ISERROR(INDEX([1]Base!$A$2:$C$207,MATCH($BW$6,[1]Base!$A$2:$A$207,0),2))=TRUE,"CABLE INCONNU",(INDEX([1]Base!$A$2:$C$207,MATCH($BW$6,[1]Base!$A$2:$A$207,0),3))))</f>
        <v>15.75</v>
      </c>
      <c r="BY1200">
        <f>IF($BW$6="","",IF(ISERROR(INDEX([1]Base!$A$2:$C$207,MATCH($BW$6,[1]Base!$A$2:$A$207,0),2))=TRUE,"CABLE INCONNU",(INDEX([1]Base!$A$2:$C$207,MATCH($BW$6,[1]Base!$A$2:$A$207,0),2))))</f>
        <v>0.54700000000000004</v>
      </c>
      <c r="CA1200">
        <f t="shared" si="69"/>
        <v>0</v>
      </c>
      <c r="CC1200">
        <f>$BB$28+$D$10*((EXP(($BB$26-Q1200)/$D$10)+EXP(-($BB$26-Q1200)/$D$10))/2-1)</f>
        <v>237.96</v>
      </c>
      <c r="CD12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BORD'!$B$13:$B$2000,0),9)))*Q1200/$M$18)</f>
        <v>237.96</v>
      </c>
      <c r="CF1200">
        <f>'[1]TABLEAU DE BORD'!B1198</f>
        <v>0</v>
      </c>
      <c r="CG1200">
        <f>'[1]TABLEAU DE BORD'!E1198-'[1]TABLEAU DE BORD'!C1198</f>
        <v>0</v>
      </c>
      <c r="CI1200">
        <f>'[1]TABLEAU DE BORD'!H1198</f>
        <v>0</v>
      </c>
      <c r="CJ1200">
        <f>'[1]TABLEAU DE BORD'!K1198-'[1]TABLEAU DE BORD'!I1198</f>
        <v>0</v>
      </c>
    </row>
    <row r="1201" spans="69:88" x14ac:dyDescent="0.25">
      <c r="BQ12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BORD'!$B$13:$B$2000,0),11))*Q1201/INDEX('[1]TABLEAU DE BORD'!$B$13:$R$2000,MATCH('Formalisme RTE'!$H$2,'[1]TABLEAU DE BORD'!$B$13:$B$2000,0),12)</f>
        <v>2.7040062867933941</v>
      </c>
      <c r="BR1201">
        <f t="shared" si="70"/>
        <v>0</v>
      </c>
      <c r="BU1201">
        <f t="shared" si="68"/>
        <v>0.5758883471257642</v>
      </c>
      <c r="BW1201">
        <f>IF($BW$6="","",IF(ISERROR(INDEX([1]Base!$A$2:$C$207,MATCH($BW$6,[1]Base!$A$2:$A$207,0),2))=TRUE,"CABLE INCONNU",(INDEX([1]Base!$A$2:$C$207,MATCH($BW$6,[1]Base!$A$2:$A$207,0),3))))</f>
        <v>15.75</v>
      </c>
      <c r="BY1201">
        <f>IF($BW$6="","",IF(ISERROR(INDEX([1]Base!$A$2:$C$207,MATCH($BW$6,[1]Base!$A$2:$A$207,0),2))=TRUE,"CABLE INCONNU",(INDEX([1]Base!$A$2:$C$207,MATCH($BW$6,[1]Base!$A$2:$A$207,0),2))))</f>
        <v>0.54700000000000004</v>
      </c>
      <c r="CA1201">
        <f t="shared" si="69"/>
        <v>0</v>
      </c>
      <c r="CC1201">
        <f>$BB$28+$D$10*((EXP(($BB$26-Q1201)/$D$10)+EXP(-($BB$26-Q1201)/$D$10))/2-1)</f>
        <v>237.96</v>
      </c>
      <c r="CD12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BORD'!$B$13:$B$2000,0),9)))*Q1201/$M$18)</f>
        <v>237.96</v>
      </c>
      <c r="CF1201">
        <f>'[1]TABLEAU DE BORD'!B1199</f>
        <v>0</v>
      </c>
      <c r="CG1201">
        <f>'[1]TABLEAU DE BORD'!E1199-'[1]TABLEAU DE BORD'!C1199</f>
        <v>0</v>
      </c>
      <c r="CI1201">
        <f>'[1]TABLEAU DE BORD'!H1199</f>
        <v>0</v>
      </c>
      <c r="CJ1201">
        <f>'[1]TABLEAU DE BORD'!K1199-'[1]TABLEAU DE BORD'!I1199</f>
        <v>0</v>
      </c>
    </row>
    <row r="1202" spans="69:88" x14ac:dyDescent="0.25">
      <c r="BQ12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BORD'!$B$13:$B$2000,0),11))*Q1202/INDEX('[1]TABLEAU DE BORD'!$B$13:$R$2000,MATCH('Formalisme RTE'!$H$2,'[1]TABLEAU DE BORD'!$B$13:$B$2000,0),12)</f>
        <v>2.7040062867933941</v>
      </c>
      <c r="BR1202">
        <f t="shared" si="70"/>
        <v>0</v>
      </c>
      <c r="BU1202">
        <f t="shared" si="68"/>
        <v>0.5758883471257642</v>
      </c>
      <c r="BW1202">
        <f>IF($BW$6="","",IF(ISERROR(INDEX([1]Base!$A$2:$C$207,MATCH($BW$6,[1]Base!$A$2:$A$207,0),2))=TRUE,"CABLE INCONNU",(INDEX([1]Base!$A$2:$C$207,MATCH($BW$6,[1]Base!$A$2:$A$207,0),3))))</f>
        <v>15.75</v>
      </c>
      <c r="BY1202">
        <f>IF($BW$6="","",IF(ISERROR(INDEX([1]Base!$A$2:$C$207,MATCH($BW$6,[1]Base!$A$2:$A$207,0),2))=TRUE,"CABLE INCONNU",(INDEX([1]Base!$A$2:$C$207,MATCH($BW$6,[1]Base!$A$2:$A$207,0),2))))</f>
        <v>0.54700000000000004</v>
      </c>
      <c r="CA1202">
        <f t="shared" si="69"/>
        <v>0</v>
      </c>
      <c r="CC1202">
        <f>$BB$28+$D$10*((EXP(($BB$26-Q1202)/$D$10)+EXP(-($BB$26-Q1202)/$D$10))/2-1)</f>
        <v>237.96</v>
      </c>
      <c r="CD12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BORD'!$B$13:$B$2000,0),9)))*Q1202/$M$18)</f>
        <v>237.96</v>
      </c>
      <c r="CF1202">
        <f>'[1]TABLEAU DE BORD'!B1200</f>
        <v>0</v>
      </c>
      <c r="CG1202">
        <f>'[1]TABLEAU DE BORD'!E1200-'[1]TABLEAU DE BORD'!C1200</f>
        <v>0</v>
      </c>
      <c r="CI1202">
        <f>'[1]TABLEAU DE BORD'!H1200</f>
        <v>0</v>
      </c>
      <c r="CJ1202">
        <f>'[1]TABLEAU DE BORD'!K1200-'[1]TABLEAU DE BORD'!I1200</f>
        <v>0</v>
      </c>
    </row>
    <row r="1203" spans="69:88" x14ac:dyDescent="0.25">
      <c r="BQ12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BORD'!$B$13:$B$2000,0),11))*Q1203/INDEX('[1]TABLEAU DE BORD'!$B$13:$R$2000,MATCH('Formalisme RTE'!$H$2,'[1]TABLEAU DE BORD'!$B$13:$B$2000,0),12)</f>
        <v>2.7040062867933941</v>
      </c>
      <c r="BR1203">
        <f t="shared" si="70"/>
        <v>0</v>
      </c>
      <c r="BU1203">
        <f t="shared" si="68"/>
        <v>0.5758883471257642</v>
      </c>
      <c r="BW1203">
        <f>IF($BW$6="","",IF(ISERROR(INDEX([1]Base!$A$2:$C$207,MATCH($BW$6,[1]Base!$A$2:$A$207,0),2))=TRUE,"CABLE INCONNU",(INDEX([1]Base!$A$2:$C$207,MATCH($BW$6,[1]Base!$A$2:$A$207,0),3))))</f>
        <v>15.75</v>
      </c>
      <c r="BY1203">
        <f>IF($BW$6="","",IF(ISERROR(INDEX([1]Base!$A$2:$C$207,MATCH($BW$6,[1]Base!$A$2:$A$207,0),2))=TRUE,"CABLE INCONNU",(INDEX([1]Base!$A$2:$C$207,MATCH($BW$6,[1]Base!$A$2:$A$207,0),2))))</f>
        <v>0.54700000000000004</v>
      </c>
      <c r="CA1203">
        <f t="shared" si="69"/>
        <v>0</v>
      </c>
      <c r="CC1203">
        <f>$BB$28+$D$10*((EXP(($BB$26-Q1203)/$D$10)+EXP(-($BB$26-Q1203)/$D$10))/2-1)</f>
        <v>237.96</v>
      </c>
      <c r="CD12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BORD'!$B$13:$B$2000,0),9)))*Q1203/$M$18)</f>
        <v>237.96</v>
      </c>
      <c r="CF1203">
        <f>'[1]TABLEAU DE BORD'!B1201</f>
        <v>0</v>
      </c>
      <c r="CG1203">
        <f>'[1]TABLEAU DE BORD'!E1201-'[1]TABLEAU DE BORD'!C1201</f>
        <v>0</v>
      </c>
      <c r="CI1203">
        <f>'[1]TABLEAU DE BORD'!H1201</f>
        <v>0</v>
      </c>
      <c r="CJ1203">
        <f>'[1]TABLEAU DE BORD'!K1201-'[1]TABLEAU DE BORD'!I1201</f>
        <v>0</v>
      </c>
    </row>
    <row r="1204" spans="69:88" x14ac:dyDescent="0.25">
      <c r="BQ12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BORD'!$B$13:$B$2000,0),11))*Q1204/INDEX('[1]TABLEAU DE BORD'!$B$13:$R$2000,MATCH('Formalisme RTE'!$H$2,'[1]TABLEAU DE BORD'!$B$13:$B$2000,0),12)</f>
        <v>2.7040062867933941</v>
      </c>
      <c r="BR1204">
        <f t="shared" si="70"/>
        <v>0</v>
      </c>
      <c r="BU1204">
        <f t="shared" si="68"/>
        <v>0.5758883471257642</v>
      </c>
      <c r="BW1204">
        <f>IF($BW$6="","",IF(ISERROR(INDEX([1]Base!$A$2:$C$207,MATCH($BW$6,[1]Base!$A$2:$A$207,0),2))=TRUE,"CABLE INCONNU",(INDEX([1]Base!$A$2:$C$207,MATCH($BW$6,[1]Base!$A$2:$A$207,0),3))))</f>
        <v>15.75</v>
      </c>
      <c r="BY1204">
        <f>IF($BW$6="","",IF(ISERROR(INDEX([1]Base!$A$2:$C$207,MATCH($BW$6,[1]Base!$A$2:$A$207,0),2))=TRUE,"CABLE INCONNU",(INDEX([1]Base!$A$2:$C$207,MATCH($BW$6,[1]Base!$A$2:$A$207,0),2))))</f>
        <v>0.54700000000000004</v>
      </c>
      <c r="CA1204">
        <f t="shared" si="69"/>
        <v>0</v>
      </c>
      <c r="CC1204">
        <f>$BB$28+$D$10*((EXP(($BB$26-Q1204)/$D$10)+EXP(-($BB$26-Q1204)/$D$10))/2-1)</f>
        <v>237.96</v>
      </c>
      <c r="CD12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BORD'!$B$13:$B$2000,0),9)))*Q1204/$M$18)</f>
        <v>237.96</v>
      </c>
      <c r="CF1204">
        <f>'[1]TABLEAU DE BORD'!B1202</f>
        <v>0</v>
      </c>
      <c r="CG1204">
        <f>'[1]TABLEAU DE BORD'!E1202-'[1]TABLEAU DE BORD'!C1202</f>
        <v>0</v>
      </c>
      <c r="CI1204">
        <f>'[1]TABLEAU DE BORD'!H1202</f>
        <v>0</v>
      </c>
      <c r="CJ1204">
        <f>'[1]TABLEAU DE BORD'!K1202-'[1]TABLEAU DE BORD'!I1202</f>
        <v>0</v>
      </c>
    </row>
    <row r="1205" spans="69:88" x14ac:dyDescent="0.25">
      <c r="BQ12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BORD'!$B$13:$B$2000,0),11))*Q1205/INDEX('[1]TABLEAU DE BORD'!$B$13:$R$2000,MATCH('Formalisme RTE'!$H$2,'[1]TABLEAU DE BORD'!$B$13:$B$2000,0),12)</f>
        <v>2.7040062867933941</v>
      </c>
      <c r="BR1205">
        <f t="shared" si="70"/>
        <v>0</v>
      </c>
      <c r="BU1205">
        <f t="shared" si="68"/>
        <v>0.5758883471257642</v>
      </c>
      <c r="BW1205">
        <f>IF($BW$6="","",IF(ISERROR(INDEX([1]Base!$A$2:$C$207,MATCH($BW$6,[1]Base!$A$2:$A$207,0),2))=TRUE,"CABLE INCONNU",(INDEX([1]Base!$A$2:$C$207,MATCH($BW$6,[1]Base!$A$2:$A$207,0),3))))</f>
        <v>15.75</v>
      </c>
      <c r="BY1205">
        <f>IF($BW$6="","",IF(ISERROR(INDEX([1]Base!$A$2:$C$207,MATCH($BW$6,[1]Base!$A$2:$A$207,0),2))=TRUE,"CABLE INCONNU",(INDEX([1]Base!$A$2:$C$207,MATCH($BW$6,[1]Base!$A$2:$A$207,0),2))))</f>
        <v>0.54700000000000004</v>
      </c>
      <c r="CA1205">
        <f t="shared" si="69"/>
        <v>0</v>
      </c>
      <c r="CC1205">
        <f>$BB$28+$D$10*((EXP(($BB$26-Q1205)/$D$10)+EXP(-($BB$26-Q1205)/$D$10))/2-1)</f>
        <v>237.96</v>
      </c>
      <c r="CD12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BORD'!$B$13:$B$2000,0),9)))*Q1205/$M$18)</f>
        <v>237.96</v>
      </c>
      <c r="CF1205">
        <f>'[1]TABLEAU DE BORD'!B1203</f>
        <v>0</v>
      </c>
      <c r="CG1205">
        <f>'[1]TABLEAU DE BORD'!E1203-'[1]TABLEAU DE BORD'!C1203</f>
        <v>0</v>
      </c>
      <c r="CI1205">
        <f>'[1]TABLEAU DE BORD'!H1203</f>
        <v>0</v>
      </c>
      <c r="CJ1205">
        <f>'[1]TABLEAU DE BORD'!K1203-'[1]TABLEAU DE BORD'!I1203</f>
        <v>0</v>
      </c>
    </row>
    <row r="1206" spans="69:88" x14ac:dyDescent="0.25">
      <c r="BQ12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BORD'!$B$13:$B$2000,0),11))*Q1206/INDEX('[1]TABLEAU DE BORD'!$B$13:$R$2000,MATCH('Formalisme RTE'!$H$2,'[1]TABLEAU DE BORD'!$B$13:$B$2000,0),12)</f>
        <v>2.7040062867933941</v>
      </c>
      <c r="BR1206">
        <f t="shared" si="70"/>
        <v>0</v>
      </c>
      <c r="BU1206">
        <f t="shared" si="68"/>
        <v>0.5758883471257642</v>
      </c>
      <c r="BW1206">
        <f>IF($BW$6="","",IF(ISERROR(INDEX([1]Base!$A$2:$C$207,MATCH($BW$6,[1]Base!$A$2:$A$207,0),2))=TRUE,"CABLE INCONNU",(INDEX([1]Base!$A$2:$C$207,MATCH($BW$6,[1]Base!$A$2:$A$207,0),3))))</f>
        <v>15.75</v>
      </c>
      <c r="BY1206">
        <f>IF($BW$6="","",IF(ISERROR(INDEX([1]Base!$A$2:$C$207,MATCH($BW$6,[1]Base!$A$2:$A$207,0),2))=TRUE,"CABLE INCONNU",(INDEX([1]Base!$A$2:$C$207,MATCH($BW$6,[1]Base!$A$2:$A$207,0),2))))</f>
        <v>0.54700000000000004</v>
      </c>
      <c r="CA1206">
        <f t="shared" si="69"/>
        <v>0</v>
      </c>
      <c r="CC1206">
        <f>$BB$28+$D$10*((EXP(($BB$26-Q1206)/$D$10)+EXP(-($BB$26-Q1206)/$D$10))/2-1)</f>
        <v>237.96</v>
      </c>
      <c r="CD12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BORD'!$B$13:$B$2000,0),9)))*Q1206/$M$18)</f>
        <v>237.96</v>
      </c>
      <c r="CF1206">
        <f>'[1]TABLEAU DE BORD'!B1204</f>
        <v>0</v>
      </c>
      <c r="CG1206">
        <f>'[1]TABLEAU DE BORD'!E1204-'[1]TABLEAU DE BORD'!C1204</f>
        <v>0</v>
      </c>
      <c r="CI1206">
        <f>'[1]TABLEAU DE BORD'!H1204</f>
        <v>0</v>
      </c>
      <c r="CJ1206">
        <f>'[1]TABLEAU DE BORD'!K1204-'[1]TABLEAU DE BORD'!I1204</f>
        <v>0</v>
      </c>
    </row>
    <row r="1207" spans="69:88" x14ac:dyDescent="0.25">
      <c r="BQ12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BORD'!$B$13:$B$2000,0),11))*Q1207/INDEX('[1]TABLEAU DE BORD'!$B$13:$R$2000,MATCH('Formalisme RTE'!$H$2,'[1]TABLEAU DE BORD'!$B$13:$B$2000,0),12)</f>
        <v>2.7040062867933941</v>
      </c>
      <c r="BR1207">
        <f t="shared" si="70"/>
        <v>0</v>
      </c>
      <c r="BU1207">
        <f t="shared" si="68"/>
        <v>0.5758883471257642</v>
      </c>
      <c r="BW1207">
        <f>IF($BW$6="","",IF(ISERROR(INDEX([1]Base!$A$2:$C$207,MATCH($BW$6,[1]Base!$A$2:$A$207,0),2))=TRUE,"CABLE INCONNU",(INDEX([1]Base!$A$2:$C$207,MATCH($BW$6,[1]Base!$A$2:$A$207,0),3))))</f>
        <v>15.75</v>
      </c>
      <c r="BY1207">
        <f>IF($BW$6="","",IF(ISERROR(INDEX([1]Base!$A$2:$C$207,MATCH($BW$6,[1]Base!$A$2:$A$207,0),2))=TRUE,"CABLE INCONNU",(INDEX([1]Base!$A$2:$C$207,MATCH($BW$6,[1]Base!$A$2:$A$207,0),2))))</f>
        <v>0.54700000000000004</v>
      </c>
      <c r="CA1207">
        <f t="shared" si="69"/>
        <v>0</v>
      </c>
      <c r="CC1207">
        <f>$BB$28+$D$10*((EXP(($BB$26-Q1207)/$D$10)+EXP(-($BB$26-Q1207)/$D$10))/2-1)</f>
        <v>237.96</v>
      </c>
      <c r="CD12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BORD'!$B$13:$B$2000,0),9)))*Q1207/$M$18)</f>
        <v>237.96</v>
      </c>
      <c r="CF1207">
        <f>'[1]TABLEAU DE BORD'!B1205</f>
        <v>0</v>
      </c>
      <c r="CG1207">
        <f>'[1]TABLEAU DE BORD'!E1205-'[1]TABLEAU DE BORD'!C1205</f>
        <v>0</v>
      </c>
      <c r="CI1207">
        <f>'[1]TABLEAU DE BORD'!H1205</f>
        <v>0</v>
      </c>
      <c r="CJ1207">
        <f>'[1]TABLEAU DE BORD'!K1205-'[1]TABLEAU DE BORD'!I1205</f>
        <v>0</v>
      </c>
    </row>
    <row r="1208" spans="69:88" x14ac:dyDescent="0.25">
      <c r="BQ12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BORD'!$B$13:$B$2000,0),11))*Q1208/INDEX('[1]TABLEAU DE BORD'!$B$13:$R$2000,MATCH('Formalisme RTE'!$H$2,'[1]TABLEAU DE BORD'!$B$13:$B$2000,0),12)</f>
        <v>2.7040062867933941</v>
      </c>
      <c r="BR1208">
        <f t="shared" si="70"/>
        <v>0</v>
      </c>
      <c r="BU1208">
        <f t="shared" si="68"/>
        <v>0.5758883471257642</v>
      </c>
      <c r="BW1208">
        <f>IF($BW$6="","",IF(ISERROR(INDEX([1]Base!$A$2:$C$207,MATCH($BW$6,[1]Base!$A$2:$A$207,0),2))=TRUE,"CABLE INCONNU",(INDEX([1]Base!$A$2:$C$207,MATCH($BW$6,[1]Base!$A$2:$A$207,0),3))))</f>
        <v>15.75</v>
      </c>
      <c r="BY1208">
        <f>IF($BW$6="","",IF(ISERROR(INDEX([1]Base!$A$2:$C$207,MATCH($BW$6,[1]Base!$A$2:$A$207,0),2))=TRUE,"CABLE INCONNU",(INDEX([1]Base!$A$2:$C$207,MATCH($BW$6,[1]Base!$A$2:$A$207,0),2))))</f>
        <v>0.54700000000000004</v>
      </c>
      <c r="CA1208">
        <f t="shared" si="69"/>
        <v>0</v>
      </c>
      <c r="CC1208">
        <f>$BB$28+$D$10*((EXP(($BB$26-Q1208)/$D$10)+EXP(-($BB$26-Q1208)/$D$10))/2-1)</f>
        <v>237.96</v>
      </c>
      <c r="CD12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BORD'!$B$13:$B$2000,0),9)))*Q1208/$M$18)</f>
        <v>237.96</v>
      </c>
      <c r="CF1208">
        <f>'[1]TABLEAU DE BORD'!B1206</f>
        <v>0</v>
      </c>
      <c r="CG1208">
        <f>'[1]TABLEAU DE BORD'!E1206-'[1]TABLEAU DE BORD'!C1206</f>
        <v>0</v>
      </c>
      <c r="CI1208">
        <f>'[1]TABLEAU DE BORD'!H1206</f>
        <v>0</v>
      </c>
      <c r="CJ1208">
        <f>'[1]TABLEAU DE BORD'!K1206-'[1]TABLEAU DE BORD'!I1206</f>
        <v>0</v>
      </c>
    </row>
    <row r="1209" spans="69:88" x14ac:dyDescent="0.25">
      <c r="BQ12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BORD'!$B$13:$B$2000,0),11))*Q1209/INDEX('[1]TABLEAU DE BORD'!$B$13:$R$2000,MATCH('Formalisme RTE'!$H$2,'[1]TABLEAU DE BORD'!$B$13:$B$2000,0),12)</f>
        <v>2.7040062867933941</v>
      </c>
      <c r="BR1209">
        <f t="shared" si="70"/>
        <v>0</v>
      </c>
      <c r="BU1209">
        <f t="shared" si="68"/>
        <v>0.5758883471257642</v>
      </c>
      <c r="BW1209">
        <f>IF($BW$6="","",IF(ISERROR(INDEX([1]Base!$A$2:$C$207,MATCH($BW$6,[1]Base!$A$2:$A$207,0),2))=TRUE,"CABLE INCONNU",(INDEX([1]Base!$A$2:$C$207,MATCH($BW$6,[1]Base!$A$2:$A$207,0),3))))</f>
        <v>15.75</v>
      </c>
      <c r="BY1209">
        <f>IF($BW$6="","",IF(ISERROR(INDEX([1]Base!$A$2:$C$207,MATCH($BW$6,[1]Base!$A$2:$A$207,0),2))=TRUE,"CABLE INCONNU",(INDEX([1]Base!$A$2:$C$207,MATCH($BW$6,[1]Base!$A$2:$A$207,0),2))))</f>
        <v>0.54700000000000004</v>
      </c>
      <c r="CA1209">
        <f t="shared" si="69"/>
        <v>0</v>
      </c>
      <c r="CC1209">
        <f>$BB$28+$D$10*((EXP(($BB$26-Q1209)/$D$10)+EXP(-($BB$26-Q1209)/$D$10))/2-1)</f>
        <v>237.96</v>
      </c>
      <c r="CD12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BORD'!$B$13:$B$2000,0),9)))*Q1209/$M$18)</f>
        <v>237.96</v>
      </c>
      <c r="CF1209">
        <f>'[1]TABLEAU DE BORD'!B1207</f>
        <v>0</v>
      </c>
      <c r="CG1209">
        <f>'[1]TABLEAU DE BORD'!E1207-'[1]TABLEAU DE BORD'!C1207</f>
        <v>0</v>
      </c>
      <c r="CI1209">
        <f>'[1]TABLEAU DE BORD'!H1207</f>
        <v>0</v>
      </c>
      <c r="CJ1209">
        <f>'[1]TABLEAU DE BORD'!K1207-'[1]TABLEAU DE BORD'!I1207</f>
        <v>0</v>
      </c>
    </row>
    <row r="1210" spans="69:88" x14ac:dyDescent="0.25">
      <c r="BQ12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BORD'!$B$13:$B$2000,0),11))*Q1210/INDEX('[1]TABLEAU DE BORD'!$B$13:$R$2000,MATCH('Formalisme RTE'!$H$2,'[1]TABLEAU DE BORD'!$B$13:$B$2000,0),12)</f>
        <v>2.7040062867933941</v>
      </c>
      <c r="BR1210">
        <f t="shared" si="70"/>
        <v>0</v>
      </c>
      <c r="BU1210">
        <f t="shared" si="68"/>
        <v>0.5758883471257642</v>
      </c>
      <c r="BW1210">
        <f>IF($BW$6="","",IF(ISERROR(INDEX([1]Base!$A$2:$C$207,MATCH($BW$6,[1]Base!$A$2:$A$207,0),2))=TRUE,"CABLE INCONNU",(INDEX([1]Base!$A$2:$C$207,MATCH($BW$6,[1]Base!$A$2:$A$207,0),3))))</f>
        <v>15.75</v>
      </c>
      <c r="BY1210">
        <f>IF($BW$6="","",IF(ISERROR(INDEX([1]Base!$A$2:$C$207,MATCH($BW$6,[1]Base!$A$2:$A$207,0),2))=TRUE,"CABLE INCONNU",(INDEX([1]Base!$A$2:$C$207,MATCH($BW$6,[1]Base!$A$2:$A$207,0),2))))</f>
        <v>0.54700000000000004</v>
      </c>
      <c r="CA1210">
        <f t="shared" si="69"/>
        <v>0</v>
      </c>
      <c r="CC1210">
        <f>$BB$28+$D$10*((EXP(($BB$26-Q1210)/$D$10)+EXP(-($BB$26-Q1210)/$D$10))/2-1)</f>
        <v>237.96</v>
      </c>
      <c r="CD12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BORD'!$B$13:$B$2000,0),9)))*Q1210/$M$18)</f>
        <v>237.96</v>
      </c>
      <c r="CF1210">
        <f>'[1]TABLEAU DE BORD'!B1208</f>
        <v>0</v>
      </c>
      <c r="CG1210">
        <f>'[1]TABLEAU DE BORD'!E1208-'[1]TABLEAU DE BORD'!C1208</f>
        <v>0</v>
      </c>
      <c r="CI1210">
        <f>'[1]TABLEAU DE BORD'!H1208</f>
        <v>0</v>
      </c>
      <c r="CJ1210">
        <f>'[1]TABLEAU DE BORD'!K1208-'[1]TABLEAU DE BORD'!I1208</f>
        <v>0</v>
      </c>
    </row>
    <row r="1211" spans="69:88" x14ac:dyDescent="0.25">
      <c r="BQ12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BORD'!$B$13:$B$2000,0),11))*Q1211/INDEX('[1]TABLEAU DE BORD'!$B$13:$R$2000,MATCH('Formalisme RTE'!$H$2,'[1]TABLEAU DE BORD'!$B$13:$B$2000,0),12)</f>
        <v>2.7040062867933941</v>
      </c>
      <c r="BR1211">
        <f t="shared" si="70"/>
        <v>0</v>
      </c>
      <c r="BU1211">
        <f t="shared" si="68"/>
        <v>0.5758883471257642</v>
      </c>
      <c r="BW1211">
        <f>IF($BW$6="","",IF(ISERROR(INDEX([1]Base!$A$2:$C$207,MATCH($BW$6,[1]Base!$A$2:$A$207,0),2))=TRUE,"CABLE INCONNU",(INDEX([1]Base!$A$2:$C$207,MATCH($BW$6,[1]Base!$A$2:$A$207,0),3))))</f>
        <v>15.75</v>
      </c>
      <c r="BY1211">
        <f>IF($BW$6="","",IF(ISERROR(INDEX([1]Base!$A$2:$C$207,MATCH($BW$6,[1]Base!$A$2:$A$207,0),2))=TRUE,"CABLE INCONNU",(INDEX([1]Base!$A$2:$C$207,MATCH($BW$6,[1]Base!$A$2:$A$207,0),2))))</f>
        <v>0.54700000000000004</v>
      </c>
      <c r="CA1211">
        <f t="shared" si="69"/>
        <v>0</v>
      </c>
      <c r="CC1211">
        <f>$BB$28+$D$10*((EXP(($BB$26-Q1211)/$D$10)+EXP(-($BB$26-Q1211)/$D$10))/2-1)</f>
        <v>237.96</v>
      </c>
      <c r="CD12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BORD'!$B$13:$B$2000,0),9)))*Q1211/$M$18)</f>
        <v>237.96</v>
      </c>
      <c r="CF1211">
        <f>'[1]TABLEAU DE BORD'!B1209</f>
        <v>0</v>
      </c>
      <c r="CG1211">
        <f>'[1]TABLEAU DE BORD'!E1209-'[1]TABLEAU DE BORD'!C1209</f>
        <v>0</v>
      </c>
      <c r="CI1211">
        <f>'[1]TABLEAU DE BORD'!H1209</f>
        <v>0</v>
      </c>
      <c r="CJ1211">
        <f>'[1]TABLEAU DE BORD'!K1209-'[1]TABLEAU DE BORD'!I1209</f>
        <v>0</v>
      </c>
    </row>
    <row r="1212" spans="69:88" x14ac:dyDescent="0.25">
      <c r="BQ12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BORD'!$B$13:$B$2000,0),11))*Q1212/INDEX('[1]TABLEAU DE BORD'!$B$13:$R$2000,MATCH('Formalisme RTE'!$H$2,'[1]TABLEAU DE BORD'!$B$13:$B$2000,0),12)</f>
        <v>2.7040062867933941</v>
      </c>
      <c r="BR1212">
        <f t="shared" si="70"/>
        <v>0</v>
      </c>
      <c r="BU1212">
        <f t="shared" si="68"/>
        <v>0.5758883471257642</v>
      </c>
      <c r="BW1212">
        <f>IF($BW$6="","",IF(ISERROR(INDEX([1]Base!$A$2:$C$207,MATCH($BW$6,[1]Base!$A$2:$A$207,0),2))=TRUE,"CABLE INCONNU",(INDEX([1]Base!$A$2:$C$207,MATCH($BW$6,[1]Base!$A$2:$A$207,0),3))))</f>
        <v>15.75</v>
      </c>
      <c r="BY1212">
        <f>IF($BW$6="","",IF(ISERROR(INDEX([1]Base!$A$2:$C$207,MATCH($BW$6,[1]Base!$A$2:$A$207,0),2))=TRUE,"CABLE INCONNU",(INDEX([1]Base!$A$2:$C$207,MATCH($BW$6,[1]Base!$A$2:$A$207,0),2))))</f>
        <v>0.54700000000000004</v>
      </c>
      <c r="CA1212">
        <f t="shared" si="69"/>
        <v>0</v>
      </c>
      <c r="CC1212">
        <f>$BB$28+$D$10*((EXP(($BB$26-Q1212)/$D$10)+EXP(-($BB$26-Q1212)/$D$10))/2-1)</f>
        <v>237.96</v>
      </c>
      <c r="CD12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BORD'!$B$13:$B$2000,0),9)))*Q1212/$M$18)</f>
        <v>237.96</v>
      </c>
      <c r="CF1212">
        <f>'[1]TABLEAU DE BORD'!B1210</f>
        <v>0</v>
      </c>
      <c r="CG1212">
        <f>'[1]TABLEAU DE BORD'!E1210-'[1]TABLEAU DE BORD'!C1210</f>
        <v>0</v>
      </c>
      <c r="CI1212">
        <f>'[1]TABLEAU DE BORD'!H1210</f>
        <v>0</v>
      </c>
      <c r="CJ1212">
        <f>'[1]TABLEAU DE BORD'!K1210-'[1]TABLEAU DE BORD'!I1210</f>
        <v>0</v>
      </c>
    </row>
    <row r="1213" spans="69:88" x14ac:dyDescent="0.25">
      <c r="BQ12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BORD'!$B$13:$B$2000,0),11))*Q1213/INDEX('[1]TABLEAU DE BORD'!$B$13:$R$2000,MATCH('Formalisme RTE'!$H$2,'[1]TABLEAU DE BORD'!$B$13:$B$2000,0),12)</f>
        <v>2.7040062867933941</v>
      </c>
      <c r="BR1213">
        <f t="shared" si="70"/>
        <v>0</v>
      </c>
      <c r="BU1213">
        <f t="shared" si="68"/>
        <v>0.5758883471257642</v>
      </c>
      <c r="BW1213">
        <f>IF($BW$6="","",IF(ISERROR(INDEX([1]Base!$A$2:$C$207,MATCH($BW$6,[1]Base!$A$2:$A$207,0),2))=TRUE,"CABLE INCONNU",(INDEX([1]Base!$A$2:$C$207,MATCH($BW$6,[1]Base!$A$2:$A$207,0),3))))</f>
        <v>15.75</v>
      </c>
      <c r="BY1213">
        <f>IF($BW$6="","",IF(ISERROR(INDEX([1]Base!$A$2:$C$207,MATCH($BW$6,[1]Base!$A$2:$A$207,0),2))=TRUE,"CABLE INCONNU",(INDEX([1]Base!$A$2:$C$207,MATCH($BW$6,[1]Base!$A$2:$A$207,0),2))))</f>
        <v>0.54700000000000004</v>
      </c>
      <c r="CA1213">
        <f t="shared" si="69"/>
        <v>0</v>
      </c>
      <c r="CC1213">
        <f>$BB$28+$D$10*((EXP(($BB$26-Q1213)/$D$10)+EXP(-($BB$26-Q1213)/$D$10))/2-1)</f>
        <v>237.96</v>
      </c>
      <c r="CD12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BORD'!$B$13:$B$2000,0),9)))*Q1213/$M$18)</f>
        <v>237.96</v>
      </c>
      <c r="CF1213">
        <f>'[1]TABLEAU DE BORD'!B1211</f>
        <v>0</v>
      </c>
      <c r="CG1213">
        <f>'[1]TABLEAU DE BORD'!E1211-'[1]TABLEAU DE BORD'!C1211</f>
        <v>0</v>
      </c>
      <c r="CI1213">
        <f>'[1]TABLEAU DE BORD'!H1211</f>
        <v>0</v>
      </c>
      <c r="CJ1213">
        <f>'[1]TABLEAU DE BORD'!K1211-'[1]TABLEAU DE BORD'!I1211</f>
        <v>0</v>
      </c>
    </row>
    <row r="1214" spans="69:88" x14ac:dyDescent="0.25">
      <c r="BQ12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BORD'!$B$13:$B$2000,0),11))*Q1214/INDEX('[1]TABLEAU DE BORD'!$B$13:$R$2000,MATCH('Formalisme RTE'!$H$2,'[1]TABLEAU DE BORD'!$B$13:$B$2000,0),12)</f>
        <v>2.7040062867933941</v>
      </c>
      <c r="BR1214">
        <f t="shared" si="70"/>
        <v>0</v>
      </c>
      <c r="BU1214">
        <f t="shared" si="68"/>
        <v>0.5758883471257642</v>
      </c>
      <c r="BW1214">
        <f>IF($BW$6="","",IF(ISERROR(INDEX([1]Base!$A$2:$C$207,MATCH($BW$6,[1]Base!$A$2:$A$207,0),2))=TRUE,"CABLE INCONNU",(INDEX([1]Base!$A$2:$C$207,MATCH($BW$6,[1]Base!$A$2:$A$207,0),3))))</f>
        <v>15.75</v>
      </c>
      <c r="BY1214">
        <f>IF($BW$6="","",IF(ISERROR(INDEX([1]Base!$A$2:$C$207,MATCH($BW$6,[1]Base!$A$2:$A$207,0),2))=TRUE,"CABLE INCONNU",(INDEX([1]Base!$A$2:$C$207,MATCH($BW$6,[1]Base!$A$2:$A$207,0),2))))</f>
        <v>0.54700000000000004</v>
      </c>
      <c r="CA1214">
        <f t="shared" si="69"/>
        <v>0</v>
      </c>
      <c r="CC1214">
        <f>$BB$28+$D$10*((EXP(($BB$26-Q1214)/$D$10)+EXP(-($BB$26-Q1214)/$D$10))/2-1)</f>
        <v>237.96</v>
      </c>
      <c r="CD12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BORD'!$B$13:$B$2000,0),9)))*Q1214/$M$18)</f>
        <v>237.96</v>
      </c>
      <c r="CF1214">
        <f>'[1]TABLEAU DE BORD'!B1212</f>
        <v>0</v>
      </c>
      <c r="CG1214">
        <f>'[1]TABLEAU DE BORD'!E1212-'[1]TABLEAU DE BORD'!C1212</f>
        <v>0</v>
      </c>
      <c r="CI1214">
        <f>'[1]TABLEAU DE BORD'!H1212</f>
        <v>0</v>
      </c>
      <c r="CJ1214">
        <f>'[1]TABLEAU DE BORD'!K1212-'[1]TABLEAU DE BORD'!I1212</f>
        <v>0</v>
      </c>
    </row>
    <row r="1215" spans="69:88" x14ac:dyDescent="0.25">
      <c r="BQ12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BORD'!$B$13:$B$2000,0),11))*Q1215/INDEX('[1]TABLEAU DE BORD'!$B$13:$R$2000,MATCH('Formalisme RTE'!$H$2,'[1]TABLEAU DE BORD'!$B$13:$B$2000,0),12)</f>
        <v>2.7040062867933941</v>
      </c>
      <c r="BR1215">
        <f t="shared" si="70"/>
        <v>0</v>
      </c>
      <c r="BU1215">
        <f t="shared" si="68"/>
        <v>0.5758883471257642</v>
      </c>
      <c r="BW1215">
        <f>IF($BW$6="","",IF(ISERROR(INDEX([1]Base!$A$2:$C$207,MATCH($BW$6,[1]Base!$A$2:$A$207,0),2))=TRUE,"CABLE INCONNU",(INDEX([1]Base!$A$2:$C$207,MATCH($BW$6,[1]Base!$A$2:$A$207,0),3))))</f>
        <v>15.75</v>
      </c>
      <c r="BY1215">
        <f>IF($BW$6="","",IF(ISERROR(INDEX([1]Base!$A$2:$C$207,MATCH($BW$6,[1]Base!$A$2:$A$207,0),2))=TRUE,"CABLE INCONNU",(INDEX([1]Base!$A$2:$C$207,MATCH($BW$6,[1]Base!$A$2:$A$207,0),2))))</f>
        <v>0.54700000000000004</v>
      </c>
      <c r="CA1215">
        <f t="shared" si="69"/>
        <v>0</v>
      </c>
      <c r="CC1215">
        <f>$BB$28+$D$10*((EXP(($BB$26-Q1215)/$D$10)+EXP(-($BB$26-Q1215)/$D$10))/2-1)</f>
        <v>237.96</v>
      </c>
      <c r="CD12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BORD'!$B$13:$B$2000,0),9)))*Q1215/$M$18)</f>
        <v>237.96</v>
      </c>
      <c r="CF1215">
        <f>'[1]TABLEAU DE BORD'!B1213</f>
        <v>0</v>
      </c>
      <c r="CG1215">
        <f>'[1]TABLEAU DE BORD'!E1213-'[1]TABLEAU DE BORD'!C1213</f>
        <v>0</v>
      </c>
      <c r="CI1215">
        <f>'[1]TABLEAU DE BORD'!H1213</f>
        <v>0</v>
      </c>
      <c r="CJ1215">
        <f>'[1]TABLEAU DE BORD'!K1213-'[1]TABLEAU DE BORD'!I1213</f>
        <v>0</v>
      </c>
    </row>
    <row r="1216" spans="69:88" x14ac:dyDescent="0.25">
      <c r="BQ12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BORD'!$B$13:$B$2000,0),11))*Q1216/INDEX('[1]TABLEAU DE BORD'!$B$13:$R$2000,MATCH('Formalisme RTE'!$H$2,'[1]TABLEAU DE BORD'!$B$13:$B$2000,0),12)</f>
        <v>2.7040062867933941</v>
      </c>
      <c r="BR1216">
        <f t="shared" si="70"/>
        <v>0</v>
      </c>
      <c r="BU1216">
        <f t="shared" si="68"/>
        <v>0.5758883471257642</v>
      </c>
      <c r="BW1216">
        <f>IF($BW$6="","",IF(ISERROR(INDEX([1]Base!$A$2:$C$207,MATCH($BW$6,[1]Base!$A$2:$A$207,0),2))=TRUE,"CABLE INCONNU",(INDEX([1]Base!$A$2:$C$207,MATCH($BW$6,[1]Base!$A$2:$A$207,0),3))))</f>
        <v>15.75</v>
      </c>
      <c r="BY1216">
        <f>IF($BW$6="","",IF(ISERROR(INDEX([1]Base!$A$2:$C$207,MATCH($BW$6,[1]Base!$A$2:$A$207,0),2))=TRUE,"CABLE INCONNU",(INDEX([1]Base!$A$2:$C$207,MATCH($BW$6,[1]Base!$A$2:$A$207,0),2))))</f>
        <v>0.54700000000000004</v>
      </c>
      <c r="CA1216">
        <f t="shared" si="69"/>
        <v>0</v>
      </c>
      <c r="CC1216">
        <f>$BB$28+$D$10*((EXP(($BB$26-Q1216)/$D$10)+EXP(-($BB$26-Q1216)/$D$10))/2-1)</f>
        <v>237.96</v>
      </c>
      <c r="CD12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BORD'!$B$13:$B$2000,0),9)))*Q1216/$M$18)</f>
        <v>237.96</v>
      </c>
      <c r="CF1216">
        <f>'[1]TABLEAU DE BORD'!B1214</f>
        <v>0</v>
      </c>
      <c r="CG1216">
        <f>'[1]TABLEAU DE BORD'!E1214-'[1]TABLEAU DE BORD'!C1214</f>
        <v>0</v>
      </c>
      <c r="CI1216">
        <f>'[1]TABLEAU DE BORD'!H1214</f>
        <v>0</v>
      </c>
      <c r="CJ1216">
        <f>'[1]TABLEAU DE BORD'!K1214-'[1]TABLEAU DE BORD'!I1214</f>
        <v>0</v>
      </c>
    </row>
    <row r="1217" spans="69:88" x14ac:dyDescent="0.25">
      <c r="BQ12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BORD'!$B$13:$B$2000,0),11))*Q1217/INDEX('[1]TABLEAU DE BORD'!$B$13:$R$2000,MATCH('Formalisme RTE'!$H$2,'[1]TABLEAU DE BORD'!$B$13:$B$2000,0),12)</f>
        <v>2.7040062867933941</v>
      </c>
      <c r="BR1217">
        <f t="shared" si="70"/>
        <v>0</v>
      </c>
      <c r="BU1217">
        <f t="shared" si="68"/>
        <v>0.5758883471257642</v>
      </c>
      <c r="BW1217">
        <f>IF($BW$6="","",IF(ISERROR(INDEX([1]Base!$A$2:$C$207,MATCH($BW$6,[1]Base!$A$2:$A$207,0),2))=TRUE,"CABLE INCONNU",(INDEX([1]Base!$A$2:$C$207,MATCH($BW$6,[1]Base!$A$2:$A$207,0),3))))</f>
        <v>15.75</v>
      </c>
      <c r="BY1217">
        <f>IF($BW$6="","",IF(ISERROR(INDEX([1]Base!$A$2:$C$207,MATCH($BW$6,[1]Base!$A$2:$A$207,0),2))=TRUE,"CABLE INCONNU",(INDEX([1]Base!$A$2:$C$207,MATCH($BW$6,[1]Base!$A$2:$A$207,0),2))))</f>
        <v>0.54700000000000004</v>
      </c>
      <c r="CA1217">
        <f t="shared" si="69"/>
        <v>0</v>
      </c>
      <c r="CC1217">
        <f>$BB$28+$D$10*((EXP(($BB$26-Q1217)/$D$10)+EXP(-($BB$26-Q1217)/$D$10))/2-1)</f>
        <v>237.96</v>
      </c>
      <c r="CD12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BORD'!$B$13:$B$2000,0),9)))*Q1217/$M$18)</f>
        <v>237.96</v>
      </c>
      <c r="CF1217">
        <f>'[1]TABLEAU DE BORD'!B1215</f>
        <v>0</v>
      </c>
      <c r="CG1217">
        <f>'[1]TABLEAU DE BORD'!E1215-'[1]TABLEAU DE BORD'!C1215</f>
        <v>0</v>
      </c>
      <c r="CI1217">
        <f>'[1]TABLEAU DE BORD'!H1215</f>
        <v>0</v>
      </c>
      <c r="CJ1217">
        <f>'[1]TABLEAU DE BORD'!K1215-'[1]TABLEAU DE BORD'!I1215</f>
        <v>0</v>
      </c>
    </row>
    <row r="1218" spans="69:88" x14ac:dyDescent="0.25">
      <c r="BQ12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BORD'!$B$13:$B$2000,0),11))*Q1218/INDEX('[1]TABLEAU DE BORD'!$B$13:$R$2000,MATCH('Formalisme RTE'!$H$2,'[1]TABLEAU DE BORD'!$B$13:$B$2000,0),12)</f>
        <v>2.7040062867933941</v>
      </c>
      <c r="BR1218">
        <f t="shared" si="70"/>
        <v>0</v>
      </c>
      <c r="BU1218">
        <f t="shared" si="68"/>
        <v>0.5758883471257642</v>
      </c>
      <c r="BW1218">
        <f>IF($BW$6="","",IF(ISERROR(INDEX([1]Base!$A$2:$C$207,MATCH($BW$6,[1]Base!$A$2:$A$207,0),2))=TRUE,"CABLE INCONNU",(INDEX([1]Base!$A$2:$C$207,MATCH($BW$6,[1]Base!$A$2:$A$207,0),3))))</f>
        <v>15.75</v>
      </c>
      <c r="BY1218">
        <f>IF($BW$6="","",IF(ISERROR(INDEX([1]Base!$A$2:$C$207,MATCH($BW$6,[1]Base!$A$2:$A$207,0),2))=TRUE,"CABLE INCONNU",(INDEX([1]Base!$A$2:$C$207,MATCH($BW$6,[1]Base!$A$2:$A$207,0),2))))</f>
        <v>0.54700000000000004</v>
      </c>
      <c r="CA1218">
        <f t="shared" si="69"/>
        <v>0</v>
      </c>
      <c r="CC1218">
        <f>$BB$28+$D$10*((EXP(($BB$26-Q1218)/$D$10)+EXP(-($BB$26-Q1218)/$D$10))/2-1)</f>
        <v>237.96</v>
      </c>
      <c r="CD12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BORD'!$B$13:$B$2000,0),9)))*Q1218/$M$18)</f>
        <v>237.96</v>
      </c>
      <c r="CF1218">
        <f>'[1]TABLEAU DE BORD'!B1216</f>
        <v>0</v>
      </c>
      <c r="CG1218">
        <f>'[1]TABLEAU DE BORD'!E1216-'[1]TABLEAU DE BORD'!C1216</f>
        <v>0</v>
      </c>
      <c r="CI1218">
        <f>'[1]TABLEAU DE BORD'!H1216</f>
        <v>0</v>
      </c>
      <c r="CJ1218">
        <f>'[1]TABLEAU DE BORD'!K1216-'[1]TABLEAU DE BORD'!I1216</f>
        <v>0</v>
      </c>
    </row>
    <row r="1219" spans="69:88" x14ac:dyDescent="0.25">
      <c r="BQ12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BORD'!$B$13:$B$2000,0),11))*Q1219/INDEX('[1]TABLEAU DE BORD'!$B$13:$R$2000,MATCH('Formalisme RTE'!$H$2,'[1]TABLEAU DE BORD'!$B$13:$B$2000,0),12)</f>
        <v>2.7040062867933941</v>
      </c>
      <c r="BR1219">
        <f t="shared" si="70"/>
        <v>0</v>
      </c>
      <c r="BU1219">
        <f t="shared" si="68"/>
        <v>0.5758883471257642</v>
      </c>
      <c r="BW1219">
        <f>IF($BW$6="","",IF(ISERROR(INDEX([1]Base!$A$2:$C$207,MATCH($BW$6,[1]Base!$A$2:$A$207,0),2))=TRUE,"CABLE INCONNU",(INDEX([1]Base!$A$2:$C$207,MATCH($BW$6,[1]Base!$A$2:$A$207,0),3))))</f>
        <v>15.75</v>
      </c>
      <c r="BY1219">
        <f>IF($BW$6="","",IF(ISERROR(INDEX([1]Base!$A$2:$C$207,MATCH($BW$6,[1]Base!$A$2:$A$207,0),2))=TRUE,"CABLE INCONNU",(INDEX([1]Base!$A$2:$C$207,MATCH($BW$6,[1]Base!$A$2:$A$207,0),2))))</f>
        <v>0.54700000000000004</v>
      </c>
      <c r="CA1219">
        <f t="shared" si="69"/>
        <v>0</v>
      </c>
      <c r="CC1219">
        <f>$BB$28+$D$10*((EXP(($BB$26-Q1219)/$D$10)+EXP(-($BB$26-Q1219)/$D$10))/2-1)</f>
        <v>237.96</v>
      </c>
      <c r="CD12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BORD'!$B$13:$B$2000,0),9)))*Q1219/$M$18)</f>
        <v>237.96</v>
      </c>
      <c r="CF1219">
        <f>'[1]TABLEAU DE BORD'!B1217</f>
        <v>0</v>
      </c>
      <c r="CG1219">
        <f>'[1]TABLEAU DE BORD'!E1217-'[1]TABLEAU DE BORD'!C1217</f>
        <v>0</v>
      </c>
      <c r="CI1219">
        <f>'[1]TABLEAU DE BORD'!H1217</f>
        <v>0</v>
      </c>
      <c r="CJ1219">
        <f>'[1]TABLEAU DE BORD'!K1217-'[1]TABLEAU DE BORD'!I1217</f>
        <v>0</v>
      </c>
    </row>
    <row r="1220" spans="69:88" x14ac:dyDescent="0.25">
      <c r="BQ12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BORD'!$B$13:$B$2000,0),11))*Q1220/INDEX('[1]TABLEAU DE BORD'!$B$13:$R$2000,MATCH('Formalisme RTE'!$H$2,'[1]TABLEAU DE BORD'!$B$13:$B$2000,0),12)</f>
        <v>2.7040062867933941</v>
      </c>
      <c r="BR1220">
        <f t="shared" si="70"/>
        <v>0</v>
      </c>
      <c r="BU1220">
        <f t="shared" si="68"/>
        <v>0.5758883471257642</v>
      </c>
      <c r="BW1220">
        <f>IF($BW$6="","",IF(ISERROR(INDEX([1]Base!$A$2:$C$207,MATCH($BW$6,[1]Base!$A$2:$A$207,0),2))=TRUE,"CABLE INCONNU",(INDEX([1]Base!$A$2:$C$207,MATCH($BW$6,[1]Base!$A$2:$A$207,0),3))))</f>
        <v>15.75</v>
      </c>
      <c r="BY1220">
        <f>IF($BW$6="","",IF(ISERROR(INDEX([1]Base!$A$2:$C$207,MATCH($BW$6,[1]Base!$A$2:$A$207,0),2))=TRUE,"CABLE INCONNU",(INDEX([1]Base!$A$2:$C$207,MATCH($BW$6,[1]Base!$A$2:$A$207,0),2))))</f>
        <v>0.54700000000000004</v>
      </c>
      <c r="CA1220">
        <f t="shared" si="69"/>
        <v>0</v>
      </c>
      <c r="CC1220">
        <f>$BB$28+$D$10*((EXP(($BB$26-Q1220)/$D$10)+EXP(-($BB$26-Q1220)/$D$10))/2-1)</f>
        <v>237.96</v>
      </c>
      <c r="CD12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BORD'!$B$13:$B$2000,0),9)))*Q1220/$M$18)</f>
        <v>237.96</v>
      </c>
      <c r="CF1220">
        <f>'[1]TABLEAU DE BORD'!B1218</f>
        <v>0</v>
      </c>
      <c r="CG1220">
        <f>'[1]TABLEAU DE BORD'!E1218-'[1]TABLEAU DE BORD'!C1218</f>
        <v>0</v>
      </c>
      <c r="CI1220">
        <f>'[1]TABLEAU DE BORD'!H1218</f>
        <v>0</v>
      </c>
      <c r="CJ1220">
        <f>'[1]TABLEAU DE BORD'!K1218-'[1]TABLEAU DE BORD'!I1218</f>
        <v>0</v>
      </c>
    </row>
    <row r="1221" spans="69:88" x14ac:dyDescent="0.25">
      <c r="BQ12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BORD'!$B$13:$B$2000,0),11))*Q1221/INDEX('[1]TABLEAU DE BORD'!$B$13:$R$2000,MATCH('Formalisme RTE'!$H$2,'[1]TABLEAU DE BORD'!$B$13:$B$2000,0),12)</f>
        <v>2.7040062867933941</v>
      </c>
      <c r="BR1221">
        <f t="shared" si="70"/>
        <v>0</v>
      </c>
      <c r="BU1221">
        <f t="shared" si="68"/>
        <v>0.5758883471257642</v>
      </c>
      <c r="BW1221">
        <f>IF($BW$6="","",IF(ISERROR(INDEX([1]Base!$A$2:$C$207,MATCH($BW$6,[1]Base!$A$2:$A$207,0),2))=TRUE,"CABLE INCONNU",(INDEX([1]Base!$A$2:$C$207,MATCH($BW$6,[1]Base!$A$2:$A$207,0),3))))</f>
        <v>15.75</v>
      </c>
      <c r="BY1221">
        <f>IF($BW$6="","",IF(ISERROR(INDEX([1]Base!$A$2:$C$207,MATCH($BW$6,[1]Base!$A$2:$A$207,0),2))=TRUE,"CABLE INCONNU",(INDEX([1]Base!$A$2:$C$207,MATCH($BW$6,[1]Base!$A$2:$A$207,0),2))))</f>
        <v>0.54700000000000004</v>
      </c>
      <c r="CA1221">
        <f t="shared" si="69"/>
        <v>0</v>
      </c>
      <c r="CC1221">
        <f>$BB$28+$D$10*((EXP(($BB$26-Q1221)/$D$10)+EXP(-($BB$26-Q1221)/$D$10))/2-1)</f>
        <v>237.96</v>
      </c>
      <c r="CD12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BORD'!$B$13:$B$2000,0),9)))*Q1221/$M$18)</f>
        <v>237.96</v>
      </c>
      <c r="CF1221">
        <f>'[1]TABLEAU DE BORD'!B1219</f>
        <v>0</v>
      </c>
      <c r="CG1221">
        <f>'[1]TABLEAU DE BORD'!E1219-'[1]TABLEAU DE BORD'!C1219</f>
        <v>0</v>
      </c>
      <c r="CI1221">
        <f>'[1]TABLEAU DE BORD'!H1219</f>
        <v>0</v>
      </c>
      <c r="CJ1221">
        <f>'[1]TABLEAU DE BORD'!K1219-'[1]TABLEAU DE BORD'!I1219</f>
        <v>0</v>
      </c>
    </row>
    <row r="1222" spans="69:88" x14ac:dyDescent="0.25">
      <c r="BQ12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BORD'!$B$13:$B$2000,0),11))*Q1222/INDEX('[1]TABLEAU DE BORD'!$B$13:$R$2000,MATCH('Formalisme RTE'!$H$2,'[1]TABLEAU DE BORD'!$B$13:$B$2000,0),12)</f>
        <v>2.7040062867933941</v>
      </c>
      <c r="BR1222">
        <f t="shared" si="70"/>
        <v>0</v>
      </c>
      <c r="BU1222">
        <f t="shared" si="68"/>
        <v>0.5758883471257642</v>
      </c>
      <c r="BW1222">
        <f>IF($BW$6="","",IF(ISERROR(INDEX([1]Base!$A$2:$C$207,MATCH($BW$6,[1]Base!$A$2:$A$207,0),2))=TRUE,"CABLE INCONNU",(INDEX([1]Base!$A$2:$C$207,MATCH($BW$6,[1]Base!$A$2:$A$207,0),3))))</f>
        <v>15.75</v>
      </c>
      <c r="BY1222">
        <f>IF($BW$6="","",IF(ISERROR(INDEX([1]Base!$A$2:$C$207,MATCH($BW$6,[1]Base!$A$2:$A$207,0),2))=TRUE,"CABLE INCONNU",(INDEX([1]Base!$A$2:$C$207,MATCH($BW$6,[1]Base!$A$2:$A$207,0),2))))</f>
        <v>0.54700000000000004</v>
      </c>
      <c r="CA1222">
        <f t="shared" si="69"/>
        <v>0</v>
      </c>
      <c r="CC1222">
        <f>$BB$28+$D$10*((EXP(($BB$26-Q1222)/$D$10)+EXP(-($BB$26-Q1222)/$D$10))/2-1)</f>
        <v>237.96</v>
      </c>
      <c r="CD12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BORD'!$B$13:$B$2000,0),9)))*Q1222/$M$18)</f>
        <v>237.96</v>
      </c>
      <c r="CF1222">
        <f>'[1]TABLEAU DE BORD'!B1220</f>
        <v>0</v>
      </c>
      <c r="CG1222">
        <f>'[1]TABLEAU DE BORD'!E1220-'[1]TABLEAU DE BORD'!C1220</f>
        <v>0</v>
      </c>
      <c r="CI1222">
        <f>'[1]TABLEAU DE BORD'!H1220</f>
        <v>0</v>
      </c>
      <c r="CJ1222">
        <f>'[1]TABLEAU DE BORD'!K1220-'[1]TABLEAU DE BORD'!I1220</f>
        <v>0</v>
      </c>
    </row>
    <row r="1223" spans="69:88" x14ac:dyDescent="0.25">
      <c r="BQ12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BORD'!$B$13:$B$2000,0),11))*Q1223/INDEX('[1]TABLEAU DE BORD'!$B$13:$R$2000,MATCH('Formalisme RTE'!$H$2,'[1]TABLEAU DE BORD'!$B$13:$B$2000,0),12)</f>
        <v>2.7040062867933941</v>
      </c>
      <c r="BR1223">
        <f t="shared" si="70"/>
        <v>0</v>
      </c>
      <c r="BU1223">
        <f t="shared" si="68"/>
        <v>0.5758883471257642</v>
      </c>
      <c r="BW1223">
        <f>IF($BW$6="","",IF(ISERROR(INDEX([1]Base!$A$2:$C$207,MATCH($BW$6,[1]Base!$A$2:$A$207,0),2))=TRUE,"CABLE INCONNU",(INDEX([1]Base!$A$2:$C$207,MATCH($BW$6,[1]Base!$A$2:$A$207,0),3))))</f>
        <v>15.75</v>
      </c>
      <c r="BY1223">
        <f>IF($BW$6="","",IF(ISERROR(INDEX([1]Base!$A$2:$C$207,MATCH($BW$6,[1]Base!$A$2:$A$207,0),2))=TRUE,"CABLE INCONNU",(INDEX([1]Base!$A$2:$C$207,MATCH($BW$6,[1]Base!$A$2:$A$207,0),2))))</f>
        <v>0.54700000000000004</v>
      </c>
      <c r="CA1223">
        <f t="shared" si="69"/>
        <v>0</v>
      </c>
      <c r="CC1223">
        <f>$BB$28+$D$10*((EXP(($BB$26-Q1223)/$D$10)+EXP(-($BB$26-Q1223)/$D$10))/2-1)</f>
        <v>237.96</v>
      </c>
      <c r="CD12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BORD'!$B$13:$B$2000,0),9)))*Q1223/$M$18)</f>
        <v>237.96</v>
      </c>
      <c r="CF1223">
        <f>'[1]TABLEAU DE BORD'!B1221</f>
        <v>0</v>
      </c>
      <c r="CG1223">
        <f>'[1]TABLEAU DE BORD'!E1221-'[1]TABLEAU DE BORD'!C1221</f>
        <v>0</v>
      </c>
      <c r="CI1223">
        <f>'[1]TABLEAU DE BORD'!H1221</f>
        <v>0</v>
      </c>
      <c r="CJ1223">
        <f>'[1]TABLEAU DE BORD'!K1221-'[1]TABLEAU DE BORD'!I1221</f>
        <v>0</v>
      </c>
    </row>
    <row r="1224" spans="69:88" x14ac:dyDescent="0.25">
      <c r="BQ12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BORD'!$B$13:$B$2000,0),11))*Q1224/INDEX('[1]TABLEAU DE BORD'!$B$13:$R$2000,MATCH('Formalisme RTE'!$H$2,'[1]TABLEAU DE BORD'!$B$13:$B$2000,0),12)</f>
        <v>2.7040062867933941</v>
      </c>
      <c r="BR1224">
        <f t="shared" si="70"/>
        <v>0</v>
      </c>
      <c r="BU1224">
        <f t="shared" si="68"/>
        <v>0.5758883471257642</v>
      </c>
      <c r="BW1224">
        <f>IF($BW$6="","",IF(ISERROR(INDEX([1]Base!$A$2:$C$207,MATCH($BW$6,[1]Base!$A$2:$A$207,0),2))=TRUE,"CABLE INCONNU",(INDEX([1]Base!$A$2:$C$207,MATCH($BW$6,[1]Base!$A$2:$A$207,0),3))))</f>
        <v>15.75</v>
      </c>
      <c r="BY1224">
        <f>IF($BW$6="","",IF(ISERROR(INDEX([1]Base!$A$2:$C$207,MATCH($BW$6,[1]Base!$A$2:$A$207,0),2))=TRUE,"CABLE INCONNU",(INDEX([1]Base!$A$2:$C$207,MATCH($BW$6,[1]Base!$A$2:$A$207,0),2))))</f>
        <v>0.54700000000000004</v>
      </c>
      <c r="CA1224">
        <f t="shared" si="69"/>
        <v>0</v>
      </c>
      <c r="CC1224">
        <f>$BB$28+$D$10*((EXP(($BB$26-Q1224)/$D$10)+EXP(-($BB$26-Q1224)/$D$10))/2-1)</f>
        <v>237.96</v>
      </c>
      <c r="CD12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BORD'!$B$13:$B$2000,0),9)))*Q1224/$M$18)</f>
        <v>237.96</v>
      </c>
      <c r="CF1224">
        <f>'[1]TABLEAU DE BORD'!B1222</f>
        <v>0</v>
      </c>
      <c r="CG1224">
        <f>'[1]TABLEAU DE BORD'!E1222-'[1]TABLEAU DE BORD'!C1222</f>
        <v>0</v>
      </c>
      <c r="CI1224">
        <f>'[1]TABLEAU DE BORD'!H1222</f>
        <v>0</v>
      </c>
      <c r="CJ1224">
        <f>'[1]TABLEAU DE BORD'!K1222-'[1]TABLEAU DE BORD'!I1222</f>
        <v>0</v>
      </c>
    </row>
    <row r="1225" spans="69:88" x14ac:dyDescent="0.25">
      <c r="BQ12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BORD'!$B$13:$B$2000,0),11))*Q1225/INDEX('[1]TABLEAU DE BORD'!$B$13:$R$2000,MATCH('Formalisme RTE'!$H$2,'[1]TABLEAU DE BORD'!$B$13:$B$2000,0),12)</f>
        <v>2.7040062867933941</v>
      </c>
      <c r="BR1225">
        <f t="shared" si="70"/>
        <v>0</v>
      </c>
      <c r="BU1225">
        <f t="shared" si="68"/>
        <v>0.5758883471257642</v>
      </c>
      <c r="BW1225">
        <f>IF($BW$6="","",IF(ISERROR(INDEX([1]Base!$A$2:$C$207,MATCH($BW$6,[1]Base!$A$2:$A$207,0),2))=TRUE,"CABLE INCONNU",(INDEX([1]Base!$A$2:$C$207,MATCH($BW$6,[1]Base!$A$2:$A$207,0),3))))</f>
        <v>15.75</v>
      </c>
      <c r="BY1225">
        <f>IF($BW$6="","",IF(ISERROR(INDEX([1]Base!$A$2:$C$207,MATCH($BW$6,[1]Base!$A$2:$A$207,0),2))=TRUE,"CABLE INCONNU",(INDEX([1]Base!$A$2:$C$207,MATCH($BW$6,[1]Base!$A$2:$A$207,0),2))))</f>
        <v>0.54700000000000004</v>
      </c>
      <c r="CA1225">
        <f t="shared" si="69"/>
        <v>0</v>
      </c>
      <c r="CC1225">
        <f>$BB$28+$D$10*((EXP(($BB$26-Q1225)/$D$10)+EXP(-($BB$26-Q1225)/$D$10))/2-1)</f>
        <v>237.96</v>
      </c>
      <c r="CD12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BORD'!$B$13:$B$2000,0),9)))*Q1225/$M$18)</f>
        <v>237.96</v>
      </c>
      <c r="CF1225">
        <f>'[1]TABLEAU DE BORD'!B1223</f>
        <v>0</v>
      </c>
      <c r="CG1225">
        <f>'[1]TABLEAU DE BORD'!E1223-'[1]TABLEAU DE BORD'!C1223</f>
        <v>0</v>
      </c>
      <c r="CI1225">
        <f>'[1]TABLEAU DE BORD'!H1223</f>
        <v>0</v>
      </c>
      <c r="CJ1225">
        <f>'[1]TABLEAU DE BORD'!K1223-'[1]TABLEAU DE BORD'!I1223</f>
        <v>0</v>
      </c>
    </row>
    <row r="1226" spans="69:88" x14ac:dyDescent="0.25">
      <c r="BQ12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BORD'!$B$13:$B$2000,0),11))*Q1226/INDEX('[1]TABLEAU DE BORD'!$B$13:$R$2000,MATCH('Formalisme RTE'!$H$2,'[1]TABLEAU DE BORD'!$B$13:$B$2000,0),12)</f>
        <v>2.7040062867933941</v>
      </c>
      <c r="BR1226">
        <f t="shared" si="70"/>
        <v>0</v>
      </c>
      <c r="BU1226">
        <f t="shared" si="68"/>
        <v>0.5758883471257642</v>
      </c>
      <c r="BW1226">
        <f>IF($BW$6="","",IF(ISERROR(INDEX([1]Base!$A$2:$C$207,MATCH($BW$6,[1]Base!$A$2:$A$207,0),2))=TRUE,"CABLE INCONNU",(INDEX([1]Base!$A$2:$C$207,MATCH($BW$6,[1]Base!$A$2:$A$207,0),3))))</f>
        <v>15.75</v>
      </c>
      <c r="BY1226">
        <f>IF($BW$6="","",IF(ISERROR(INDEX([1]Base!$A$2:$C$207,MATCH($BW$6,[1]Base!$A$2:$A$207,0),2))=TRUE,"CABLE INCONNU",(INDEX([1]Base!$A$2:$C$207,MATCH($BW$6,[1]Base!$A$2:$A$207,0),2))))</f>
        <v>0.54700000000000004</v>
      </c>
      <c r="CA1226">
        <f t="shared" si="69"/>
        <v>0</v>
      </c>
      <c r="CC1226">
        <f>$BB$28+$D$10*((EXP(($BB$26-Q1226)/$D$10)+EXP(-($BB$26-Q1226)/$D$10))/2-1)</f>
        <v>237.96</v>
      </c>
      <c r="CD12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BORD'!$B$13:$B$2000,0),9)))*Q1226/$M$18)</f>
        <v>237.96</v>
      </c>
      <c r="CF1226">
        <f>'[1]TABLEAU DE BORD'!B1224</f>
        <v>0</v>
      </c>
      <c r="CG1226">
        <f>'[1]TABLEAU DE BORD'!E1224-'[1]TABLEAU DE BORD'!C1224</f>
        <v>0</v>
      </c>
      <c r="CI1226">
        <f>'[1]TABLEAU DE BORD'!H1224</f>
        <v>0</v>
      </c>
      <c r="CJ1226">
        <f>'[1]TABLEAU DE BORD'!K1224-'[1]TABLEAU DE BORD'!I1224</f>
        <v>0</v>
      </c>
    </row>
    <row r="1227" spans="69:88" x14ac:dyDescent="0.25">
      <c r="BQ12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BORD'!$B$13:$B$2000,0),11))*Q1227/INDEX('[1]TABLEAU DE BORD'!$B$13:$R$2000,MATCH('Formalisme RTE'!$H$2,'[1]TABLEAU DE BORD'!$B$13:$B$2000,0),12)</f>
        <v>2.7040062867933941</v>
      </c>
      <c r="BR1227">
        <f t="shared" si="70"/>
        <v>0</v>
      </c>
      <c r="BU1227">
        <f t="shared" si="68"/>
        <v>0.5758883471257642</v>
      </c>
      <c r="BW1227">
        <f>IF($BW$6="","",IF(ISERROR(INDEX([1]Base!$A$2:$C$207,MATCH($BW$6,[1]Base!$A$2:$A$207,0),2))=TRUE,"CABLE INCONNU",(INDEX([1]Base!$A$2:$C$207,MATCH($BW$6,[1]Base!$A$2:$A$207,0),3))))</f>
        <v>15.75</v>
      </c>
      <c r="BY1227">
        <f>IF($BW$6="","",IF(ISERROR(INDEX([1]Base!$A$2:$C$207,MATCH($BW$6,[1]Base!$A$2:$A$207,0),2))=TRUE,"CABLE INCONNU",(INDEX([1]Base!$A$2:$C$207,MATCH($BW$6,[1]Base!$A$2:$A$207,0),2))))</f>
        <v>0.54700000000000004</v>
      </c>
      <c r="CA1227">
        <f t="shared" si="69"/>
        <v>0</v>
      </c>
      <c r="CC1227">
        <f>$BB$28+$D$10*((EXP(($BB$26-Q1227)/$D$10)+EXP(-($BB$26-Q1227)/$D$10))/2-1)</f>
        <v>237.96</v>
      </c>
      <c r="CD12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BORD'!$B$13:$B$2000,0),9)))*Q1227/$M$18)</f>
        <v>237.96</v>
      </c>
      <c r="CF1227">
        <f>'[1]TABLEAU DE BORD'!B1225</f>
        <v>0</v>
      </c>
      <c r="CG1227">
        <f>'[1]TABLEAU DE BORD'!E1225-'[1]TABLEAU DE BORD'!C1225</f>
        <v>0</v>
      </c>
      <c r="CI1227">
        <f>'[1]TABLEAU DE BORD'!H1225</f>
        <v>0</v>
      </c>
      <c r="CJ1227">
        <f>'[1]TABLEAU DE BORD'!K1225-'[1]TABLEAU DE BORD'!I1225</f>
        <v>0</v>
      </c>
    </row>
    <row r="1228" spans="69:88" x14ac:dyDescent="0.25">
      <c r="BQ12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BORD'!$B$13:$B$2000,0),11))*Q1228/INDEX('[1]TABLEAU DE BORD'!$B$13:$R$2000,MATCH('Formalisme RTE'!$H$2,'[1]TABLEAU DE BORD'!$B$13:$B$2000,0),12)</f>
        <v>2.7040062867933941</v>
      </c>
      <c r="BR1228">
        <f t="shared" si="70"/>
        <v>0</v>
      </c>
      <c r="BU1228">
        <f t="shared" si="68"/>
        <v>0.5758883471257642</v>
      </c>
      <c r="BW1228">
        <f>IF($BW$6="","",IF(ISERROR(INDEX([1]Base!$A$2:$C$207,MATCH($BW$6,[1]Base!$A$2:$A$207,0),2))=TRUE,"CABLE INCONNU",(INDEX([1]Base!$A$2:$C$207,MATCH($BW$6,[1]Base!$A$2:$A$207,0),3))))</f>
        <v>15.75</v>
      </c>
      <c r="BY1228">
        <f>IF($BW$6="","",IF(ISERROR(INDEX([1]Base!$A$2:$C$207,MATCH($BW$6,[1]Base!$A$2:$A$207,0),2))=TRUE,"CABLE INCONNU",(INDEX([1]Base!$A$2:$C$207,MATCH($BW$6,[1]Base!$A$2:$A$207,0),2))))</f>
        <v>0.54700000000000004</v>
      </c>
      <c r="CA1228">
        <f t="shared" si="69"/>
        <v>0</v>
      </c>
      <c r="CC1228">
        <f>$BB$28+$D$10*((EXP(($BB$26-Q1228)/$D$10)+EXP(-($BB$26-Q1228)/$D$10))/2-1)</f>
        <v>237.96</v>
      </c>
      <c r="CD12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BORD'!$B$13:$B$2000,0),9)))*Q1228/$M$18)</f>
        <v>237.96</v>
      </c>
      <c r="CF1228">
        <f>'[1]TABLEAU DE BORD'!B1226</f>
        <v>0</v>
      </c>
      <c r="CG1228">
        <f>'[1]TABLEAU DE BORD'!E1226-'[1]TABLEAU DE BORD'!C1226</f>
        <v>0</v>
      </c>
      <c r="CI1228">
        <f>'[1]TABLEAU DE BORD'!H1226</f>
        <v>0</v>
      </c>
      <c r="CJ1228">
        <f>'[1]TABLEAU DE BORD'!K1226-'[1]TABLEAU DE BORD'!I1226</f>
        <v>0</v>
      </c>
    </row>
    <row r="1229" spans="69:88" x14ac:dyDescent="0.25">
      <c r="BQ12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BORD'!$B$13:$B$2000,0),11))*Q1229/INDEX('[1]TABLEAU DE BORD'!$B$13:$R$2000,MATCH('Formalisme RTE'!$H$2,'[1]TABLEAU DE BORD'!$B$13:$B$2000,0),12)</f>
        <v>2.7040062867933941</v>
      </c>
      <c r="BR1229">
        <f t="shared" si="70"/>
        <v>0</v>
      </c>
      <c r="BU1229">
        <f t="shared" si="68"/>
        <v>0.5758883471257642</v>
      </c>
      <c r="BW1229">
        <f>IF($BW$6="","",IF(ISERROR(INDEX([1]Base!$A$2:$C$207,MATCH($BW$6,[1]Base!$A$2:$A$207,0),2))=TRUE,"CABLE INCONNU",(INDEX([1]Base!$A$2:$C$207,MATCH($BW$6,[1]Base!$A$2:$A$207,0),3))))</f>
        <v>15.75</v>
      </c>
      <c r="BY1229">
        <f>IF($BW$6="","",IF(ISERROR(INDEX([1]Base!$A$2:$C$207,MATCH($BW$6,[1]Base!$A$2:$A$207,0),2))=TRUE,"CABLE INCONNU",(INDEX([1]Base!$A$2:$C$207,MATCH($BW$6,[1]Base!$A$2:$A$207,0),2))))</f>
        <v>0.54700000000000004</v>
      </c>
      <c r="CA1229">
        <f t="shared" si="69"/>
        <v>0</v>
      </c>
      <c r="CC1229">
        <f>$BB$28+$D$10*((EXP(($BB$26-Q1229)/$D$10)+EXP(-($BB$26-Q1229)/$D$10))/2-1)</f>
        <v>237.96</v>
      </c>
      <c r="CD12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BORD'!$B$13:$B$2000,0),9)))*Q1229/$M$18)</f>
        <v>237.96</v>
      </c>
      <c r="CF1229">
        <f>'[1]TABLEAU DE BORD'!B1227</f>
        <v>0</v>
      </c>
      <c r="CG1229">
        <f>'[1]TABLEAU DE BORD'!E1227-'[1]TABLEAU DE BORD'!C1227</f>
        <v>0</v>
      </c>
      <c r="CI1229">
        <f>'[1]TABLEAU DE BORD'!H1227</f>
        <v>0</v>
      </c>
      <c r="CJ1229">
        <f>'[1]TABLEAU DE BORD'!K1227-'[1]TABLEAU DE BORD'!I1227</f>
        <v>0</v>
      </c>
    </row>
    <row r="1230" spans="69:88" x14ac:dyDescent="0.25">
      <c r="BQ12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BORD'!$B$13:$B$2000,0),11))*Q1230/INDEX('[1]TABLEAU DE BORD'!$B$13:$R$2000,MATCH('Formalisme RTE'!$H$2,'[1]TABLEAU DE BORD'!$B$13:$B$2000,0),12)</f>
        <v>2.7040062867933941</v>
      </c>
      <c r="BR1230">
        <f t="shared" si="70"/>
        <v>0</v>
      </c>
      <c r="BU1230">
        <f t="shared" si="68"/>
        <v>0.5758883471257642</v>
      </c>
      <c r="BW1230">
        <f>IF($BW$6="","",IF(ISERROR(INDEX([1]Base!$A$2:$C$207,MATCH($BW$6,[1]Base!$A$2:$A$207,0),2))=TRUE,"CABLE INCONNU",(INDEX([1]Base!$A$2:$C$207,MATCH($BW$6,[1]Base!$A$2:$A$207,0),3))))</f>
        <v>15.75</v>
      </c>
      <c r="BY1230">
        <f>IF($BW$6="","",IF(ISERROR(INDEX([1]Base!$A$2:$C$207,MATCH($BW$6,[1]Base!$A$2:$A$207,0),2))=TRUE,"CABLE INCONNU",(INDEX([1]Base!$A$2:$C$207,MATCH($BW$6,[1]Base!$A$2:$A$207,0),2))))</f>
        <v>0.54700000000000004</v>
      </c>
      <c r="CA1230">
        <f t="shared" si="69"/>
        <v>0</v>
      </c>
      <c r="CC1230">
        <f>$BB$28+$D$10*((EXP(($BB$26-Q1230)/$D$10)+EXP(-($BB$26-Q1230)/$D$10))/2-1)</f>
        <v>237.96</v>
      </c>
      <c r="CD12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BORD'!$B$13:$B$2000,0),9)))*Q1230/$M$18)</f>
        <v>237.96</v>
      </c>
      <c r="CF1230">
        <f>'[1]TABLEAU DE BORD'!B1228</f>
        <v>0</v>
      </c>
      <c r="CG1230">
        <f>'[1]TABLEAU DE BORD'!E1228-'[1]TABLEAU DE BORD'!C1228</f>
        <v>0</v>
      </c>
      <c r="CI1230">
        <f>'[1]TABLEAU DE BORD'!H1228</f>
        <v>0</v>
      </c>
      <c r="CJ1230">
        <f>'[1]TABLEAU DE BORD'!K1228-'[1]TABLEAU DE BORD'!I1228</f>
        <v>0</v>
      </c>
    </row>
    <row r="1231" spans="69:88" x14ac:dyDescent="0.25">
      <c r="BQ12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BORD'!$B$13:$B$2000,0),11))*Q1231/INDEX('[1]TABLEAU DE BORD'!$B$13:$R$2000,MATCH('Formalisme RTE'!$H$2,'[1]TABLEAU DE BORD'!$B$13:$B$2000,0),12)</f>
        <v>2.7040062867933941</v>
      </c>
      <c r="BR1231">
        <f t="shared" si="70"/>
        <v>0</v>
      </c>
      <c r="BU1231">
        <f t="shared" si="68"/>
        <v>0.5758883471257642</v>
      </c>
      <c r="BW1231">
        <f>IF($BW$6="","",IF(ISERROR(INDEX([1]Base!$A$2:$C$207,MATCH($BW$6,[1]Base!$A$2:$A$207,0),2))=TRUE,"CABLE INCONNU",(INDEX([1]Base!$A$2:$C$207,MATCH($BW$6,[1]Base!$A$2:$A$207,0),3))))</f>
        <v>15.75</v>
      </c>
      <c r="BY1231">
        <f>IF($BW$6="","",IF(ISERROR(INDEX([1]Base!$A$2:$C$207,MATCH($BW$6,[1]Base!$A$2:$A$207,0),2))=TRUE,"CABLE INCONNU",(INDEX([1]Base!$A$2:$C$207,MATCH($BW$6,[1]Base!$A$2:$A$207,0),2))))</f>
        <v>0.54700000000000004</v>
      </c>
      <c r="CA1231">
        <f t="shared" si="69"/>
        <v>0</v>
      </c>
      <c r="CC1231">
        <f>$BB$28+$D$10*((EXP(($BB$26-Q1231)/$D$10)+EXP(-($BB$26-Q1231)/$D$10))/2-1)</f>
        <v>237.96</v>
      </c>
      <c r="CD12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BORD'!$B$13:$B$2000,0),9)))*Q1231/$M$18)</f>
        <v>237.96</v>
      </c>
      <c r="CF1231">
        <f>'[1]TABLEAU DE BORD'!B1229</f>
        <v>0</v>
      </c>
      <c r="CG1231">
        <f>'[1]TABLEAU DE BORD'!E1229-'[1]TABLEAU DE BORD'!C1229</f>
        <v>0</v>
      </c>
      <c r="CI1231">
        <f>'[1]TABLEAU DE BORD'!H1229</f>
        <v>0</v>
      </c>
      <c r="CJ1231">
        <f>'[1]TABLEAU DE BORD'!K1229-'[1]TABLEAU DE BORD'!I1229</f>
        <v>0</v>
      </c>
    </row>
    <row r="1232" spans="69:88" x14ac:dyDescent="0.25">
      <c r="BQ12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BORD'!$B$13:$B$2000,0),11))*Q1232/INDEX('[1]TABLEAU DE BORD'!$B$13:$R$2000,MATCH('Formalisme RTE'!$H$2,'[1]TABLEAU DE BORD'!$B$13:$B$2000,0),12)</f>
        <v>2.7040062867933941</v>
      </c>
      <c r="BR1232">
        <f t="shared" si="70"/>
        <v>0</v>
      </c>
      <c r="BU1232">
        <f t="shared" ref="BU1232:BU1295" si="71">SQRT(1-(1/(SQRT((BY1232*0.981)^2+(($B$30/10)*BW1232*0.001)^2)/(BY1232*0.981))^2))</f>
        <v>0.5758883471257642</v>
      </c>
      <c r="BW1232">
        <f>IF($BW$6="","",IF(ISERROR(INDEX([1]Base!$A$2:$C$207,MATCH($BW$6,[1]Base!$A$2:$A$207,0),2))=TRUE,"CABLE INCONNU",(INDEX([1]Base!$A$2:$C$207,MATCH($BW$6,[1]Base!$A$2:$A$207,0),3))))</f>
        <v>15.75</v>
      </c>
      <c r="BY1232">
        <f>IF($BW$6="","",IF(ISERROR(INDEX([1]Base!$A$2:$C$207,MATCH($BW$6,[1]Base!$A$2:$A$207,0),2))=TRUE,"CABLE INCONNU",(INDEX([1]Base!$A$2:$C$207,MATCH($BW$6,[1]Base!$A$2:$A$207,0),2))))</f>
        <v>0.54700000000000004</v>
      </c>
      <c r="CA1232">
        <f t="shared" si="69"/>
        <v>0</v>
      </c>
      <c r="CC1232">
        <f>$BB$28+$D$10*((EXP(($BB$26-Q1232)/$D$10)+EXP(-($BB$26-Q1232)/$D$10))/2-1)</f>
        <v>237.96</v>
      </c>
      <c r="CD12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BORD'!$B$13:$B$2000,0),9)))*Q1232/$M$18)</f>
        <v>237.96</v>
      </c>
      <c r="CF1232">
        <f>'[1]TABLEAU DE BORD'!B1230</f>
        <v>0</v>
      </c>
      <c r="CG1232">
        <f>'[1]TABLEAU DE BORD'!E1230-'[1]TABLEAU DE BORD'!C1230</f>
        <v>0</v>
      </c>
      <c r="CI1232">
        <f>'[1]TABLEAU DE BORD'!H1230</f>
        <v>0</v>
      </c>
      <c r="CJ1232">
        <f>'[1]TABLEAU DE BORD'!K1230-'[1]TABLEAU DE BORD'!I1230</f>
        <v>0</v>
      </c>
    </row>
    <row r="1233" spans="69:88" x14ac:dyDescent="0.25">
      <c r="BQ12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BORD'!$B$13:$B$2000,0),11))*Q1233/INDEX('[1]TABLEAU DE BORD'!$B$13:$R$2000,MATCH('Formalisme RTE'!$H$2,'[1]TABLEAU DE BORD'!$B$13:$B$2000,0),12)</f>
        <v>2.7040062867933941</v>
      </c>
      <c r="BR1233">
        <f t="shared" si="70"/>
        <v>0</v>
      </c>
      <c r="BU1233">
        <f t="shared" si="71"/>
        <v>0.5758883471257642</v>
      </c>
      <c r="BW1233">
        <f>IF($BW$6="","",IF(ISERROR(INDEX([1]Base!$A$2:$C$207,MATCH($BW$6,[1]Base!$A$2:$A$207,0),2))=TRUE,"CABLE INCONNU",(INDEX([1]Base!$A$2:$C$207,MATCH($BW$6,[1]Base!$A$2:$A$207,0),3))))</f>
        <v>15.75</v>
      </c>
      <c r="BY1233">
        <f>IF($BW$6="","",IF(ISERROR(INDEX([1]Base!$A$2:$C$207,MATCH($BW$6,[1]Base!$A$2:$A$207,0),2))=TRUE,"CABLE INCONNU",(INDEX([1]Base!$A$2:$C$207,MATCH($BW$6,[1]Base!$A$2:$A$207,0),2))))</f>
        <v>0.54700000000000004</v>
      </c>
      <c r="CA1233">
        <f t="shared" ref="CA1233:CA1296" si="72">CD1233-CC1233</f>
        <v>0</v>
      </c>
      <c r="CC1233">
        <f>$BB$28+$D$10*((EXP(($BB$26-Q1233)/$D$10)+EXP(-($BB$26-Q1233)/$D$10))/2-1)</f>
        <v>237.96</v>
      </c>
      <c r="CD12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BORD'!$B$13:$B$2000,0),9)))*Q1233/$M$18)</f>
        <v>237.96</v>
      </c>
      <c r="CF1233">
        <f>'[1]TABLEAU DE BORD'!B1231</f>
        <v>0</v>
      </c>
      <c r="CG1233">
        <f>'[1]TABLEAU DE BORD'!E1231-'[1]TABLEAU DE BORD'!C1231</f>
        <v>0</v>
      </c>
      <c r="CI1233">
        <f>'[1]TABLEAU DE BORD'!H1231</f>
        <v>0</v>
      </c>
      <c r="CJ1233">
        <f>'[1]TABLEAU DE BORD'!K1231-'[1]TABLEAU DE BORD'!I1231</f>
        <v>0</v>
      </c>
    </row>
    <row r="1234" spans="69:88" x14ac:dyDescent="0.25">
      <c r="BQ12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BORD'!$B$13:$B$2000,0),11))*Q1234/INDEX('[1]TABLEAU DE BORD'!$B$13:$R$2000,MATCH('Formalisme RTE'!$H$2,'[1]TABLEAU DE BORD'!$B$13:$B$2000,0),12)</f>
        <v>2.7040062867933941</v>
      </c>
      <c r="BR1234">
        <f t="shared" ref="BR1234:BR1297" si="73">BU1234*CA1234</f>
        <v>0</v>
      </c>
      <c r="BU1234">
        <f t="shared" si="71"/>
        <v>0.5758883471257642</v>
      </c>
      <c r="BW1234">
        <f>IF($BW$6="","",IF(ISERROR(INDEX([1]Base!$A$2:$C$207,MATCH($BW$6,[1]Base!$A$2:$A$207,0),2))=TRUE,"CABLE INCONNU",(INDEX([1]Base!$A$2:$C$207,MATCH($BW$6,[1]Base!$A$2:$A$207,0),3))))</f>
        <v>15.75</v>
      </c>
      <c r="BY1234">
        <f>IF($BW$6="","",IF(ISERROR(INDEX([1]Base!$A$2:$C$207,MATCH($BW$6,[1]Base!$A$2:$A$207,0),2))=TRUE,"CABLE INCONNU",(INDEX([1]Base!$A$2:$C$207,MATCH($BW$6,[1]Base!$A$2:$A$207,0),2))))</f>
        <v>0.54700000000000004</v>
      </c>
      <c r="CA1234">
        <f t="shared" si="72"/>
        <v>0</v>
      </c>
      <c r="CC1234">
        <f>$BB$28+$D$10*((EXP(($BB$26-Q1234)/$D$10)+EXP(-($BB$26-Q1234)/$D$10))/2-1)</f>
        <v>237.96</v>
      </c>
      <c r="CD12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BORD'!$B$13:$B$2000,0),9)))*Q1234/$M$18)</f>
        <v>237.96</v>
      </c>
      <c r="CF1234">
        <f>'[1]TABLEAU DE BORD'!B1232</f>
        <v>0</v>
      </c>
      <c r="CG1234">
        <f>'[1]TABLEAU DE BORD'!E1232-'[1]TABLEAU DE BORD'!C1232</f>
        <v>0</v>
      </c>
      <c r="CI1234">
        <f>'[1]TABLEAU DE BORD'!H1232</f>
        <v>0</v>
      </c>
      <c r="CJ1234">
        <f>'[1]TABLEAU DE BORD'!K1232-'[1]TABLEAU DE BORD'!I1232</f>
        <v>0</v>
      </c>
    </row>
    <row r="1235" spans="69:88" x14ac:dyDescent="0.25">
      <c r="BQ12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BORD'!$B$13:$B$2000,0),11))*Q1235/INDEX('[1]TABLEAU DE BORD'!$B$13:$R$2000,MATCH('Formalisme RTE'!$H$2,'[1]TABLEAU DE BORD'!$B$13:$B$2000,0),12)</f>
        <v>2.7040062867933941</v>
      </c>
      <c r="BR1235">
        <f t="shared" si="73"/>
        <v>0</v>
      </c>
      <c r="BU1235">
        <f t="shared" si="71"/>
        <v>0.5758883471257642</v>
      </c>
      <c r="BW1235">
        <f>IF($BW$6="","",IF(ISERROR(INDEX([1]Base!$A$2:$C$207,MATCH($BW$6,[1]Base!$A$2:$A$207,0),2))=TRUE,"CABLE INCONNU",(INDEX([1]Base!$A$2:$C$207,MATCH($BW$6,[1]Base!$A$2:$A$207,0),3))))</f>
        <v>15.75</v>
      </c>
      <c r="BY1235">
        <f>IF($BW$6="","",IF(ISERROR(INDEX([1]Base!$A$2:$C$207,MATCH($BW$6,[1]Base!$A$2:$A$207,0),2))=TRUE,"CABLE INCONNU",(INDEX([1]Base!$A$2:$C$207,MATCH($BW$6,[1]Base!$A$2:$A$207,0),2))))</f>
        <v>0.54700000000000004</v>
      </c>
      <c r="CA1235">
        <f t="shared" si="72"/>
        <v>0</v>
      </c>
      <c r="CC1235">
        <f>$BB$28+$D$10*((EXP(($BB$26-Q1235)/$D$10)+EXP(-($BB$26-Q1235)/$D$10))/2-1)</f>
        <v>237.96</v>
      </c>
      <c r="CD12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BORD'!$B$13:$B$2000,0),9)))*Q1235/$M$18)</f>
        <v>237.96</v>
      </c>
      <c r="CF1235">
        <f>'[1]TABLEAU DE BORD'!B1233</f>
        <v>0</v>
      </c>
      <c r="CG1235">
        <f>'[1]TABLEAU DE BORD'!E1233-'[1]TABLEAU DE BORD'!C1233</f>
        <v>0</v>
      </c>
      <c r="CI1235">
        <f>'[1]TABLEAU DE BORD'!H1233</f>
        <v>0</v>
      </c>
      <c r="CJ1235">
        <f>'[1]TABLEAU DE BORD'!K1233-'[1]TABLEAU DE BORD'!I1233</f>
        <v>0</v>
      </c>
    </row>
    <row r="1236" spans="69:88" x14ac:dyDescent="0.25">
      <c r="BQ12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BORD'!$B$13:$B$2000,0),11))*Q1236/INDEX('[1]TABLEAU DE BORD'!$B$13:$R$2000,MATCH('Formalisme RTE'!$H$2,'[1]TABLEAU DE BORD'!$B$13:$B$2000,0),12)</f>
        <v>2.7040062867933941</v>
      </c>
      <c r="BR1236">
        <f t="shared" si="73"/>
        <v>0</v>
      </c>
      <c r="BU1236">
        <f t="shared" si="71"/>
        <v>0.5758883471257642</v>
      </c>
      <c r="BW1236">
        <f>IF($BW$6="","",IF(ISERROR(INDEX([1]Base!$A$2:$C$207,MATCH($BW$6,[1]Base!$A$2:$A$207,0),2))=TRUE,"CABLE INCONNU",(INDEX([1]Base!$A$2:$C$207,MATCH($BW$6,[1]Base!$A$2:$A$207,0),3))))</f>
        <v>15.75</v>
      </c>
      <c r="BY1236">
        <f>IF($BW$6="","",IF(ISERROR(INDEX([1]Base!$A$2:$C$207,MATCH($BW$6,[1]Base!$A$2:$A$207,0),2))=TRUE,"CABLE INCONNU",(INDEX([1]Base!$A$2:$C$207,MATCH($BW$6,[1]Base!$A$2:$A$207,0),2))))</f>
        <v>0.54700000000000004</v>
      </c>
      <c r="CA1236">
        <f t="shared" si="72"/>
        <v>0</v>
      </c>
      <c r="CC1236">
        <f>$BB$28+$D$10*((EXP(($BB$26-Q1236)/$D$10)+EXP(-($BB$26-Q1236)/$D$10))/2-1)</f>
        <v>237.96</v>
      </c>
      <c r="CD12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BORD'!$B$13:$B$2000,0),9)))*Q1236/$M$18)</f>
        <v>237.96</v>
      </c>
      <c r="CF1236">
        <f>'[1]TABLEAU DE BORD'!B1234</f>
        <v>0</v>
      </c>
      <c r="CG1236">
        <f>'[1]TABLEAU DE BORD'!E1234-'[1]TABLEAU DE BORD'!C1234</f>
        <v>0</v>
      </c>
      <c r="CI1236">
        <f>'[1]TABLEAU DE BORD'!H1234</f>
        <v>0</v>
      </c>
      <c r="CJ1236">
        <f>'[1]TABLEAU DE BORD'!K1234-'[1]TABLEAU DE BORD'!I1234</f>
        <v>0</v>
      </c>
    </row>
    <row r="1237" spans="69:88" x14ac:dyDescent="0.25">
      <c r="BQ12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BORD'!$B$13:$B$2000,0),11))*Q1237/INDEX('[1]TABLEAU DE BORD'!$B$13:$R$2000,MATCH('Formalisme RTE'!$H$2,'[1]TABLEAU DE BORD'!$B$13:$B$2000,0),12)</f>
        <v>2.7040062867933941</v>
      </c>
      <c r="BR1237">
        <f t="shared" si="73"/>
        <v>0</v>
      </c>
      <c r="BU1237">
        <f t="shared" si="71"/>
        <v>0.5758883471257642</v>
      </c>
      <c r="BW1237">
        <f>IF($BW$6="","",IF(ISERROR(INDEX([1]Base!$A$2:$C$207,MATCH($BW$6,[1]Base!$A$2:$A$207,0),2))=TRUE,"CABLE INCONNU",(INDEX([1]Base!$A$2:$C$207,MATCH($BW$6,[1]Base!$A$2:$A$207,0),3))))</f>
        <v>15.75</v>
      </c>
      <c r="BY1237">
        <f>IF($BW$6="","",IF(ISERROR(INDEX([1]Base!$A$2:$C$207,MATCH($BW$6,[1]Base!$A$2:$A$207,0),2))=TRUE,"CABLE INCONNU",(INDEX([1]Base!$A$2:$C$207,MATCH($BW$6,[1]Base!$A$2:$A$207,0),2))))</f>
        <v>0.54700000000000004</v>
      </c>
      <c r="CA1237">
        <f t="shared" si="72"/>
        <v>0</v>
      </c>
      <c r="CC1237">
        <f>$BB$28+$D$10*((EXP(($BB$26-Q1237)/$D$10)+EXP(-($BB$26-Q1237)/$D$10))/2-1)</f>
        <v>237.96</v>
      </c>
      <c r="CD12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BORD'!$B$13:$B$2000,0),9)))*Q1237/$M$18)</f>
        <v>237.96</v>
      </c>
      <c r="CF1237">
        <f>'[1]TABLEAU DE BORD'!B1235</f>
        <v>0</v>
      </c>
      <c r="CG1237">
        <f>'[1]TABLEAU DE BORD'!E1235-'[1]TABLEAU DE BORD'!C1235</f>
        <v>0</v>
      </c>
      <c r="CI1237">
        <f>'[1]TABLEAU DE BORD'!H1235</f>
        <v>0</v>
      </c>
      <c r="CJ1237">
        <f>'[1]TABLEAU DE BORD'!K1235-'[1]TABLEAU DE BORD'!I1235</f>
        <v>0</v>
      </c>
    </row>
    <row r="1238" spans="69:88" x14ac:dyDescent="0.25">
      <c r="BQ12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BORD'!$B$13:$B$2000,0),11))*Q1238/INDEX('[1]TABLEAU DE BORD'!$B$13:$R$2000,MATCH('Formalisme RTE'!$H$2,'[1]TABLEAU DE BORD'!$B$13:$B$2000,0),12)</f>
        <v>2.7040062867933941</v>
      </c>
      <c r="BR1238">
        <f t="shared" si="73"/>
        <v>0</v>
      </c>
      <c r="BU1238">
        <f t="shared" si="71"/>
        <v>0.5758883471257642</v>
      </c>
      <c r="BW1238">
        <f>IF($BW$6="","",IF(ISERROR(INDEX([1]Base!$A$2:$C$207,MATCH($BW$6,[1]Base!$A$2:$A$207,0),2))=TRUE,"CABLE INCONNU",(INDEX([1]Base!$A$2:$C$207,MATCH($BW$6,[1]Base!$A$2:$A$207,0),3))))</f>
        <v>15.75</v>
      </c>
      <c r="BY1238">
        <f>IF($BW$6="","",IF(ISERROR(INDEX([1]Base!$A$2:$C$207,MATCH($BW$6,[1]Base!$A$2:$A$207,0),2))=TRUE,"CABLE INCONNU",(INDEX([1]Base!$A$2:$C$207,MATCH($BW$6,[1]Base!$A$2:$A$207,0),2))))</f>
        <v>0.54700000000000004</v>
      </c>
      <c r="CA1238">
        <f t="shared" si="72"/>
        <v>0</v>
      </c>
      <c r="CC1238">
        <f>$BB$28+$D$10*((EXP(($BB$26-Q1238)/$D$10)+EXP(-($BB$26-Q1238)/$D$10))/2-1)</f>
        <v>237.96</v>
      </c>
      <c r="CD12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BORD'!$B$13:$B$2000,0),9)))*Q1238/$M$18)</f>
        <v>237.96</v>
      </c>
      <c r="CF1238">
        <f>'[1]TABLEAU DE BORD'!B1236</f>
        <v>0</v>
      </c>
      <c r="CG1238">
        <f>'[1]TABLEAU DE BORD'!E1236-'[1]TABLEAU DE BORD'!C1236</f>
        <v>0</v>
      </c>
      <c r="CI1238">
        <f>'[1]TABLEAU DE BORD'!H1236</f>
        <v>0</v>
      </c>
      <c r="CJ1238">
        <f>'[1]TABLEAU DE BORD'!K1236-'[1]TABLEAU DE BORD'!I1236</f>
        <v>0</v>
      </c>
    </row>
    <row r="1239" spans="69:88" x14ac:dyDescent="0.25">
      <c r="BQ12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BORD'!$B$13:$B$2000,0),11))*Q1239/INDEX('[1]TABLEAU DE BORD'!$B$13:$R$2000,MATCH('Formalisme RTE'!$H$2,'[1]TABLEAU DE BORD'!$B$13:$B$2000,0),12)</f>
        <v>2.7040062867933941</v>
      </c>
      <c r="BR1239">
        <f t="shared" si="73"/>
        <v>0</v>
      </c>
      <c r="BU1239">
        <f t="shared" si="71"/>
        <v>0.5758883471257642</v>
      </c>
      <c r="BW1239">
        <f>IF($BW$6="","",IF(ISERROR(INDEX([1]Base!$A$2:$C$207,MATCH($BW$6,[1]Base!$A$2:$A$207,0),2))=TRUE,"CABLE INCONNU",(INDEX([1]Base!$A$2:$C$207,MATCH($BW$6,[1]Base!$A$2:$A$207,0),3))))</f>
        <v>15.75</v>
      </c>
      <c r="BY1239">
        <f>IF($BW$6="","",IF(ISERROR(INDEX([1]Base!$A$2:$C$207,MATCH($BW$6,[1]Base!$A$2:$A$207,0),2))=TRUE,"CABLE INCONNU",(INDEX([1]Base!$A$2:$C$207,MATCH($BW$6,[1]Base!$A$2:$A$207,0),2))))</f>
        <v>0.54700000000000004</v>
      </c>
      <c r="CA1239">
        <f t="shared" si="72"/>
        <v>0</v>
      </c>
      <c r="CC1239">
        <f>$BB$28+$D$10*((EXP(($BB$26-Q1239)/$D$10)+EXP(-($BB$26-Q1239)/$D$10))/2-1)</f>
        <v>237.96</v>
      </c>
      <c r="CD12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BORD'!$B$13:$B$2000,0),9)))*Q1239/$M$18)</f>
        <v>237.96</v>
      </c>
      <c r="CF1239">
        <f>'[1]TABLEAU DE BORD'!B1237</f>
        <v>0</v>
      </c>
      <c r="CG1239">
        <f>'[1]TABLEAU DE BORD'!E1237-'[1]TABLEAU DE BORD'!C1237</f>
        <v>0</v>
      </c>
      <c r="CI1239">
        <f>'[1]TABLEAU DE BORD'!H1237</f>
        <v>0</v>
      </c>
      <c r="CJ1239">
        <f>'[1]TABLEAU DE BORD'!K1237-'[1]TABLEAU DE BORD'!I1237</f>
        <v>0</v>
      </c>
    </row>
    <row r="1240" spans="69:88" x14ac:dyDescent="0.25">
      <c r="BQ12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BORD'!$B$13:$B$2000,0),11))*Q1240/INDEX('[1]TABLEAU DE BORD'!$B$13:$R$2000,MATCH('Formalisme RTE'!$H$2,'[1]TABLEAU DE BORD'!$B$13:$B$2000,0),12)</f>
        <v>2.7040062867933941</v>
      </c>
      <c r="BR1240">
        <f t="shared" si="73"/>
        <v>0</v>
      </c>
      <c r="BU1240">
        <f t="shared" si="71"/>
        <v>0.5758883471257642</v>
      </c>
      <c r="BW1240">
        <f>IF($BW$6="","",IF(ISERROR(INDEX([1]Base!$A$2:$C$207,MATCH($BW$6,[1]Base!$A$2:$A$207,0),2))=TRUE,"CABLE INCONNU",(INDEX([1]Base!$A$2:$C$207,MATCH($BW$6,[1]Base!$A$2:$A$207,0),3))))</f>
        <v>15.75</v>
      </c>
      <c r="BY1240">
        <f>IF($BW$6="","",IF(ISERROR(INDEX([1]Base!$A$2:$C$207,MATCH($BW$6,[1]Base!$A$2:$A$207,0),2))=TRUE,"CABLE INCONNU",(INDEX([1]Base!$A$2:$C$207,MATCH($BW$6,[1]Base!$A$2:$A$207,0),2))))</f>
        <v>0.54700000000000004</v>
      </c>
      <c r="CA1240">
        <f t="shared" si="72"/>
        <v>0</v>
      </c>
      <c r="CC1240">
        <f>$BB$28+$D$10*((EXP(($BB$26-Q1240)/$D$10)+EXP(-($BB$26-Q1240)/$D$10))/2-1)</f>
        <v>237.96</v>
      </c>
      <c r="CD12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BORD'!$B$13:$B$2000,0),9)))*Q1240/$M$18)</f>
        <v>237.96</v>
      </c>
      <c r="CF1240">
        <f>'[1]TABLEAU DE BORD'!B1238</f>
        <v>0</v>
      </c>
      <c r="CG1240">
        <f>'[1]TABLEAU DE BORD'!E1238-'[1]TABLEAU DE BORD'!C1238</f>
        <v>0</v>
      </c>
      <c r="CI1240">
        <f>'[1]TABLEAU DE BORD'!H1238</f>
        <v>0</v>
      </c>
      <c r="CJ1240">
        <f>'[1]TABLEAU DE BORD'!K1238-'[1]TABLEAU DE BORD'!I1238</f>
        <v>0</v>
      </c>
    </row>
    <row r="1241" spans="69:88" x14ac:dyDescent="0.25">
      <c r="BQ12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BORD'!$B$13:$B$2000,0),11))*Q1241/INDEX('[1]TABLEAU DE BORD'!$B$13:$R$2000,MATCH('Formalisme RTE'!$H$2,'[1]TABLEAU DE BORD'!$B$13:$B$2000,0),12)</f>
        <v>2.7040062867933941</v>
      </c>
      <c r="BR1241">
        <f t="shared" si="73"/>
        <v>0</v>
      </c>
      <c r="BU1241">
        <f t="shared" si="71"/>
        <v>0.5758883471257642</v>
      </c>
      <c r="BW1241">
        <f>IF($BW$6="","",IF(ISERROR(INDEX([1]Base!$A$2:$C$207,MATCH($BW$6,[1]Base!$A$2:$A$207,0),2))=TRUE,"CABLE INCONNU",(INDEX([1]Base!$A$2:$C$207,MATCH($BW$6,[1]Base!$A$2:$A$207,0),3))))</f>
        <v>15.75</v>
      </c>
      <c r="BY1241">
        <f>IF($BW$6="","",IF(ISERROR(INDEX([1]Base!$A$2:$C$207,MATCH($BW$6,[1]Base!$A$2:$A$207,0),2))=TRUE,"CABLE INCONNU",(INDEX([1]Base!$A$2:$C$207,MATCH($BW$6,[1]Base!$A$2:$A$207,0),2))))</f>
        <v>0.54700000000000004</v>
      </c>
      <c r="CA1241">
        <f t="shared" si="72"/>
        <v>0</v>
      </c>
      <c r="CC1241">
        <f>$BB$28+$D$10*((EXP(($BB$26-Q1241)/$D$10)+EXP(-($BB$26-Q1241)/$D$10))/2-1)</f>
        <v>237.96</v>
      </c>
      <c r="CD12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BORD'!$B$13:$B$2000,0),9)))*Q1241/$M$18)</f>
        <v>237.96</v>
      </c>
      <c r="CF1241">
        <f>'[1]TABLEAU DE BORD'!B1239</f>
        <v>0</v>
      </c>
      <c r="CG1241">
        <f>'[1]TABLEAU DE BORD'!E1239-'[1]TABLEAU DE BORD'!C1239</f>
        <v>0</v>
      </c>
      <c r="CI1241">
        <f>'[1]TABLEAU DE BORD'!H1239</f>
        <v>0</v>
      </c>
      <c r="CJ1241">
        <f>'[1]TABLEAU DE BORD'!K1239-'[1]TABLEAU DE BORD'!I1239</f>
        <v>0</v>
      </c>
    </row>
    <row r="1242" spans="69:88" x14ac:dyDescent="0.25">
      <c r="BQ12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BORD'!$B$13:$B$2000,0),11))*Q1242/INDEX('[1]TABLEAU DE BORD'!$B$13:$R$2000,MATCH('Formalisme RTE'!$H$2,'[1]TABLEAU DE BORD'!$B$13:$B$2000,0),12)</f>
        <v>2.7040062867933941</v>
      </c>
      <c r="BR1242">
        <f t="shared" si="73"/>
        <v>0</v>
      </c>
      <c r="BU1242">
        <f t="shared" si="71"/>
        <v>0.5758883471257642</v>
      </c>
      <c r="BW1242">
        <f>IF($BW$6="","",IF(ISERROR(INDEX([1]Base!$A$2:$C$207,MATCH($BW$6,[1]Base!$A$2:$A$207,0),2))=TRUE,"CABLE INCONNU",(INDEX([1]Base!$A$2:$C$207,MATCH($BW$6,[1]Base!$A$2:$A$207,0),3))))</f>
        <v>15.75</v>
      </c>
      <c r="BY1242">
        <f>IF($BW$6="","",IF(ISERROR(INDEX([1]Base!$A$2:$C$207,MATCH($BW$6,[1]Base!$A$2:$A$207,0),2))=TRUE,"CABLE INCONNU",(INDEX([1]Base!$A$2:$C$207,MATCH($BW$6,[1]Base!$A$2:$A$207,0),2))))</f>
        <v>0.54700000000000004</v>
      </c>
      <c r="CA1242">
        <f t="shared" si="72"/>
        <v>0</v>
      </c>
      <c r="CC1242">
        <f>$BB$28+$D$10*((EXP(($BB$26-Q1242)/$D$10)+EXP(-($BB$26-Q1242)/$D$10))/2-1)</f>
        <v>237.96</v>
      </c>
      <c r="CD12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BORD'!$B$13:$B$2000,0),9)))*Q1242/$M$18)</f>
        <v>237.96</v>
      </c>
      <c r="CF1242">
        <f>'[1]TABLEAU DE BORD'!B1240</f>
        <v>0</v>
      </c>
      <c r="CG1242">
        <f>'[1]TABLEAU DE BORD'!E1240-'[1]TABLEAU DE BORD'!C1240</f>
        <v>0</v>
      </c>
      <c r="CI1242">
        <f>'[1]TABLEAU DE BORD'!H1240</f>
        <v>0</v>
      </c>
      <c r="CJ1242">
        <f>'[1]TABLEAU DE BORD'!K1240-'[1]TABLEAU DE BORD'!I1240</f>
        <v>0</v>
      </c>
    </row>
    <row r="1243" spans="69:88" x14ac:dyDescent="0.25">
      <c r="BQ12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BORD'!$B$13:$B$2000,0),11))*Q1243/INDEX('[1]TABLEAU DE BORD'!$B$13:$R$2000,MATCH('Formalisme RTE'!$H$2,'[1]TABLEAU DE BORD'!$B$13:$B$2000,0),12)</f>
        <v>2.7040062867933941</v>
      </c>
      <c r="BR1243">
        <f t="shared" si="73"/>
        <v>0</v>
      </c>
      <c r="BU1243">
        <f t="shared" si="71"/>
        <v>0.5758883471257642</v>
      </c>
      <c r="BW1243">
        <f>IF($BW$6="","",IF(ISERROR(INDEX([1]Base!$A$2:$C$207,MATCH($BW$6,[1]Base!$A$2:$A$207,0),2))=TRUE,"CABLE INCONNU",(INDEX([1]Base!$A$2:$C$207,MATCH($BW$6,[1]Base!$A$2:$A$207,0),3))))</f>
        <v>15.75</v>
      </c>
      <c r="BY1243">
        <f>IF($BW$6="","",IF(ISERROR(INDEX([1]Base!$A$2:$C$207,MATCH($BW$6,[1]Base!$A$2:$A$207,0),2))=TRUE,"CABLE INCONNU",(INDEX([1]Base!$A$2:$C$207,MATCH($BW$6,[1]Base!$A$2:$A$207,0),2))))</f>
        <v>0.54700000000000004</v>
      </c>
      <c r="CA1243">
        <f t="shared" si="72"/>
        <v>0</v>
      </c>
      <c r="CC1243">
        <f>$BB$28+$D$10*((EXP(($BB$26-Q1243)/$D$10)+EXP(-($BB$26-Q1243)/$D$10))/2-1)</f>
        <v>237.96</v>
      </c>
      <c r="CD12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BORD'!$B$13:$B$2000,0),9)))*Q1243/$M$18)</f>
        <v>237.96</v>
      </c>
      <c r="CF1243">
        <f>'[1]TABLEAU DE BORD'!B1241</f>
        <v>0</v>
      </c>
      <c r="CG1243">
        <f>'[1]TABLEAU DE BORD'!E1241-'[1]TABLEAU DE BORD'!C1241</f>
        <v>0</v>
      </c>
      <c r="CI1243">
        <f>'[1]TABLEAU DE BORD'!H1241</f>
        <v>0</v>
      </c>
      <c r="CJ1243">
        <f>'[1]TABLEAU DE BORD'!K1241-'[1]TABLEAU DE BORD'!I1241</f>
        <v>0</v>
      </c>
    </row>
    <row r="1244" spans="69:88" x14ac:dyDescent="0.25">
      <c r="BQ12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BORD'!$B$13:$B$2000,0),11))*Q1244/INDEX('[1]TABLEAU DE BORD'!$B$13:$R$2000,MATCH('Formalisme RTE'!$H$2,'[1]TABLEAU DE BORD'!$B$13:$B$2000,0),12)</f>
        <v>2.7040062867933941</v>
      </c>
      <c r="BR1244">
        <f t="shared" si="73"/>
        <v>0</v>
      </c>
      <c r="BU1244">
        <f t="shared" si="71"/>
        <v>0.5758883471257642</v>
      </c>
      <c r="BW1244">
        <f>IF($BW$6="","",IF(ISERROR(INDEX([1]Base!$A$2:$C$207,MATCH($BW$6,[1]Base!$A$2:$A$207,0),2))=TRUE,"CABLE INCONNU",(INDEX([1]Base!$A$2:$C$207,MATCH($BW$6,[1]Base!$A$2:$A$207,0),3))))</f>
        <v>15.75</v>
      </c>
      <c r="BY1244">
        <f>IF($BW$6="","",IF(ISERROR(INDEX([1]Base!$A$2:$C$207,MATCH($BW$6,[1]Base!$A$2:$A$207,0),2))=TRUE,"CABLE INCONNU",(INDEX([1]Base!$A$2:$C$207,MATCH($BW$6,[1]Base!$A$2:$A$207,0),2))))</f>
        <v>0.54700000000000004</v>
      </c>
      <c r="CA1244">
        <f t="shared" si="72"/>
        <v>0</v>
      </c>
      <c r="CC1244">
        <f>$BB$28+$D$10*((EXP(($BB$26-Q1244)/$D$10)+EXP(-($BB$26-Q1244)/$D$10))/2-1)</f>
        <v>237.96</v>
      </c>
      <c r="CD12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BORD'!$B$13:$B$2000,0),9)))*Q1244/$M$18)</f>
        <v>237.96</v>
      </c>
      <c r="CF1244">
        <f>'[1]TABLEAU DE BORD'!B1242</f>
        <v>0</v>
      </c>
      <c r="CG1244">
        <f>'[1]TABLEAU DE BORD'!E1242-'[1]TABLEAU DE BORD'!C1242</f>
        <v>0</v>
      </c>
      <c r="CI1244">
        <f>'[1]TABLEAU DE BORD'!H1242</f>
        <v>0</v>
      </c>
      <c r="CJ1244">
        <f>'[1]TABLEAU DE BORD'!K1242-'[1]TABLEAU DE BORD'!I1242</f>
        <v>0</v>
      </c>
    </row>
    <row r="1245" spans="69:88" x14ac:dyDescent="0.25">
      <c r="BQ12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BORD'!$B$13:$B$2000,0),11))*Q1245/INDEX('[1]TABLEAU DE BORD'!$B$13:$R$2000,MATCH('Formalisme RTE'!$H$2,'[1]TABLEAU DE BORD'!$B$13:$B$2000,0),12)</f>
        <v>2.7040062867933941</v>
      </c>
      <c r="BR1245">
        <f t="shared" si="73"/>
        <v>0</v>
      </c>
      <c r="BU1245">
        <f t="shared" si="71"/>
        <v>0.5758883471257642</v>
      </c>
      <c r="BW1245">
        <f>IF($BW$6="","",IF(ISERROR(INDEX([1]Base!$A$2:$C$207,MATCH($BW$6,[1]Base!$A$2:$A$207,0),2))=TRUE,"CABLE INCONNU",(INDEX([1]Base!$A$2:$C$207,MATCH($BW$6,[1]Base!$A$2:$A$207,0),3))))</f>
        <v>15.75</v>
      </c>
      <c r="BY1245">
        <f>IF($BW$6="","",IF(ISERROR(INDEX([1]Base!$A$2:$C$207,MATCH($BW$6,[1]Base!$A$2:$A$207,0),2))=TRUE,"CABLE INCONNU",(INDEX([1]Base!$A$2:$C$207,MATCH($BW$6,[1]Base!$A$2:$A$207,0),2))))</f>
        <v>0.54700000000000004</v>
      </c>
      <c r="CA1245">
        <f t="shared" si="72"/>
        <v>0</v>
      </c>
      <c r="CC1245">
        <f>$BB$28+$D$10*((EXP(($BB$26-Q1245)/$D$10)+EXP(-($BB$26-Q1245)/$D$10))/2-1)</f>
        <v>237.96</v>
      </c>
      <c r="CD12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BORD'!$B$13:$B$2000,0),9)))*Q1245/$M$18)</f>
        <v>237.96</v>
      </c>
      <c r="CF1245">
        <f>'[1]TABLEAU DE BORD'!B1243</f>
        <v>0</v>
      </c>
      <c r="CG1245">
        <f>'[1]TABLEAU DE BORD'!E1243-'[1]TABLEAU DE BORD'!C1243</f>
        <v>0</v>
      </c>
      <c r="CI1245">
        <f>'[1]TABLEAU DE BORD'!H1243</f>
        <v>0</v>
      </c>
      <c r="CJ1245">
        <f>'[1]TABLEAU DE BORD'!K1243-'[1]TABLEAU DE BORD'!I1243</f>
        <v>0</v>
      </c>
    </row>
    <row r="1246" spans="69:88" x14ac:dyDescent="0.25">
      <c r="BQ12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BORD'!$B$13:$B$2000,0),11))*Q1246/INDEX('[1]TABLEAU DE BORD'!$B$13:$R$2000,MATCH('Formalisme RTE'!$H$2,'[1]TABLEAU DE BORD'!$B$13:$B$2000,0),12)</f>
        <v>2.7040062867933941</v>
      </c>
      <c r="BR1246">
        <f t="shared" si="73"/>
        <v>0</v>
      </c>
      <c r="BU1246">
        <f t="shared" si="71"/>
        <v>0.5758883471257642</v>
      </c>
      <c r="BW1246">
        <f>IF($BW$6="","",IF(ISERROR(INDEX([1]Base!$A$2:$C$207,MATCH($BW$6,[1]Base!$A$2:$A$207,0),2))=TRUE,"CABLE INCONNU",(INDEX([1]Base!$A$2:$C$207,MATCH($BW$6,[1]Base!$A$2:$A$207,0),3))))</f>
        <v>15.75</v>
      </c>
      <c r="BY1246">
        <f>IF($BW$6="","",IF(ISERROR(INDEX([1]Base!$A$2:$C$207,MATCH($BW$6,[1]Base!$A$2:$A$207,0),2))=TRUE,"CABLE INCONNU",(INDEX([1]Base!$A$2:$C$207,MATCH($BW$6,[1]Base!$A$2:$A$207,0),2))))</f>
        <v>0.54700000000000004</v>
      </c>
      <c r="CA1246">
        <f t="shared" si="72"/>
        <v>0</v>
      </c>
      <c r="CC1246">
        <f>$BB$28+$D$10*((EXP(($BB$26-Q1246)/$D$10)+EXP(-($BB$26-Q1246)/$D$10))/2-1)</f>
        <v>237.96</v>
      </c>
      <c r="CD12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BORD'!$B$13:$B$2000,0),9)))*Q1246/$M$18)</f>
        <v>237.96</v>
      </c>
      <c r="CF1246">
        <f>'[1]TABLEAU DE BORD'!B1244</f>
        <v>0</v>
      </c>
      <c r="CG1246">
        <f>'[1]TABLEAU DE BORD'!E1244-'[1]TABLEAU DE BORD'!C1244</f>
        <v>0</v>
      </c>
      <c r="CI1246">
        <f>'[1]TABLEAU DE BORD'!H1244</f>
        <v>0</v>
      </c>
      <c r="CJ1246">
        <f>'[1]TABLEAU DE BORD'!K1244-'[1]TABLEAU DE BORD'!I1244</f>
        <v>0</v>
      </c>
    </row>
    <row r="1247" spans="69:88" x14ac:dyDescent="0.25">
      <c r="BQ12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BORD'!$B$13:$B$2000,0),11))*Q1247/INDEX('[1]TABLEAU DE BORD'!$B$13:$R$2000,MATCH('Formalisme RTE'!$H$2,'[1]TABLEAU DE BORD'!$B$13:$B$2000,0),12)</f>
        <v>2.7040062867933941</v>
      </c>
      <c r="BR1247">
        <f t="shared" si="73"/>
        <v>0</v>
      </c>
      <c r="BU1247">
        <f t="shared" si="71"/>
        <v>0.5758883471257642</v>
      </c>
      <c r="BW1247">
        <f>IF($BW$6="","",IF(ISERROR(INDEX([1]Base!$A$2:$C$207,MATCH($BW$6,[1]Base!$A$2:$A$207,0),2))=TRUE,"CABLE INCONNU",(INDEX([1]Base!$A$2:$C$207,MATCH($BW$6,[1]Base!$A$2:$A$207,0),3))))</f>
        <v>15.75</v>
      </c>
      <c r="BY1247">
        <f>IF($BW$6="","",IF(ISERROR(INDEX([1]Base!$A$2:$C$207,MATCH($BW$6,[1]Base!$A$2:$A$207,0),2))=TRUE,"CABLE INCONNU",(INDEX([1]Base!$A$2:$C$207,MATCH($BW$6,[1]Base!$A$2:$A$207,0),2))))</f>
        <v>0.54700000000000004</v>
      </c>
      <c r="CA1247">
        <f t="shared" si="72"/>
        <v>0</v>
      </c>
      <c r="CC1247">
        <f>$BB$28+$D$10*((EXP(($BB$26-Q1247)/$D$10)+EXP(-($BB$26-Q1247)/$D$10))/2-1)</f>
        <v>237.96</v>
      </c>
      <c r="CD12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BORD'!$B$13:$B$2000,0),9)))*Q1247/$M$18)</f>
        <v>237.96</v>
      </c>
      <c r="CF1247">
        <f>'[1]TABLEAU DE BORD'!B1245</f>
        <v>0</v>
      </c>
      <c r="CG1247">
        <f>'[1]TABLEAU DE BORD'!E1245-'[1]TABLEAU DE BORD'!C1245</f>
        <v>0</v>
      </c>
      <c r="CI1247">
        <f>'[1]TABLEAU DE BORD'!H1245</f>
        <v>0</v>
      </c>
      <c r="CJ1247">
        <f>'[1]TABLEAU DE BORD'!K1245-'[1]TABLEAU DE BORD'!I1245</f>
        <v>0</v>
      </c>
    </row>
    <row r="1248" spans="69:88" x14ac:dyDescent="0.25">
      <c r="BQ12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BORD'!$B$13:$B$2000,0),11))*Q1248/INDEX('[1]TABLEAU DE BORD'!$B$13:$R$2000,MATCH('Formalisme RTE'!$H$2,'[1]TABLEAU DE BORD'!$B$13:$B$2000,0),12)</f>
        <v>2.7040062867933941</v>
      </c>
      <c r="BR1248">
        <f t="shared" si="73"/>
        <v>0</v>
      </c>
      <c r="BU1248">
        <f t="shared" si="71"/>
        <v>0.5758883471257642</v>
      </c>
      <c r="BW1248">
        <f>IF($BW$6="","",IF(ISERROR(INDEX([1]Base!$A$2:$C$207,MATCH($BW$6,[1]Base!$A$2:$A$207,0),2))=TRUE,"CABLE INCONNU",(INDEX([1]Base!$A$2:$C$207,MATCH($BW$6,[1]Base!$A$2:$A$207,0),3))))</f>
        <v>15.75</v>
      </c>
      <c r="BY1248">
        <f>IF($BW$6="","",IF(ISERROR(INDEX([1]Base!$A$2:$C$207,MATCH($BW$6,[1]Base!$A$2:$A$207,0),2))=TRUE,"CABLE INCONNU",(INDEX([1]Base!$A$2:$C$207,MATCH($BW$6,[1]Base!$A$2:$A$207,0),2))))</f>
        <v>0.54700000000000004</v>
      </c>
      <c r="CA1248">
        <f t="shared" si="72"/>
        <v>0</v>
      </c>
      <c r="CC1248">
        <f>$BB$28+$D$10*((EXP(($BB$26-Q1248)/$D$10)+EXP(-($BB$26-Q1248)/$D$10))/2-1)</f>
        <v>237.96</v>
      </c>
      <c r="CD12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BORD'!$B$13:$B$2000,0),9)))*Q1248/$M$18)</f>
        <v>237.96</v>
      </c>
      <c r="CF1248">
        <f>'[1]TABLEAU DE BORD'!B1246</f>
        <v>0</v>
      </c>
      <c r="CG1248">
        <f>'[1]TABLEAU DE BORD'!E1246-'[1]TABLEAU DE BORD'!C1246</f>
        <v>0</v>
      </c>
      <c r="CI1248">
        <f>'[1]TABLEAU DE BORD'!H1246</f>
        <v>0</v>
      </c>
      <c r="CJ1248">
        <f>'[1]TABLEAU DE BORD'!K1246-'[1]TABLEAU DE BORD'!I1246</f>
        <v>0</v>
      </c>
    </row>
    <row r="1249" spans="69:88" x14ac:dyDescent="0.25">
      <c r="BQ12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BORD'!$B$13:$B$2000,0),11))*Q1249/INDEX('[1]TABLEAU DE BORD'!$B$13:$R$2000,MATCH('Formalisme RTE'!$H$2,'[1]TABLEAU DE BORD'!$B$13:$B$2000,0),12)</f>
        <v>2.7040062867933941</v>
      </c>
      <c r="BR1249">
        <f t="shared" si="73"/>
        <v>0</v>
      </c>
      <c r="BU1249">
        <f t="shared" si="71"/>
        <v>0.5758883471257642</v>
      </c>
      <c r="BW1249">
        <f>IF($BW$6="","",IF(ISERROR(INDEX([1]Base!$A$2:$C$207,MATCH($BW$6,[1]Base!$A$2:$A$207,0),2))=TRUE,"CABLE INCONNU",(INDEX([1]Base!$A$2:$C$207,MATCH($BW$6,[1]Base!$A$2:$A$207,0),3))))</f>
        <v>15.75</v>
      </c>
      <c r="BY1249">
        <f>IF($BW$6="","",IF(ISERROR(INDEX([1]Base!$A$2:$C$207,MATCH($BW$6,[1]Base!$A$2:$A$207,0),2))=TRUE,"CABLE INCONNU",(INDEX([1]Base!$A$2:$C$207,MATCH($BW$6,[1]Base!$A$2:$A$207,0),2))))</f>
        <v>0.54700000000000004</v>
      </c>
      <c r="CA1249">
        <f t="shared" si="72"/>
        <v>0</v>
      </c>
      <c r="CC1249">
        <f>$BB$28+$D$10*((EXP(($BB$26-Q1249)/$D$10)+EXP(-($BB$26-Q1249)/$D$10))/2-1)</f>
        <v>237.96</v>
      </c>
      <c r="CD12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BORD'!$B$13:$B$2000,0),9)))*Q1249/$M$18)</f>
        <v>237.96</v>
      </c>
      <c r="CF1249">
        <f>'[1]TABLEAU DE BORD'!B1247</f>
        <v>0</v>
      </c>
      <c r="CG1249">
        <f>'[1]TABLEAU DE BORD'!E1247-'[1]TABLEAU DE BORD'!C1247</f>
        <v>0</v>
      </c>
      <c r="CI1249">
        <f>'[1]TABLEAU DE BORD'!H1247</f>
        <v>0</v>
      </c>
      <c r="CJ1249">
        <f>'[1]TABLEAU DE BORD'!K1247-'[1]TABLEAU DE BORD'!I1247</f>
        <v>0</v>
      </c>
    </row>
    <row r="1250" spans="69:88" x14ac:dyDescent="0.25">
      <c r="BQ12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BORD'!$B$13:$B$2000,0),11))*Q1250/INDEX('[1]TABLEAU DE BORD'!$B$13:$R$2000,MATCH('Formalisme RTE'!$H$2,'[1]TABLEAU DE BORD'!$B$13:$B$2000,0),12)</f>
        <v>2.7040062867933941</v>
      </c>
      <c r="BR1250">
        <f t="shared" si="73"/>
        <v>0</v>
      </c>
      <c r="BU1250">
        <f t="shared" si="71"/>
        <v>0.5758883471257642</v>
      </c>
      <c r="BW1250">
        <f>IF($BW$6="","",IF(ISERROR(INDEX([1]Base!$A$2:$C$207,MATCH($BW$6,[1]Base!$A$2:$A$207,0),2))=TRUE,"CABLE INCONNU",(INDEX([1]Base!$A$2:$C$207,MATCH($BW$6,[1]Base!$A$2:$A$207,0),3))))</f>
        <v>15.75</v>
      </c>
      <c r="BY1250">
        <f>IF($BW$6="","",IF(ISERROR(INDEX([1]Base!$A$2:$C$207,MATCH($BW$6,[1]Base!$A$2:$A$207,0),2))=TRUE,"CABLE INCONNU",(INDEX([1]Base!$A$2:$C$207,MATCH($BW$6,[1]Base!$A$2:$A$207,0),2))))</f>
        <v>0.54700000000000004</v>
      </c>
      <c r="CA1250">
        <f t="shared" si="72"/>
        <v>0</v>
      </c>
      <c r="CC1250">
        <f>$BB$28+$D$10*((EXP(($BB$26-Q1250)/$D$10)+EXP(-($BB$26-Q1250)/$D$10))/2-1)</f>
        <v>237.96</v>
      </c>
      <c r="CD12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BORD'!$B$13:$B$2000,0),9)))*Q1250/$M$18)</f>
        <v>237.96</v>
      </c>
      <c r="CF1250">
        <f>'[1]TABLEAU DE BORD'!B1248</f>
        <v>0</v>
      </c>
      <c r="CG1250">
        <f>'[1]TABLEAU DE BORD'!E1248-'[1]TABLEAU DE BORD'!C1248</f>
        <v>0</v>
      </c>
      <c r="CI1250">
        <f>'[1]TABLEAU DE BORD'!H1248</f>
        <v>0</v>
      </c>
      <c r="CJ1250">
        <f>'[1]TABLEAU DE BORD'!K1248-'[1]TABLEAU DE BORD'!I1248</f>
        <v>0</v>
      </c>
    </row>
    <row r="1251" spans="69:88" x14ac:dyDescent="0.25">
      <c r="BQ12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BORD'!$B$13:$B$2000,0),11))*Q1251/INDEX('[1]TABLEAU DE BORD'!$B$13:$R$2000,MATCH('Formalisme RTE'!$H$2,'[1]TABLEAU DE BORD'!$B$13:$B$2000,0),12)</f>
        <v>2.7040062867933941</v>
      </c>
      <c r="BR1251">
        <f t="shared" si="73"/>
        <v>0</v>
      </c>
      <c r="BU1251">
        <f t="shared" si="71"/>
        <v>0.5758883471257642</v>
      </c>
      <c r="BW1251">
        <f>IF($BW$6="","",IF(ISERROR(INDEX([1]Base!$A$2:$C$207,MATCH($BW$6,[1]Base!$A$2:$A$207,0),2))=TRUE,"CABLE INCONNU",(INDEX([1]Base!$A$2:$C$207,MATCH($BW$6,[1]Base!$A$2:$A$207,0),3))))</f>
        <v>15.75</v>
      </c>
      <c r="BY1251">
        <f>IF($BW$6="","",IF(ISERROR(INDEX([1]Base!$A$2:$C$207,MATCH($BW$6,[1]Base!$A$2:$A$207,0),2))=TRUE,"CABLE INCONNU",(INDEX([1]Base!$A$2:$C$207,MATCH($BW$6,[1]Base!$A$2:$A$207,0),2))))</f>
        <v>0.54700000000000004</v>
      </c>
      <c r="CA1251">
        <f t="shared" si="72"/>
        <v>0</v>
      </c>
      <c r="CC1251">
        <f>$BB$28+$D$10*((EXP(($BB$26-Q1251)/$D$10)+EXP(-($BB$26-Q1251)/$D$10))/2-1)</f>
        <v>237.96</v>
      </c>
      <c r="CD12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BORD'!$B$13:$B$2000,0),9)))*Q1251/$M$18)</f>
        <v>237.96</v>
      </c>
      <c r="CF1251">
        <f>'[1]TABLEAU DE BORD'!B1249</f>
        <v>0</v>
      </c>
      <c r="CG1251">
        <f>'[1]TABLEAU DE BORD'!E1249-'[1]TABLEAU DE BORD'!C1249</f>
        <v>0</v>
      </c>
      <c r="CI1251">
        <f>'[1]TABLEAU DE BORD'!H1249</f>
        <v>0</v>
      </c>
      <c r="CJ1251">
        <f>'[1]TABLEAU DE BORD'!K1249-'[1]TABLEAU DE BORD'!I1249</f>
        <v>0</v>
      </c>
    </row>
    <row r="1252" spans="69:88" x14ac:dyDescent="0.25">
      <c r="BQ12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BORD'!$B$13:$B$2000,0),11))*Q1252/INDEX('[1]TABLEAU DE BORD'!$B$13:$R$2000,MATCH('Formalisme RTE'!$H$2,'[1]TABLEAU DE BORD'!$B$13:$B$2000,0),12)</f>
        <v>2.7040062867933941</v>
      </c>
      <c r="BR1252">
        <f t="shared" si="73"/>
        <v>0</v>
      </c>
      <c r="BU1252">
        <f t="shared" si="71"/>
        <v>0.5758883471257642</v>
      </c>
      <c r="BW1252">
        <f>IF($BW$6="","",IF(ISERROR(INDEX([1]Base!$A$2:$C$207,MATCH($BW$6,[1]Base!$A$2:$A$207,0),2))=TRUE,"CABLE INCONNU",(INDEX([1]Base!$A$2:$C$207,MATCH($BW$6,[1]Base!$A$2:$A$207,0),3))))</f>
        <v>15.75</v>
      </c>
      <c r="BY1252">
        <f>IF($BW$6="","",IF(ISERROR(INDEX([1]Base!$A$2:$C$207,MATCH($BW$6,[1]Base!$A$2:$A$207,0),2))=TRUE,"CABLE INCONNU",(INDEX([1]Base!$A$2:$C$207,MATCH($BW$6,[1]Base!$A$2:$A$207,0),2))))</f>
        <v>0.54700000000000004</v>
      </c>
      <c r="CA1252">
        <f t="shared" si="72"/>
        <v>0</v>
      </c>
      <c r="CC1252">
        <f>$BB$28+$D$10*((EXP(($BB$26-Q1252)/$D$10)+EXP(-($BB$26-Q1252)/$D$10))/2-1)</f>
        <v>237.96</v>
      </c>
      <c r="CD12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BORD'!$B$13:$B$2000,0),9)))*Q1252/$M$18)</f>
        <v>237.96</v>
      </c>
      <c r="CF1252">
        <f>'[1]TABLEAU DE BORD'!B1250</f>
        <v>0</v>
      </c>
      <c r="CG1252">
        <f>'[1]TABLEAU DE BORD'!E1250-'[1]TABLEAU DE BORD'!C1250</f>
        <v>0</v>
      </c>
      <c r="CI1252">
        <f>'[1]TABLEAU DE BORD'!H1250</f>
        <v>0</v>
      </c>
      <c r="CJ1252">
        <f>'[1]TABLEAU DE BORD'!K1250-'[1]TABLEAU DE BORD'!I1250</f>
        <v>0</v>
      </c>
    </row>
    <row r="1253" spans="69:88" x14ac:dyDescent="0.25">
      <c r="BQ12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BORD'!$B$13:$B$2000,0),11))*Q1253/INDEX('[1]TABLEAU DE BORD'!$B$13:$R$2000,MATCH('Formalisme RTE'!$H$2,'[1]TABLEAU DE BORD'!$B$13:$B$2000,0),12)</f>
        <v>2.7040062867933941</v>
      </c>
      <c r="BR1253">
        <f t="shared" si="73"/>
        <v>0</v>
      </c>
      <c r="BU1253">
        <f t="shared" si="71"/>
        <v>0.5758883471257642</v>
      </c>
      <c r="BW1253">
        <f>IF($BW$6="","",IF(ISERROR(INDEX([1]Base!$A$2:$C$207,MATCH($BW$6,[1]Base!$A$2:$A$207,0),2))=TRUE,"CABLE INCONNU",(INDEX([1]Base!$A$2:$C$207,MATCH($BW$6,[1]Base!$A$2:$A$207,0),3))))</f>
        <v>15.75</v>
      </c>
      <c r="BY1253">
        <f>IF($BW$6="","",IF(ISERROR(INDEX([1]Base!$A$2:$C$207,MATCH($BW$6,[1]Base!$A$2:$A$207,0),2))=TRUE,"CABLE INCONNU",(INDEX([1]Base!$A$2:$C$207,MATCH($BW$6,[1]Base!$A$2:$A$207,0),2))))</f>
        <v>0.54700000000000004</v>
      </c>
      <c r="CA1253">
        <f t="shared" si="72"/>
        <v>0</v>
      </c>
      <c r="CC1253">
        <f>$BB$28+$D$10*((EXP(($BB$26-Q1253)/$D$10)+EXP(-($BB$26-Q1253)/$D$10))/2-1)</f>
        <v>237.96</v>
      </c>
      <c r="CD12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BORD'!$B$13:$B$2000,0),9)))*Q1253/$M$18)</f>
        <v>237.96</v>
      </c>
      <c r="CF1253">
        <f>'[1]TABLEAU DE BORD'!B1251</f>
        <v>0</v>
      </c>
      <c r="CG1253">
        <f>'[1]TABLEAU DE BORD'!E1251-'[1]TABLEAU DE BORD'!C1251</f>
        <v>0</v>
      </c>
      <c r="CI1253">
        <f>'[1]TABLEAU DE BORD'!H1251</f>
        <v>0</v>
      </c>
      <c r="CJ1253">
        <f>'[1]TABLEAU DE BORD'!K1251-'[1]TABLEAU DE BORD'!I1251</f>
        <v>0</v>
      </c>
    </row>
    <row r="1254" spans="69:88" x14ac:dyDescent="0.25">
      <c r="BQ12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BORD'!$B$13:$B$2000,0),11))*Q1254/INDEX('[1]TABLEAU DE BORD'!$B$13:$R$2000,MATCH('Formalisme RTE'!$H$2,'[1]TABLEAU DE BORD'!$B$13:$B$2000,0),12)</f>
        <v>2.7040062867933941</v>
      </c>
      <c r="BR1254">
        <f t="shared" si="73"/>
        <v>0</v>
      </c>
      <c r="BU1254">
        <f t="shared" si="71"/>
        <v>0.5758883471257642</v>
      </c>
      <c r="BW1254">
        <f>IF($BW$6="","",IF(ISERROR(INDEX([1]Base!$A$2:$C$207,MATCH($BW$6,[1]Base!$A$2:$A$207,0),2))=TRUE,"CABLE INCONNU",(INDEX([1]Base!$A$2:$C$207,MATCH($BW$6,[1]Base!$A$2:$A$207,0),3))))</f>
        <v>15.75</v>
      </c>
      <c r="BY1254">
        <f>IF($BW$6="","",IF(ISERROR(INDEX([1]Base!$A$2:$C$207,MATCH($BW$6,[1]Base!$A$2:$A$207,0),2))=TRUE,"CABLE INCONNU",(INDEX([1]Base!$A$2:$C$207,MATCH($BW$6,[1]Base!$A$2:$A$207,0),2))))</f>
        <v>0.54700000000000004</v>
      </c>
      <c r="CA1254">
        <f t="shared" si="72"/>
        <v>0</v>
      </c>
      <c r="CC1254">
        <f>$BB$28+$D$10*((EXP(($BB$26-Q1254)/$D$10)+EXP(-($BB$26-Q1254)/$D$10))/2-1)</f>
        <v>237.96</v>
      </c>
      <c r="CD12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BORD'!$B$13:$B$2000,0),9)))*Q1254/$M$18)</f>
        <v>237.96</v>
      </c>
      <c r="CF1254">
        <f>'[1]TABLEAU DE BORD'!B1252</f>
        <v>0</v>
      </c>
      <c r="CG1254">
        <f>'[1]TABLEAU DE BORD'!E1252-'[1]TABLEAU DE BORD'!C1252</f>
        <v>0</v>
      </c>
      <c r="CI1254">
        <f>'[1]TABLEAU DE BORD'!H1252</f>
        <v>0</v>
      </c>
      <c r="CJ1254">
        <f>'[1]TABLEAU DE BORD'!K1252-'[1]TABLEAU DE BORD'!I1252</f>
        <v>0</v>
      </c>
    </row>
    <row r="1255" spans="69:88" x14ac:dyDescent="0.25">
      <c r="BQ12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BORD'!$B$13:$B$2000,0),11))*Q1255/INDEX('[1]TABLEAU DE BORD'!$B$13:$R$2000,MATCH('Formalisme RTE'!$H$2,'[1]TABLEAU DE BORD'!$B$13:$B$2000,0),12)</f>
        <v>2.7040062867933941</v>
      </c>
      <c r="BR1255">
        <f t="shared" si="73"/>
        <v>0</v>
      </c>
      <c r="BU1255">
        <f t="shared" si="71"/>
        <v>0.5758883471257642</v>
      </c>
      <c r="BW1255">
        <f>IF($BW$6="","",IF(ISERROR(INDEX([1]Base!$A$2:$C$207,MATCH($BW$6,[1]Base!$A$2:$A$207,0),2))=TRUE,"CABLE INCONNU",(INDEX([1]Base!$A$2:$C$207,MATCH($BW$6,[1]Base!$A$2:$A$207,0),3))))</f>
        <v>15.75</v>
      </c>
      <c r="BY1255">
        <f>IF($BW$6="","",IF(ISERROR(INDEX([1]Base!$A$2:$C$207,MATCH($BW$6,[1]Base!$A$2:$A$207,0),2))=TRUE,"CABLE INCONNU",(INDEX([1]Base!$A$2:$C$207,MATCH($BW$6,[1]Base!$A$2:$A$207,0),2))))</f>
        <v>0.54700000000000004</v>
      </c>
      <c r="CA1255">
        <f t="shared" si="72"/>
        <v>0</v>
      </c>
      <c r="CC1255">
        <f>$BB$28+$D$10*((EXP(($BB$26-Q1255)/$D$10)+EXP(-($BB$26-Q1255)/$D$10))/2-1)</f>
        <v>237.96</v>
      </c>
      <c r="CD12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BORD'!$B$13:$B$2000,0),9)))*Q1255/$M$18)</f>
        <v>237.96</v>
      </c>
      <c r="CF1255">
        <f>'[1]TABLEAU DE BORD'!B1253</f>
        <v>0</v>
      </c>
      <c r="CG1255">
        <f>'[1]TABLEAU DE BORD'!E1253-'[1]TABLEAU DE BORD'!C1253</f>
        <v>0</v>
      </c>
      <c r="CI1255">
        <f>'[1]TABLEAU DE BORD'!H1253</f>
        <v>0</v>
      </c>
      <c r="CJ1255">
        <f>'[1]TABLEAU DE BORD'!K1253-'[1]TABLEAU DE BORD'!I1253</f>
        <v>0</v>
      </c>
    </row>
    <row r="1256" spans="69:88" x14ac:dyDescent="0.25">
      <c r="BQ12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BORD'!$B$13:$B$2000,0),11))*Q1256/INDEX('[1]TABLEAU DE BORD'!$B$13:$R$2000,MATCH('Formalisme RTE'!$H$2,'[1]TABLEAU DE BORD'!$B$13:$B$2000,0),12)</f>
        <v>2.7040062867933941</v>
      </c>
      <c r="BR1256">
        <f t="shared" si="73"/>
        <v>0</v>
      </c>
      <c r="BU1256">
        <f t="shared" si="71"/>
        <v>0.5758883471257642</v>
      </c>
      <c r="BW1256">
        <f>IF($BW$6="","",IF(ISERROR(INDEX([1]Base!$A$2:$C$207,MATCH($BW$6,[1]Base!$A$2:$A$207,0),2))=TRUE,"CABLE INCONNU",(INDEX([1]Base!$A$2:$C$207,MATCH($BW$6,[1]Base!$A$2:$A$207,0),3))))</f>
        <v>15.75</v>
      </c>
      <c r="BY1256">
        <f>IF($BW$6="","",IF(ISERROR(INDEX([1]Base!$A$2:$C$207,MATCH($BW$6,[1]Base!$A$2:$A$207,0),2))=TRUE,"CABLE INCONNU",(INDEX([1]Base!$A$2:$C$207,MATCH($BW$6,[1]Base!$A$2:$A$207,0),2))))</f>
        <v>0.54700000000000004</v>
      </c>
      <c r="CA1256">
        <f t="shared" si="72"/>
        <v>0</v>
      </c>
      <c r="CC1256">
        <f>$BB$28+$D$10*((EXP(($BB$26-Q1256)/$D$10)+EXP(-($BB$26-Q1256)/$D$10))/2-1)</f>
        <v>237.96</v>
      </c>
      <c r="CD12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BORD'!$B$13:$B$2000,0),9)))*Q1256/$M$18)</f>
        <v>237.96</v>
      </c>
      <c r="CF1256">
        <f>'[1]TABLEAU DE BORD'!B1254</f>
        <v>0</v>
      </c>
      <c r="CG1256">
        <f>'[1]TABLEAU DE BORD'!E1254-'[1]TABLEAU DE BORD'!C1254</f>
        <v>0</v>
      </c>
      <c r="CI1256">
        <f>'[1]TABLEAU DE BORD'!H1254</f>
        <v>0</v>
      </c>
      <c r="CJ1256">
        <f>'[1]TABLEAU DE BORD'!K1254-'[1]TABLEAU DE BORD'!I1254</f>
        <v>0</v>
      </c>
    </row>
    <row r="1257" spans="69:88" x14ac:dyDescent="0.25">
      <c r="BQ12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BORD'!$B$13:$B$2000,0),11))*Q1257/INDEX('[1]TABLEAU DE BORD'!$B$13:$R$2000,MATCH('Formalisme RTE'!$H$2,'[1]TABLEAU DE BORD'!$B$13:$B$2000,0),12)</f>
        <v>2.7040062867933941</v>
      </c>
      <c r="BR1257">
        <f t="shared" si="73"/>
        <v>0</v>
      </c>
      <c r="BU1257">
        <f t="shared" si="71"/>
        <v>0.5758883471257642</v>
      </c>
      <c r="BW1257">
        <f>IF($BW$6="","",IF(ISERROR(INDEX([1]Base!$A$2:$C$207,MATCH($BW$6,[1]Base!$A$2:$A$207,0),2))=TRUE,"CABLE INCONNU",(INDEX([1]Base!$A$2:$C$207,MATCH($BW$6,[1]Base!$A$2:$A$207,0),3))))</f>
        <v>15.75</v>
      </c>
      <c r="BY1257">
        <f>IF($BW$6="","",IF(ISERROR(INDEX([1]Base!$A$2:$C$207,MATCH($BW$6,[1]Base!$A$2:$A$207,0),2))=TRUE,"CABLE INCONNU",(INDEX([1]Base!$A$2:$C$207,MATCH($BW$6,[1]Base!$A$2:$A$207,0),2))))</f>
        <v>0.54700000000000004</v>
      </c>
      <c r="CA1257">
        <f t="shared" si="72"/>
        <v>0</v>
      </c>
      <c r="CC1257">
        <f>$BB$28+$D$10*((EXP(($BB$26-Q1257)/$D$10)+EXP(-($BB$26-Q1257)/$D$10))/2-1)</f>
        <v>237.96</v>
      </c>
      <c r="CD12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BORD'!$B$13:$B$2000,0),9)))*Q1257/$M$18)</f>
        <v>237.96</v>
      </c>
      <c r="CF1257">
        <f>'[1]TABLEAU DE BORD'!B1255</f>
        <v>0</v>
      </c>
      <c r="CG1257">
        <f>'[1]TABLEAU DE BORD'!E1255-'[1]TABLEAU DE BORD'!C1255</f>
        <v>0</v>
      </c>
      <c r="CI1257">
        <f>'[1]TABLEAU DE BORD'!H1255</f>
        <v>0</v>
      </c>
      <c r="CJ1257">
        <f>'[1]TABLEAU DE BORD'!K1255-'[1]TABLEAU DE BORD'!I1255</f>
        <v>0</v>
      </c>
    </row>
    <row r="1258" spans="69:88" x14ac:dyDescent="0.25">
      <c r="BQ12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BORD'!$B$13:$B$2000,0),11))*Q1258/INDEX('[1]TABLEAU DE BORD'!$B$13:$R$2000,MATCH('Formalisme RTE'!$H$2,'[1]TABLEAU DE BORD'!$B$13:$B$2000,0),12)</f>
        <v>2.7040062867933941</v>
      </c>
      <c r="BR1258">
        <f t="shared" si="73"/>
        <v>0</v>
      </c>
      <c r="BU1258">
        <f t="shared" si="71"/>
        <v>0.5758883471257642</v>
      </c>
      <c r="BW1258">
        <f>IF($BW$6="","",IF(ISERROR(INDEX([1]Base!$A$2:$C$207,MATCH($BW$6,[1]Base!$A$2:$A$207,0),2))=TRUE,"CABLE INCONNU",(INDEX([1]Base!$A$2:$C$207,MATCH($BW$6,[1]Base!$A$2:$A$207,0),3))))</f>
        <v>15.75</v>
      </c>
      <c r="BY1258">
        <f>IF($BW$6="","",IF(ISERROR(INDEX([1]Base!$A$2:$C$207,MATCH($BW$6,[1]Base!$A$2:$A$207,0),2))=TRUE,"CABLE INCONNU",(INDEX([1]Base!$A$2:$C$207,MATCH($BW$6,[1]Base!$A$2:$A$207,0),2))))</f>
        <v>0.54700000000000004</v>
      </c>
      <c r="CA1258">
        <f t="shared" si="72"/>
        <v>0</v>
      </c>
      <c r="CC1258">
        <f>$BB$28+$D$10*((EXP(($BB$26-Q1258)/$D$10)+EXP(-($BB$26-Q1258)/$D$10))/2-1)</f>
        <v>237.96</v>
      </c>
      <c r="CD12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BORD'!$B$13:$B$2000,0),9)))*Q1258/$M$18)</f>
        <v>237.96</v>
      </c>
      <c r="CF1258">
        <f>'[1]TABLEAU DE BORD'!B1256</f>
        <v>0</v>
      </c>
      <c r="CG1258">
        <f>'[1]TABLEAU DE BORD'!E1256-'[1]TABLEAU DE BORD'!C1256</f>
        <v>0</v>
      </c>
      <c r="CI1258">
        <f>'[1]TABLEAU DE BORD'!H1256</f>
        <v>0</v>
      </c>
      <c r="CJ1258">
        <f>'[1]TABLEAU DE BORD'!K1256-'[1]TABLEAU DE BORD'!I1256</f>
        <v>0</v>
      </c>
    </row>
    <row r="1259" spans="69:88" x14ac:dyDescent="0.25">
      <c r="BQ12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BORD'!$B$13:$B$2000,0),11))*Q1259/INDEX('[1]TABLEAU DE BORD'!$B$13:$R$2000,MATCH('Formalisme RTE'!$H$2,'[1]TABLEAU DE BORD'!$B$13:$B$2000,0),12)</f>
        <v>2.7040062867933941</v>
      </c>
      <c r="BR1259">
        <f t="shared" si="73"/>
        <v>0</v>
      </c>
      <c r="BU1259">
        <f t="shared" si="71"/>
        <v>0.5758883471257642</v>
      </c>
      <c r="BW1259">
        <f>IF($BW$6="","",IF(ISERROR(INDEX([1]Base!$A$2:$C$207,MATCH($BW$6,[1]Base!$A$2:$A$207,0),2))=TRUE,"CABLE INCONNU",(INDEX([1]Base!$A$2:$C$207,MATCH($BW$6,[1]Base!$A$2:$A$207,0),3))))</f>
        <v>15.75</v>
      </c>
      <c r="BY1259">
        <f>IF($BW$6="","",IF(ISERROR(INDEX([1]Base!$A$2:$C$207,MATCH($BW$6,[1]Base!$A$2:$A$207,0),2))=TRUE,"CABLE INCONNU",(INDEX([1]Base!$A$2:$C$207,MATCH($BW$6,[1]Base!$A$2:$A$207,0),2))))</f>
        <v>0.54700000000000004</v>
      </c>
      <c r="CA1259">
        <f t="shared" si="72"/>
        <v>0</v>
      </c>
      <c r="CC1259">
        <f>$BB$28+$D$10*((EXP(($BB$26-Q1259)/$D$10)+EXP(-($BB$26-Q1259)/$D$10))/2-1)</f>
        <v>237.96</v>
      </c>
      <c r="CD12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BORD'!$B$13:$B$2000,0),9)))*Q1259/$M$18)</f>
        <v>237.96</v>
      </c>
      <c r="CF1259">
        <f>'[1]TABLEAU DE BORD'!B1257</f>
        <v>0</v>
      </c>
      <c r="CG1259">
        <f>'[1]TABLEAU DE BORD'!E1257-'[1]TABLEAU DE BORD'!C1257</f>
        <v>0</v>
      </c>
      <c r="CI1259">
        <f>'[1]TABLEAU DE BORD'!H1257</f>
        <v>0</v>
      </c>
      <c r="CJ1259">
        <f>'[1]TABLEAU DE BORD'!K1257-'[1]TABLEAU DE BORD'!I1257</f>
        <v>0</v>
      </c>
    </row>
    <row r="1260" spans="69:88" x14ac:dyDescent="0.25">
      <c r="BQ12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BORD'!$B$13:$B$2000,0),11))*Q1260/INDEX('[1]TABLEAU DE BORD'!$B$13:$R$2000,MATCH('Formalisme RTE'!$H$2,'[1]TABLEAU DE BORD'!$B$13:$B$2000,0),12)</f>
        <v>2.7040062867933941</v>
      </c>
      <c r="BR1260">
        <f t="shared" si="73"/>
        <v>0</v>
      </c>
      <c r="BU1260">
        <f t="shared" si="71"/>
        <v>0.5758883471257642</v>
      </c>
      <c r="BW1260">
        <f>IF($BW$6="","",IF(ISERROR(INDEX([1]Base!$A$2:$C$207,MATCH($BW$6,[1]Base!$A$2:$A$207,0),2))=TRUE,"CABLE INCONNU",(INDEX([1]Base!$A$2:$C$207,MATCH($BW$6,[1]Base!$A$2:$A$207,0),3))))</f>
        <v>15.75</v>
      </c>
      <c r="BY1260">
        <f>IF($BW$6="","",IF(ISERROR(INDEX([1]Base!$A$2:$C$207,MATCH($BW$6,[1]Base!$A$2:$A$207,0),2))=TRUE,"CABLE INCONNU",(INDEX([1]Base!$A$2:$C$207,MATCH($BW$6,[1]Base!$A$2:$A$207,0),2))))</f>
        <v>0.54700000000000004</v>
      </c>
      <c r="CA1260">
        <f t="shared" si="72"/>
        <v>0</v>
      </c>
      <c r="CC1260">
        <f>$BB$28+$D$10*((EXP(($BB$26-Q1260)/$D$10)+EXP(-($BB$26-Q1260)/$D$10))/2-1)</f>
        <v>237.96</v>
      </c>
      <c r="CD12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BORD'!$B$13:$B$2000,0),9)))*Q1260/$M$18)</f>
        <v>237.96</v>
      </c>
      <c r="CF1260">
        <f>'[1]TABLEAU DE BORD'!B1258</f>
        <v>0</v>
      </c>
      <c r="CG1260">
        <f>'[1]TABLEAU DE BORD'!E1258-'[1]TABLEAU DE BORD'!C1258</f>
        <v>0</v>
      </c>
      <c r="CI1260">
        <f>'[1]TABLEAU DE BORD'!H1258</f>
        <v>0</v>
      </c>
      <c r="CJ1260">
        <f>'[1]TABLEAU DE BORD'!K1258-'[1]TABLEAU DE BORD'!I1258</f>
        <v>0</v>
      </c>
    </row>
    <row r="1261" spans="69:88" x14ac:dyDescent="0.25">
      <c r="BQ12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BORD'!$B$13:$B$2000,0),11))*Q1261/INDEX('[1]TABLEAU DE BORD'!$B$13:$R$2000,MATCH('Formalisme RTE'!$H$2,'[1]TABLEAU DE BORD'!$B$13:$B$2000,0),12)</f>
        <v>2.7040062867933941</v>
      </c>
      <c r="BR1261">
        <f t="shared" si="73"/>
        <v>0</v>
      </c>
      <c r="BU1261">
        <f t="shared" si="71"/>
        <v>0.5758883471257642</v>
      </c>
      <c r="BW1261">
        <f>IF($BW$6="","",IF(ISERROR(INDEX([1]Base!$A$2:$C$207,MATCH($BW$6,[1]Base!$A$2:$A$207,0),2))=TRUE,"CABLE INCONNU",(INDEX([1]Base!$A$2:$C$207,MATCH($BW$6,[1]Base!$A$2:$A$207,0),3))))</f>
        <v>15.75</v>
      </c>
      <c r="BY1261">
        <f>IF($BW$6="","",IF(ISERROR(INDEX([1]Base!$A$2:$C$207,MATCH($BW$6,[1]Base!$A$2:$A$207,0),2))=TRUE,"CABLE INCONNU",(INDEX([1]Base!$A$2:$C$207,MATCH($BW$6,[1]Base!$A$2:$A$207,0),2))))</f>
        <v>0.54700000000000004</v>
      </c>
      <c r="CA1261">
        <f t="shared" si="72"/>
        <v>0</v>
      </c>
      <c r="CC1261">
        <f>$BB$28+$D$10*((EXP(($BB$26-Q1261)/$D$10)+EXP(-($BB$26-Q1261)/$D$10))/2-1)</f>
        <v>237.96</v>
      </c>
      <c r="CD12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BORD'!$B$13:$B$2000,0),9)))*Q1261/$M$18)</f>
        <v>237.96</v>
      </c>
      <c r="CF1261">
        <f>'[1]TABLEAU DE BORD'!B1259</f>
        <v>0</v>
      </c>
      <c r="CG1261">
        <f>'[1]TABLEAU DE BORD'!E1259-'[1]TABLEAU DE BORD'!C1259</f>
        <v>0</v>
      </c>
      <c r="CI1261">
        <f>'[1]TABLEAU DE BORD'!H1259</f>
        <v>0</v>
      </c>
      <c r="CJ1261">
        <f>'[1]TABLEAU DE BORD'!K1259-'[1]TABLEAU DE BORD'!I1259</f>
        <v>0</v>
      </c>
    </row>
    <row r="1262" spans="69:88" x14ac:dyDescent="0.25">
      <c r="BQ12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BORD'!$B$13:$B$2000,0),11))*Q1262/INDEX('[1]TABLEAU DE BORD'!$B$13:$R$2000,MATCH('Formalisme RTE'!$H$2,'[1]TABLEAU DE BORD'!$B$13:$B$2000,0),12)</f>
        <v>2.7040062867933941</v>
      </c>
      <c r="BR1262">
        <f t="shared" si="73"/>
        <v>0</v>
      </c>
      <c r="BU1262">
        <f t="shared" si="71"/>
        <v>0.5758883471257642</v>
      </c>
      <c r="BW1262">
        <f>IF($BW$6="","",IF(ISERROR(INDEX([1]Base!$A$2:$C$207,MATCH($BW$6,[1]Base!$A$2:$A$207,0),2))=TRUE,"CABLE INCONNU",(INDEX([1]Base!$A$2:$C$207,MATCH($BW$6,[1]Base!$A$2:$A$207,0),3))))</f>
        <v>15.75</v>
      </c>
      <c r="BY1262">
        <f>IF($BW$6="","",IF(ISERROR(INDEX([1]Base!$A$2:$C$207,MATCH($BW$6,[1]Base!$A$2:$A$207,0),2))=TRUE,"CABLE INCONNU",(INDEX([1]Base!$A$2:$C$207,MATCH($BW$6,[1]Base!$A$2:$A$207,0),2))))</f>
        <v>0.54700000000000004</v>
      </c>
      <c r="CA1262">
        <f t="shared" si="72"/>
        <v>0</v>
      </c>
      <c r="CC1262">
        <f>$BB$28+$D$10*((EXP(($BB$26-Q1262)/$D$10)+EXP(-($BB$26-Q1262)/$D$10))/2-1)</f>
        <v>237.96</v>
      </c>
      <c r="CD12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BORD'!$B$13:$B$2000,0),9)))*Q1262/$M$18)</f>
        <v>237.96</v>
      </c>
      <c r="CF1262">
        <f>'[1]TABLEAU DE BORD'!B1260</f>
        <v>0</v>
      </c>
      <c r="CG1262">
        <f>'[1]TABLEAU DE BORD'!E1260-'[1]TABLEAU DE BORD'!C1260</f>
        <v>0</v>
      </c>
      <c r="CI1262">
        <f>'[1]TABLEAU DE BORD'!H1260</f>
        <v>0</v>
      </c>
      <c r="CJ1262">
        <f>'[1]TABLEAU DE BORD'!K1260-'[1]TABLEAU DE BORD'!I1260</f>
        <v>0</v>
      </c>
    </row>
    <row r="1263" spans="69:88" x14ac:dyDescent="0.25">
      <c r="BQ12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BORD'!$B$13:$B$2000,0),11))*Q1263/INDEX('[1]TABLEAU DE BORD'!$B$13:$R$2000,MATCH('Formalisme RTE'!$H$2,'[1]TABLEAU DE BORD'!$B$13:$B$2000,0),12)</f>
        <v>2.7040062867933941</v>
      </c>
      <c r="BR1263">
        <f t="shared" si="73"/>
        <v>0</v>
      </c>
      <c r="BU1263">
        <f t="shared" si="71"/>
        <v>0.5758883471257642</v>
      </c>
      <c r="BW1263">
        <f>IF($BW$6="","",IF(ISERROR(INDEX([1]Base!$A$2:$C$207,MATCH($BW$6,[1]Base!$A$2:$A$207,0),2))=TRUE,"CABLE INCONNU",(INDEX([1]Base!$A$2:$C$207,MATCH($BW$6,[1]Base!$A$2:$A$207,0),3))))</f>
        <v>15.75</v>
      </c>
      <c r="BY1263">
        <f>IF($BW$6="","",IF(ISERROR(INDEX([1]Base!$A$2:$C$207,MATCH($BW$6,[1]Base!$A$2:$A$207,0),2))=TRUE,"CABLE INCONNU",(INDEX([1]Base!$A$2:$C$207,MATCH($BW$6,[1]Base!$A$2:$A$207,0),2))))</f>
        <v>0.54700000000000004</v>
      </c>
      <c r="CA1263">
        <f t="shared" si="72"/>
        <v>0</v>
      </c>
      <c r="CC1263">
        <f>$BB$28+$D$10*((EXP(($BB$26-Q1263)/$D$10)+EXP(-($BB$26-Q1263)/$D$10))/2-1)</f>
        <v>237.96</v>
      </c>
      <c r="CD12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BORD'!$B$13:$B$2000,0),9)))*Q1263/$M$18)</f>
        <v>237.96</v>
      </c>
      <c r="CF1263">
        <f>'[1]TABLEAU DE BORD'!B1261</f>
        <v>0</v>
      </c>
      <c r="CG1263">
        <f>'[1]TABLEAU DE BORD'!E1261-'[1]TABLEAU DE BORD'!C1261</f>
        <v>0</v>
      </c>
      <c r="CI1263">
        <f>'[1]TABLEAU DE BORD'!H1261</f>
        <v>0</v>
      </c>
      <c r="CJ1263">
        <f>'[1]TABLEAU DE BORD'!K1261-'[1]TABLEAU DE BORD'!I1261</f>
        <v>0</v>
      </c>
    </row>
    <row r="1264" spans="69:88" x14ac:dyDescent="0.25">
      <c r="BQ12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BORD'!$B$13:$B$2000,0),11))*Q1264/INDEX('[1]TABLEAU DE BORD'!$B$13:$R$2000,MATCH('Formalisme RTE'!$H$2,'[1]TABLEAU DE BORD'!$B$13:$B$2000,0),12)</f>
        <v>2.7040062867933941</v>
      </c>
      <c r="BR1264">
        <f t="shared" si="73"/>
        <v>0</v>
      </c>
      <c r="BU1264">
        <f t="shared" si="71"/>
        <v>0.5758883471257642</v>
      </c>
      <c r="BW1264">
        <f>IF($BW$6="","",IF(ISERROR(INDEX([1]Base!$A$2:$C$207,MATCH($BW$6,[1]Base!$A$2:$A$207,0),2))=TRUE,"CABLE INCONNU",(INDEX([1]Base!$A$2:$C$207,MATCH($BW$6,[1]Base!$A$2:$A$207,0),3))))</f>
        <v>15.75</v>
      </c>
      <c r="BY1264">
        <f>IF($BW$6="","",IF(ISERROR(INDEX([1]Base!$A$2:$C$207,MATCH($BW$6,[1]Base!$A$2:$A$207,0),2))=TRUE,"CABLE INCONNU",(INDEX([1]Base!$A$2:$C$207,MATCH($BW$6,[1]Base!$A$2:$A$207,0),2))))</f>
        <v>0.54700000000000004</v>
      </c>
      <c r="CA1264">
        <f t="shared" si="72"/>
        <v>0</v>
      </c>
      <c r="CC1264">
        <f>$BB$28+$D$10*((EXP(($BB$26-Q1264)/$D$10)+EXP(-($BB$26-Q1264)/$D$10))/2-1)</f>
        <v>237.96</v>
      </c>
      <c r="CD12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BORD'!$B$13:$B$2000,0),9)))*Q1264/$M$18)</f>
        <v>237.96</v>
      </c>
      <c r="CF1264">
        <f>'[1]TABLEAU DE BORD'!B1262</f>
        <v>0</v>
      </c>
      <c r="CG1264">
        <f>'[1]TABLEAU DE BORD'!E1262-'[1]TABLEAU DE BORD'!C1262</f>
        <v>0</v>
      </c>
      <c r="CI1264">
        <f>'[1]TABLEAU DE BORD'!H1262</f>
        <v>0</v>
      </c>
      <c r="CJ1264">
        <f>'[1]TABLEAU DE BORD'!K1262-'[1]TABLEAU DE BORD'!I1262</f>
        <v>0</v>
      </c>
    </row>
    <row r="1265" spans="69:88" x14ac:dyDescent="0.25">
      <c r="BQ12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BORD'!$B$13:$B$2000,0),11))*Q1265/INDEX('[1]TABLEAU DE BORD'!$B$13:$R$2000,MATCH('Formalisme RTE'!$H$2,'[1]TABLEAU DE BORD'!$B$13:$B$2000,0),12)</f>
        <v>2.7040062867933941</v>
      </c>
      <c r="BR1265">
        <f t="shared" si="73"/>
        <v>0</v>
      </c>
      <c r="BU1265">
        <f t="shared" si="71"/>
        <v>0.5758883471257642</v>
      </c>
      <c r="BW1265">
        <f>IF($BW$6="","",IF(ISERROR(INDEX([1]Base!$A$2:$C$207,MATCH($BW$6,[1]Base!$A$2:$A$207,0),2))=TRUE,"CABLE INCONNU",(INDEX([1]Base!$A$2:$C$207,MATCH($BW$6,[1]Base!$A$2:$A$207,0),3))))</f>
        <v>15.75</v>
      </c>
      <c r="BY1265">
        <f>IF($BW$6="","",IF(ISERROR(INDEX([1]Base!$A$2:$C$207,MATCH($BW$6,[1]Base!$A$2:$A$207,0),2))=TRUE,"CABLE INCONNU",(INDEX([1]Base!$A$2:$C$207,MATCH($BW$6,[1]Base!$A$2:$A$207,0),2))))</f>
        <v>0.54700000000000004</v>
      </c>
      <c r="CA1265">
        <f t="shared" si="72"/>
        <v>0</v>
      </c>
      <c r="CC1265">
        <f>$BB$28+$D$10*((EXP(($BB$26-Q1265)/$D$10)+EXP(-($BB$26-Q1265)/$D$10))/2-1)</f>
        <v>237.96</v>
      </c>
      <c r="CD12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BORD'!$B$13:$B$2000,0),9)))*Q1265/$M$18)</f>
        <v>237.96</v>
      </c>
      <c r="CF1265">
        <f>'[1]TABLEAU DE BORD'!B1263</f>
        <v>0</v>
      </c>
      <c r="CG1265">
        <f>'[1]TABLEAU DE BORD'!E1263-'[1]TABLEAU DE BORD'!C1263</f>
        <v>0</v>
      </c>
      <c r="CI1265">
        <f>'[1]TABLEAU DE BORD'!H1263</f>
        <v>0</v>
      </c>
      <c r="CJ1265">
        <f>'[1]TABLEAU DE BORD'!K1263-'[1]TABLEAU DE BORD'!I1263</f>
        <v>0</v>
      </c>
    </row>
    <row r="1266" spans="69:88" x14ac:dyDescent="0.25">
      <c r="BQ12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BORD'!$B$13:$B$2000,0),11))*Q1266/INDEX('[1]TABLEAU DE BORD'!$B$13:$R$2000,MATCH('Formalisme RTE'!$H$2,'[1]TABLEAU DE BORD'!$B$13:$B$2000,0),12)</f>
        <v>2.7040062867933941</v>
      </c>
      <c r="BR1266">
        <f t="shared" si="73"/>
        <v>0</v>
      </c>
      <c r="BU1266">
        <f t="shared" si="71"/>
        <v>0.5758883471257642</v>
      </c>
      <c r="BW1266">
        <f>IF($BW$6="","",IF(ISERROR(INDEX([1]Base!$A$2:$C$207,MATCH($BW$6,[1]Base!$A$2:$A$207,0),2))=TRUE,"CABLE INCONNU",(INDEX([1]Base!$A$2:$C$207,MATCH($BW$6,[1]Base!$A$2:$A$207,0),3))))</f>
        <v>15.75</v>
      </c>
      <c r="BY1266">
        <f>IF($BW$6="","",IF(ISERROR(INDEX([1]Base!$A$2:$C$207,MATCH($BW$6,[1]Base!$A$2:$A$207,0),2))=TRUE,"CABLE INCONNU",(INDEX([1]Base!$A$2:$C$207,MATCH($BW$6,[1]Base!$A$2:$A$207,0),2))))</f>
        <v>0.54700000000000004</v>
      </c>
      <c r="CA1266">
        <f t="shared" si="72"/>
        <v>0</v>
      </c>
      <c r="CC1266">
        <f>$BB$28+$D$10*((EXP(($BB$26-Q1266)/$D$10)+EXP(-($BB$26-Q1266)/$D$10))/2-1)</f>
        <v>237.96</v>
      </c>
      <c r="CD12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BORD'!$B$13:$B$2000,0),9)))*Q1266/$M$18)</f>
        <v>237.96</v>
      </c>
      <c r="CF1266">
        <f>'[1]TABLEAU DE BORD'!B1264</f>
        <v>0</v>
      </c>
      <c r="CG1266">
        <f>'[1]TABLEAU DE BORD'!E1264-'[1]TABLEAU DE BORD'!C1264</f>
        <v>0</v>
      </c>
      <c r="CI1266">
        <f>'[1]TABLEAU DE BORD'!H1264</f>
        <v>0</v>
      </c>
      <c r="CJ1266">
        <f>'[1]TABLEAU DE BORD'!K1264-'[1]TABLEAU DE BORD'!I1264</f>
        <v>0</v>
      </c>
    </row>
    <row r="1267" spans="69:88" x14ac:dyDescent="0.25">
      <c r="BQ12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BORD'!$B$13:$B$2000,0),11))*Q1267/INDEX('[1]TABLEAU DE BORD'!$B$13:$R$2000,MATCH('Formalisme RTE'!$H$2,'[1]TABLEAU DE BORD'!$B$13:$B$2000,0),12)</f>
        <v>2.7040062867933941</v>
      </c>
      <c r="BR1267">
        <f t="shared" si="73"/>
        <v>0</v>
      </c>
      <c r="BU1267">
        <f t="shared" si="71"/>
        <v>0.5758883471257642</v>
      </c>
      <c r="BW1267">
        <f>IF($BW$6="","",IF(ISERROR(INDEX([1]Base!$A$2:$C$207,MATCH($BW$6,[1]Base!$A$2:$A$207,0),2))=TRUE,"CABLE INCONNU",(INDEX([1]Base!$A$2:$C$207,MATCH($BW$6,[1]Base!$A$2:$A$207,0),3))))</f>
        <v>15.75</v>
      </c>
      <c r="BY1267">
        <f>IF($BW$6="","",IF(ISERROR(INDEX([1]Base!$A$2:$C$207,MATCH($BW$6,[1]Base!$A$2:$A$207,0),2))=TRUE,"CABLE INCONNU",(INDEX([1]Base!$A$2:$C$207,MATCH($BW$6,[1]Base!$A$2:$A$207,0),2))))</f>
        <v>0.54700000000000004</v>
      </c>
      <c r="CA1267">
        <f t="shared" si="72"/>
        <v>0</v>
      </c>
      <c r="CC1267">
        <f>$BB$28+$D$10*((EXP(($BB$26-Q1267)/$D$10)+EXP(-($BB$26-Q1267)/$D$10))/2-1)</f>
        <v>237.96</v>
      </c>
      <c r="CD12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BORD'!$B$13:$B$2000,0),9)))*Q1267/$M$18)</f>
        <v>237.96</v>
      </c>
      <c r="CF1267">
        <f>'[1]TABLEAU DE BORD'!B1265</f>
        <v>0</v>
      </c>
      <c r="CG1267">
        <f>'[1]TABLEAU DE BORD'!E1265-'[1]TABLEAU DE BORD'!C1265</f>
        <v>0</v>
      </c>
      <c r="CI1267">
        <f>'[1]TABLEAU DE BORD'!H1265</f>
        <v>0</v>
      </c>
      <c r="CJ1267">
        <f>'[1]TABLEAU DE BORD'!K1265-'[1]TABLEAU DE BORD'!I1265</f>
        <v>0</v>
      </c>
    </row>
    <row r="1268" spans="69:88" x14ac:dyDescent="0.25">
      <c r="BQ12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BORD'!$B$13:$B$2000,0),11))*Q1268/INDEX('[1]TABLEAU DE BORD'!$B$13:$R$2000,MATCH('Formalisme RTE'!$H$2,'[1]TABLEAU DE BORD'!$B$13:$B$2000,0),12)</f>
        <v>2.7040062867933941</v>
      </c>
      <c r="BR1268">
        <f t="shared" si="73"/>
        <v>0</v>
      </c>
      <c r="BU1268">
        <f t="shared" si="71"/>
        <v>0.5758883471257642</v>
      </c>
      <c r="BW1268">
        <f>IF($BW$6="","",IF(ISERROR(INDEX([1]Base!$A$2:$C$207,MATCH($BW$6,[1]Base!$A$2:$A$207,0),2))=TRUE,"CABLE INCONNU",(INDEX([1]Base!$A$2:$C$207,MATCH($BW$6,[1]Base!$A$2:$A$207,0),3))))</f>
        <v>15.75</v>
      </c>
      <c r="BY1268">
        <f>IF($BW$6="","",IF(ISERROR(INDEX([1]Base!$A$2:$C$207,MATCH($BW$6,[1]Base!$A$2:$A$207,0),2))=TRUE,"CABLE INCONNU",(INDEX([1]Base!$A$2:$C$207,MATCH($BW$6,[1]Base!$A$2:$A$207,0),2))))</f>
        <v>0.54700000000000004</v>
      </c>
      <c r="CA1268">
        <f t="shared" si="72"/>
        <v>0</v>
      </c>
      <c r="CC1268">
        <f>$BB$28+$D$10*((EXP(($BB$26-Q1268)/$D$10)+EXP(-($BB$26-Q1268)/$D$10))/2-1)</f>
        <v>237.96</v>
      </c>
      <c r="CD12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BORD'!$B$13:$B$2000,0),9)))*Q1268/$M$18)</f>
        <v>237.96</v>
      </c>
      <c r="CF1268">
        <f>'[1]TABLEAU DE BORD'!B1266</f>
        <v>0</v>
      </c>
      <c r="CG1268">
        <f>'[1]TABLEAU DE BORD'!E1266-'[1]TABLEAU DE BORD'!C1266</f>
        <v>0</v>
      </c>
      <c r="CI1268">
        <f>'[1]TABLEAU DE BORD'!H1266</f>
        <v>0</v>
      </c>
      <c r="CJ1268">
        <f>'[1]TABLEAU DE BORD'!K1266-'[1]TABLEAU DE BORD'!I1266</f>
        <v>0</v>
      </c>
    </row>
    <row r="1269" spans="69:88" x14ac:dyDescent="0.25">
      <c r="BQ12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BORD'!$B$13:$B$2000,0),11))*Q1269/INDEX('[1]TABLEAU DE BORD'!$B$13:$R$2000,MATCH('Formalisme RTE'!$H$2,'[1]TABLEAU DE BORD'!$B$13:$B$2000,0),12)</f>
        <v>2.7040062867933941</v>
      </c>
      <c r="BR1269">
        <f t="shared" si="73"/>
        <v>0</v>
      </c>
      <c r="BU1269">
        <f t="shared" si="71"/>
        <v>0.5758883471257642</v>
      </c>
      <c r="BW1269">
        <f>IF($BW$6="","",IF(ISERROR(INDEX([1]Base!$A$2:$C$207,MATCH($BW$6,[1]Base!$A$2:$A$207,0),2))=TRUE,"CABLE INCONNU",(INDEX([1]Base!$A$2:$C$207,MATCH($BW$6,[1]Base!$A$2:$A$207,0),3))))</f>
        <v>15.75</v>
      </c>
      <c r="BY1269">
        <f>IF($BW$6="","",IF(ISERROR(INDEX([1]Base!$A$2:$C$207,MATCH($BW$6,[1]Base!$A$2:$A$207,0),2))=TRUE,"CABLE INCONNU",(INDEX([1]Base!$A$2:$C$207,MATCH($BW$6,[1]Base!$A$2:$A$207,0),2))))</f>
        <v>0.54700000000000004</v>
      </c>
      <c r="CA1269">
        <f t="shared" si="72"/>
        <v>0</v>
      </c>
      <c r="CC1269">
        <f>$BB$28+$D$10*((EXP(($BB$26-Q1269)/$D$10)+EXP(-($BB$26-Q1269)/$D$10))/2-1)</f>
        <v>237.96</v>
      </c>
      <c r="CD12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BORD'!$B$13:$B$2000,0),9)))*Q1269/$M$18)</f>
        <v>237.96</v>
      </c>
      <c r="CF1269">
        <f>'[1]TABLEAU DE BORD'!B1267</f>
        <v>0</v>
      </c>
      <c r="CG1269">
        <f>'[1]TABLEAU DE BORD'!E1267-'[1]TABLEAU DE BORD'!C1267</f>
        <v>0</v>
      </c>
      <c r="CI1269">
        <f>'[1]TABLEAU DE BORD'!H1267</f>
        <v>0</v>
      </c>
      <c r="CJ1269">
        <f>'[1]TABLEAU DE BORD'!K1267-'[1]TABLEAU DE BORD'!I1267</f>
        <v>0</v>
      </c>
    </row>
    <row r="1270" spans="69:88" x14ac:dyDescent="0.25">
      <c r="BQ12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BORD'!$B$13:$B$2000,0),11))*Q1270/INDEX('[1]TABLEAU DE BORD'!$B$13:$R$2000,MATCH('Formalisme RTE'!$H$2,'[1]TABLEAU DE BORD'!$B$13:$B$2000,0),12)</f>
        <v>2.7040062867933941</v>
      </c>
      <c r="BR1270">
        <f t="shared" si="73"/>
        <v>0</v>
      </c>
      <c r="BU1270">
        <f t="shared" si="71"/>
        <v>0.5758883471257642</v>
      </c>
      <c r="BW1270">
        <f>IF($BW$6="","",IF(ISERROR(INDEX([1]Base!$A$2:$C$207,MATCH($BW$6,[1]Base!$A$2:$A$207,0),2))=TRUE,"CABLE INCONNU",(INDEX([1]Base!$A$2:$C$207,MATCH($BW$6,[1]Base!$A$2:$A$207,0),3))))</f>
        <v>15.75</v>
      </c>
      <c r="BY1270">
        <f>IF($BW$6="","",IF(ISERROR(INDEX([1]Base!$A$2:$C$207,MATCH($BW$6,[1]Base!$A$2:$A$207,0),2))=TRUE,"CABLE INCONNU",(INDEX([1]Base!$A$2:$C$207,MATCH($BW$6,[1]Base!$A$2:$A$207,0),2))))</f>
        <v>0.54700000000000004</v>
      </c>
      <c r="CA1270">
        <f t="shared" si="72"/>
        <v>0</v>
      </c>
      <c r="CC1270">
        <f>$BB$28+$D$10*((EXP(($BB$26-Q1270)/$D$10)+EXP(-($BB$26-Q1270)/$D$10))/2-1)</f>
        <v>237.96</v>
      </c>
      <c r="CD12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BORD'!$B$13:$B$2000,0),9)))*Q1270/$M$18)</f>
        <v>237.96</v>
      </c>
      <c r="CF1270">
        <f>'[1]TABLEAU DE BORD'!B1268</f>
        <v>0</v>
      </c>
      <c r="CG1270">
        <f>'[1]TABLEAU DE BORD'!E1268-'[1]TABLEAU DE BORD'!C1268</f>
        <v>0</v>
      </c>
      <c r="CI1270">
        <f>'[1]TABLEAU DE BORD'!H1268</f>
        <v>0</v>
      </c>
      <c r="CJ1270">
        <f>'[1]TABLEAU DE BORD'!K1268-'[1]TABLEAU DE BORD'!I1268</f>
        <v>0</v>
      </c>
    </row>
    <row r="1271" spans="69:88" x14ac:dyDescent="0.25">
      <c r="BQ12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BORD'!$B$13:$B$2000,0),11))*Q1271/INDEX('[1]TABLEAU DE BORD'!$B$13:$R$2000,MATCH('Formalisme RTE'!$H$2,'[1]TABLEAU DE BORD'!$B$13:$B$2000,0),12)</f>
        <v>2.7040062867933941</v>
      </c>
      <c r="BR1271">
        <f t="shared" si="73"/>
        <v>0</v>
      </c>
      <c r="BU1271">
        <f t="shared" si="71"/>
        <v>0.5758883471257642</v>
      </c>
      <c r="BW1271">
        <f>IF($BW$6="","",IF(ISERROR(INDEX([1]Base!$A$2:$C$207,MATCH($BW$6,[1]Base!$A$2:$A$207,0),2))=TRUE,"CABLE INCONNU",(INDEX([1]Base!$A$2:$C$207,MATCH($BW$6,[1]Base!$A$2:$A$207,0),3))))</f>
        <v>15.75</v>
      </c>
      <c r="BY1271">
        <f>IF($BW$6="","",IF(ISERROR(INDEX([1]Base!$A$2:$C$207,MATCH($BW$6,[1]Base!$A$2:$A$207,0),2))=TRUE,"CABLE INCONNU",(INDEX([1]Base!$A$2:$C$207,MATCH($BW$6,[1]Base!$A$2:$A$207,0),2))))</f>
        <v>0.54700000000000004</v>
      </c>
      <c r="CA1271">
        <f t="shared" si="72"/>
        <v>0</v>
      </c>
      <c r="CC1271">
        <f>$BB$28+$D$10*((EXP(($BB$26-Q1271)/$D$10)+EXP(-($BB$26-Q1271)/$D$10))/2-1)</f>
        <v>237.96</v>
      </c>
      <c r="CD12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BORD'!$B$13:$B$2000,0),9)))*Q1271/$M$18)</f>
        <v>237.96</v>
      </c>
      <c r="CF1271">
        <f>'[1]TABLEAU DE BORD'!B1269</f>
        <v>0</v>
      </c>
      <c r="CG1271">
        <f>'[1]TABLEAU DE BORD'!E1269-'[1]TABLEAU DE BORD'!C1269</f>
        <v>0</v>
      </c>
      <c r="CI1271">
        <f>'[1]TABLEAU DE BORD'!H1269</f>
        <v>0</v>
      </c>
      <c r="CJ1271">
        <f>'[1]TABLEAU DE BORD'!K1269-'[1]TABLEAU DE BORD'!I1269</f>
        <v>0</v>
      </c>
    </row>
    <row r="1272" spans="69:88" x14ac:dyDescent="0.25">
      <c r="BQ12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BORD'!$B$13:$B$2000,0),11))*Q1272/INDEX('[1]TABLEAU DE BORD'!$B$13:$R$2000,MATCH('Formalisme RTE'!$H$2,'[1]TABLEAU DE BORD'!$B$13:$B$2000,0),12)</f>
        <v>2.7040062867933941</v>
      </c>
      <c r="BR1272">
        <f t="shared" si="73"/>
        <v>0</v>
      </c>
      <c r="BU1272">
        <f t="shared" si="71"/>
        <v>0.5758883471257642</v>
      </c>
      <c r="BW1272">
        <f>IF($BW$6="","",IF(ISERROR(INDEX([1]Base!$A$2:$C$207,MATCH($BW$6,[1]Base!$A$2:$A$207,0),2))=TRUE,"CABLE INCONNU",(INDEX([1]Base!$A$2:$C$207,MATCH($BW$6,[1]Base!$A$2:$A$207,0),3))))</f>
        <v>15.75</v>
      </c>
      <c r="BY1272">
        <f>IF($BW$6="","",IF(ISERROR(INDEX([1]Base!$A$2:$C$207,MATCH($BW$6,[1]Base!$A$2:$A$207,0),2))=TRUE,"CABLE INCONNU",(INDEX([1]Base!$A$2:$C$207,MATCH($BW$6,[1]Base!$A$2:$A$207,0),2))))</f>
        <v>0.54700000000000004</v>
      </c>
      <c r="CA1272">
        <f t="shared" si="72"/>
        <v>0</v>
      </c>
      <c r="CC1272">
        <f>$BB$28+$D$10*((EXP(($BB$26-Q1272)/$D$10)+EXP(-($BB$26-Q1272)/$D$10))/2-1)</f>
        <v>237.96</v>
      </c>
      <c r="CD12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BORD'!$B$13:$B$2000,0),9)))*Q1272/$M$18)</f>
        <v>237.96</v>
      </c>
      <c r="CF1272">
        <f>'[1]TABLEAU DE BORD'!B1270</f>
        <v>0</v>
      </c>
      <c r="CG1272">
        <f>'[1]TABLEAU DE BORD'!E1270-'[1]TABLEAU DE BORD'!C1270</f>
        <v>0</v>
      </c>
      <c r="CI1272">
        <f>'[1]TABLEAU DE BORD'!H1270</f>
        <v>0</v>
      </c>
      <c r="CJ1272">
        <f>'[1]TABLEAU DE BORD'!K1270-'[1]TABLEAU DE BORD'!I1270</f>
        <v>0</v>
      </c>
    </row>
    <row r="1273" spans="69:88" x14ac:dyDescent="0.25">
      <c r="BQ12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BORD'!$B$13:$B$2000,0),11))*Q1273/INDEX('[1]TABLEAU DE BORD'!$B$13:$R$2000,MATCH('Formalisme RTE'!$H$2,'[1]TABLEAU DE BORD'!$B$13:$B$2000,0),12)</f>
        <v>2.7040062867933941</v>
      </c>
      <c r="BR1273">
        <f t="shared" si="73"/>
        <v>0</v>
      </c>
      <c r="BU1273">
        <f t="shared" si="71"/>
        <v>0.5758883471257642</v>
      </c>
      <c r="BW1273">
        <f>IF($BW$6="","",IF(ISERROR(INDEX([1]Base!$A$2:$C$207,MATCH($BW$6,[1]Base!$A$2:$A$207,0),2))=TRUE,"CABLE INCONNU",(INDEX([1]Base!$A$2:$C$207,MATCH($BW$6,[1]Base!$A$2:$A$207,0),3))))</f>
        <v>15.75</v>
      </c>
      <c r="BY1273">
        <f>IF($BW$6="","",IF(ISERROR(INDEX([1]Base!$A$2:$C$207,MATCH($BW$6,[1]Base!$A$2:$A$207,0),2))=TRUE,"CABLE INCONNU",(INDEX([1]Base!$A$2:$C$207,MATCH($BW$6,[1]Base!$A$2:$A$207,0),2))))</f>
        <v>0.54700000000000004</v>
      </c>
      <c r="CA1273">
        <f t="shared" si="72"/>
        <v>0</v>
      </c>
      <c r="CC1273">
        <f>$BB$28+$D$10*((EXP(($BB$26-Q1273)/$D$10)+EXP(-($BB$26-Q1273)/$D$10))/2-1)</f>
        <v>237.96</v>
      </c>
      <c r="CD12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BORD'!$B$13:$B$2000,0),9)))*Q1273/$M$18)</f>
        <v>237.96</v>
      </c>
      <c r="CF1273">
        <f>'[1]TABLEAU DE BORD'!B1271</f>
        <v>0</v>
      </c>
      <c r="CG1273">
        <f>'[1]TABLEAU DE BORD'!E1271-'[1]TABLEAU DE BORD'!C1271</f>
        <v>0</v>
      </c>
      <c r="CI1273">
        <f>'[1]TABLEAU DE BORD'!H1271</f>
        <v>0</v>
      </c>
      <c r="CJ1273">
        <f>'[1]TABLEAU DE BORD'!K1271-'[1]TABLEAU DE BORD'!I1271</f>
        <v>0</v>
      </c>
    </row>
    <row r="1274" spans="69:88" x14ac:dyDescent="0.25">
      <c r="BQ12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BORD'!$B$13:$B$2000,0),11))*Q1274/INDEX('[1]TABLEAU DE BORD'!$B$13:$R$2000,MATCH('Formalisme RTE'!$H$2,'[1]TABLEAU DE BORD'!$B$13:$B$2000,0),12)</f>
        <v>2.7040062867933941</v>
      </c>
      <c r="BR1274">
        <f t="shared" si="73"/>
        <v>0</v>
      </c>
      <c r="BU1274">
        <f t="shared" si="71"/>
        <v>0.5758883471257642</v>
      </c>
      <c r="BW1274">
        <f>IF($BW$6="","",IF(ISERROR(INDEX([1]Base!$A$2:$C$207,MATCH($BW$6,[1]Base!$A$2:$A$207,0),2))=TRUE,"CABLE INCONNU",(INDEX([1]Base!$A$2:$C$207,MATCH($BW$6,[1]Base!$A$2:$A$207,0),3))))</f>
        <v>15.75</v>
      </c>
      <c r="BY1274">
        <f>IF($BW$6="","",IF(ISERROR(INDEX([1]Base!$A$2:$C$207,MATCH($BW$6,[1]Base!$A$2:$A$207,0),2))=TRUE,"CABLE INCONNU",(INDEX([1]Base!$A$2:$C$207,MATCH($BW$6,[1]Base!$A$2:$A$207,0),2))))</f>
        <v>0.54700000000000004</v>
      </c>
      <c r="CA1274">
        <f t="shared" si="72"/>
        <v>0</v>
      </c>
      <c r="CC1274">
        <f>$BB$28+$D$10*((EXP(($BB$26-Q1274)/$D$10)+EXP(-($BB$26-Q1274)/$D$10))/2-1)</f>
        <v>237.96</v>
      </c>
      <c r="CD12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BORD'!$B$13:$B$2000,0),9)))*Q1274/$M$18)</f>
        <v>237.96</v>
      </c>
      <c r="CF1274">
        <f>'[1]TABLEAU DE BORD'!B1272</f>
        <v>0</v>
      </c>
      <c r="CG1274">
        <f>'[1]TABLEAU DE BORD'!E1272-'[1]TABLEAU DE BORD'!C1272</f>
        <v>0</v>
      </c>
      <c r="CI1274">
        <f>'[1]TABLEAU DE BORD'!H1272</f>
        <v>0</v>
      </c>
      <c r="CJ1274">
        <f>'[1]TABLEAU DE BORD'!K1272-'[1]TABLEAU DE BORD'!I1272</f>
        <v>0</v>
      </c>
    </row>
    <row r="1275" spans="69:88" x14ac:dyDescent="0.25">
      <c r="BQ12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BORD'!$B$13:$B$2000,0),11))*Q1275/INDEX('[1]TABLEAU DE BORD'!$B$13:$R$2000,MATCH('Formalisme RTE'!$H$2,'[1]TABLEAU DE BORD'!$B$13:$B$2000,0),12)</f>
        <v>2.7040062867933941</v>
      </c>
      <c r="BR1275">
        <f t="shared" si="73"/>
        <v>0</v>
      </c>
      <c r="BU1275">
        <f t="shared" si="71"/>
        <v>0.5758883471257642</v>
      </c>
      <c r="BW1275">
        <f>IF($BW$6="","",IF(ISERROR(INDEX([1]Base!$A$2:$C$207,MATCH($BW$6,[1]Base!$A$2:$A$207,0),2))=TRUE,"CABLE INCONNU",(INDEX([1]Base!$A$2:$C$207,MATCH($BW$6,[1]Base!$A$2:$A$207,0),3))))</f>
        <v>15.75</v>
      </c>
      <c r="BY1275">
        <f>IF($BW$6="","",IF(ISERROR(INDEX([1]Base!$A$2:$C$207,MATCH($BW$6,[1]Base!$A$2:$A$207,0),2))=TRUE,"CABLE INCONNU",(INDEX([1]Base!$A$2:$C$207,MATCH($BW$6,[1]Base!$A$2:$A$207,0),2))))</f>
        <v>0.54700000000000004</v>
      </c>
      <c r="CA1275">
        <f t="shared" si="72"/>
        <v>0</v>
      </c>
      <c r="CC1275">
        <f>$BB$28+$D$10*((EXP(($BB$26-Q1275)/$D$10)+EXP(-($BB$26-Q1275)/$D$10))/2-1)</f>
        <v>237.96</v>
      </c>
      <c r="CD12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BORD'!$B$13:$B$2000,0),9)))*Q1275/$M$18)</f>
        <v>237.96</v>
      </c>
      <c r="CF1275">
        <f>'[1]TABLEAU DE BORD'!B1273</f>
        <v>0</v>
      </c>
      <c r="CG1275">
        <f>'[1]TABLEAU DE BORD'!E1273-'[1]TABLEAU DE BORD'!C1273</f>
        <v>0</v>
      </c>
      <c r="CI1275">
        <f>'[1]TABLEAU DE BORD'!H1273</f>
        <v>0</v>
      </c>
      <c r="CJ1275">
        <f>'[1]TABLEAU DE BORD'!K1273-'[1]TABLEAU DE BORD'!I1273</f>
        <v>0</v>
      </c>
    </row>
    <row r="1276" spans="69:88" x14ac:dyDescent="0.25">
      <c r="BQ12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BORD'!$B$13:$B$2000,0),11))*Q1276/INDEX('[1]TABLEAU DE BORD'!$B$13:$R$2000,MATCH('Formalisme RTE'!$H$2,'[1]TABLEAU DE BORD'!$B$13:$B$2000,0),12)</f>
        <v>2.7040062867933941</v>
      </c>
      <c r="BR1276">
        <f t="shared" si="73"/>
        <v>0</v>
      </c>
      <c r="BU1276">
        <f t="shared" si="71"/>
        <v>0.5758883471257642</v>
      </c>
      <c r="BW1276">
        <f>IF($BW$6="","",IF(ISERROR(INDEX([1]Base!$A$2:$C$207,MATCH($BW$6,[1]Base!$A$2:$A$207,0),2))=TRUE,"CABLE INCONNU",(INDEX([1]Base!$A$2:$C$207,MATCH($BW$6,[1]Base!$A$2:$A$207,0),3))))</f>
        <v>15.75</v>
      </c>
      <c r="BY1276">
        <f>IF($BW$6="","",IF(ISERROR(INDEX([1]Base!$A$2:$C$207,MATCH($BW$6,[1]Base!$A$2:$A$207,0),2))=TRUE,"CABLE INCONNU",(INDEX([1]Base!$A$2:$C$207,MATCH($BW$6,[1]Base!$A$2:$A$207,0),2))))</f>
        <v>0.54700000000000004</v>
      </c>
      <c r="CA1276">
        <f t="shared" si="72"/>
        <v>0</v>
      </c>
      <c r="CC1276">
        <f>$BB$28+$D$10*((EXP(($BB$26-Q1276)/$D$10)+EXP(-($BB$26-Q1276)/$D$10))/2-1)</f>
        <v>237.96</v>
      </c>
      <c r="CD12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BORD'!$B$13:$B$2000,0),9)))*Q1276/$M$18)</f>
        <v>237.96</v>
      </c>
      <c r="CF1276">
        <f>'[1]TABLEAU DE BORD'!B1274</f>
        <v>0</v>
      </c>
      <c r="CG1276">
        <f>'[1]TABLEAU DE BORD'!E1274-'[1]TABLEAU DE BORD'!C1274</f>
        <v>0</v>
      </c>
      <c r="CI1276">
        <f>'[1]TABLEAU DE BORD'!H1274</f>
        <v>0</v>
      </c>
      <c r="CJ1276">
        <f>'[1]TABLEAU DE BORD'!K1274-'[1]TABLEAU DE BORD'!I1274</f>
        <v>0</v>
      </c>
    </row>
    <row r="1277" spans="69:88" x14ac:dyDescent="0.25">
      <c r="BQ12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BORD'!$B$13:$B$2000,0),11))*Q1277/INDEX('[1]TABLEAU DE BORD'!$B$13:$R$2000,MATCH('Formalisme RTE'!$H$2,'[1]TABLEAU DE BORD'!$B$13:$B$2000,0),12)</f>
        <v>2.7040062867933941</v>
      </c>
      <c r="BR1277">
        <f t="shared" si="73"/>
        <v>0</v>
      </c>
      <c r="BU1277">
        <f t="shared" si="71"/>
        <v>0.5758883471257642</v>
      </c>
      <c r="BW1277">
        <f>IF($BW$6="","",IF(ISERROR(INDEX([1]Base!$A$2:$C$207,MATCH($BW$6,[1]Base!$A$2:$A$207,0),2))=TRUE,"CABLE INCONNU",(INDEX([1]Base!$A$2:$C$207,MATCH($BW$6,[1]Base!$A$2:$A$207,0),3))))</f>
        <v>15.75</v>
      </c>
      <c r="BY1277">
        <f>IF($BW$6="","",IF(ISERROR(INDEX([1]Base!$A$2:$C$207,MATCH($BW$6,[1]Base!$A$2:$A$207,0),2))=TRUE,"CABLE INCONNU",(INDEX([1]Base!$A$2:$C$207,MATCH($BW$6,[1]Base!$A$2:$A$207,0),2))))</f>
        <v>0.54700000000000004</v>
      </c>
      <c r="CA1277">
        <f t="shared" si="72"/>
        <v>0</v>
      </c>
      <c r="CC1277">
        <f>$BB$28+$D$10*((EXP(($BB$26-Q1277)/$D$10)+EXP(-($BB$26-Q1277)/$D$10))/2-1)</f>
        <v>237.96</v>
      </c>
      <c r="CD12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BORD'!$B$13:$B$2000,0),9)))*Q1277/$M$18)</f>
        <v>237.96</v>
      </c>
      <c r="CF1277">
        <f>'[1]TABLEAU DE BORD'!B1275</f>
        <v>0</v>
      </c>
      <c r="CG1277">
        <f>'[1]TABLEAU DE BORD'!E1275-'[1]TABLEAU DE BORD'!C1275</f>
        <v>0</v>
      </c>
      <c r="CI1277">
        <f>'[1]TABLEAU DE BORD'!H1275</f>
        <v>0</v>
      </c>
      <c r="CJ1277">
        <f>'[1]TABLEAU DE BORD'!K1275-'[1]TABLEAU DE BORD'!I1275</f>
        <v>0</v>
      </c>
    </row>
    <row r="1278" spans="69:88" x14ac:dyDescent="0.25">
      <c r="BQ12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BORD'!$B$13:$B$2000,0),11))*Q1278/INDEX('[1]TABLEAU DE BORD'!$B$13:$R$2000,MATCH('Formalisme RTE'!$H$2,'[1]TABLEAU DE BORD'!$B$13:$B$2000,0),12)</f>
        <v>2.7040062867933941</v>
      </c>
      <c r="BR1278">
        <f t="shared" si="73"/>
        <v>0</v>
      </c>
      <c r="BU1278">
        <f t="shared" si="71"/>
        <v>0.5758883471257642</v>
      </c>
      <c r="BW1278">
        <f>IF($BW$6="","",IF(ISERROR(INDEX([1]Base!$A$2:$C$207,MATCH($BW$6,[1]Base!$A$2:$A$207,0),2))=TRUE,"CABLE INCONNU",(INDEX([1]Base!$A$2:$C$207,MATCH($BW$6,[1]Base!$A$2:$A$207,0),3))))</f>
        <v>15.75</v>
      </c>
      <c r="BY1278">
        <f>IF($BW$6="","",IF(ISERROR(INDEX([1]Base!$A$2:$C$207,MATCH($BW$6,[1]Base!$A$2:$A$207,0),2))=TRUE,"CABLE INCONNU",(INDEX([1]Base!$A$2:$C$207,MATCH($BW$6,[1]Base!$A$2:$A$207,0),2))))</f>
        <v>0.54700000000000004</v>
      </c>
      <c r="CA1278">
        <f t="shared" si="72"/>
        <v>0</v>
      </c>
      <c r="CC1278">
        <f>$BB$28+$D$10*((EXP(($BB$26-Q1278)/$D$10)+EXP(-($BB$26-Q1278)/$D$10))/2-1)</f>
        <v>237.96</v>
      </c>
      <c r="CD12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BORD'!$B$13:$B$2000,0),9)))*Q1278/$M$18)</f>
        <v>237.96</v>
      </c>
      <c r="CF1278">
        <f>'[1]TABLEAU DE BORD'!B1276</f>
        <v>0</v>
      </c>
      <c r="CG1278">
        <f>'[1]TABLEAU DE BORD'!E1276-'[1]TABLEAU DE BORD'!C1276</f>
        <v>0</v>
      </c>
      <c r="CI1278">
        <f>'[1]TABLEAU DE BORD'!H1276</f>
        <v>0</v>
      </c>
      <c r="CJ1278">
        <f>'[1]TABLEAU DE BORD'!K1276-'[1]TABLEAU DE BORD'!I1276</f>
        <v>0</v>
      </c>
    </row>
    <row r="1279" spans="69:88" x14ac:dyDescent="0.25">
      <c r="BQ12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BORD'!$B$13:$B$2000,0),11))*Q1279/INDEX('[1]TABLEAU DE BORD'!$B$13:$R$2000,MATCH('Formalisme RTE'!$H$2,'[1]TABLEAU DE BORD'!$B$13:$B$2000,0),12)</f>
        <v>2.7040062867933941</v>
      </c>
      <c r="BR1279">
        <f t="shared" si="73"/>
        <v>0</v>
      </c>
      <c r="BU1279">
        <f t="shared" si="71"/>
        <v>0.5758883471257642</v>
      </c>
      <c r="BW1279">
        <f>IF($BW$6="","",IF(ISERROR(INDEX([1]Base!$A$2:$C$207,MATCH($BW$6,[1]Base!$A$2:$A$207,0),2))=TRUE,"CABLE INCONNU",(INDEX([1]Base!$A$2:$C$207,MATCH($BW$6,[1]Base!$A$2:$A$207,0),3))))</f>
        <v>15.75</v>
      </c>
      <c r="BY1279">
        <f>IF($BW$6="","",IF(ISERROR(INDEX([1]Base!$A$2:$C$207,MATCH($BW$6,[1]Base!$A$2:$A$207,0),2))=TRUE,"CABLE INCONNU",(INDEX([1]Base!$A$2:$C$207,MATCH($BW$6,[1]Base!$A$2:$A$207,0),2))))</f>
        <v>0.54700000000000004</v>
      </c>
      <c r="CA1279">
        <f t="shared" si="72"/>
        <v>0</v>
      </c>
      <c r="CC1279">
        <f>$BB$28+$D$10*((EXP(($BB$26-Q1279)/$D$10)+EXP(-($BB$26-Q1279)/$D$10))/2-1)</f>
        <v>237.96</v>
      </c>
      <c r="CD12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BORD'!$B$13:$B$2000,0),9)))*Q1279/$M$18)</f>
        <v>237.96</v>
      </c>
      <c r="CF1279">
        <f>'[1]TABLEAU DE BORD'!B1277</f>
        <v>0</v>
      </c>
      <c r="CG1279">
        <f>'[1]TABLEAU DE BORD'!E1277-'[1]TABLEAU DE BORD'!C1277</f>
        <v>0</v>
      </c>
      <c r="CI1279">
        <f>'[1]TABLEAU DE BORD'!H1277</f>
        <v>0</v>
      </c>
      <c r="CJ1279">
        <f>'[1]TABLEAU DE BORD'!K1277-'[1]TABLEAU DE BORD'!I1277</f>
        <v>0</v>
      </c>
    </row>
    <row r="1280" spans="69:88" x14ac:dyDescent="0.25">
      <c r="BQ12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BORD'!$B$13:$B$2000,0),11))*Q1280/INDEX('[1]TABLEAU DE BORD'!$B$13:$R$2000,MATCH('Formalisme RTE'!$H$2,'[1]TABLEAU DE BORD'!$B$13:$B$2000,0),12)</f>
        <v>2.7040062867933941</v>
      </c>
      <c r="BR1280">
        <f t="shared" si="73"/>
        <v>0</v>
      </c>
      <c r="BU1280">
        <f t="shared" si="71"/>
        <v>0.5758883471257642</v>
      </c>
      <c r="BW1280">
        <f>IF($BW$6="","",IF(ISERROR(INDEX([1]Base!$A$2:$C$207,MATCH($BW$6,[1]Base!$A$2:$A$207,0),2))=TRUE,"CABLE INCONNU",(INDEX([1]Base!$A$2:$C$207,MATCH($BW$6,[1]Base!$A$2:$A$207,0),3))))</f>
        <v>15.75</v>
      </c>
      <c r="BY1280">
        <f>IF($BW$6="","",IF(ISERROR(INDEX([1]Base!$A$2:$C$207,MATCH($BW$6,[1]Base!$A$2:$A$207,0),2))=TRUE,"CABLE INCONNU",(INDEX([1]Base!$A$2:$C$207,MATCH($BW$6,[1]Base!$A$2:$A$207,0),2))))</f>
        <v>0.54700000000000004</v>
      </c>
      <c r="CA1280">
        <f t="shared" si="72"/>
        <v>0</v>
      </c>
      <c r="CC1280">
        <f>$BB$28+$D$10*((EXP(($BB$26-Q1280)/$D$10)+EXP(-($BB$26-Q1280)/$D$10))/2-1)</f>
        <v>237.96</v>
      </c>
      <c r="CD12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BORD'!$B$13:$B$2000,0),9)))*Q1280/$M$18)</f>
        <v>237.96</v>
      </c>
      <c r="CF1280">
        <f>'[1]TABLEAU DE BORD'!B1278</f>
        <v>0</v>
      </c>
      <c r="CG1280">
        <f>'[1]TABLEAU DE BORD'!E1278-'[1]TABLEAU DE BORD'!C1278</f>
        <v>0</v>
      </c>
      <c r="CI1280">
        <f>'[1]TABLEAU DE BORD'!H1278</f>
        <v>0</v>
      </c>
      <c r="CJ1280">
        <f>'[1]TABLEAU DE BORD'!K1278-'[1]TABLEAU DE BORD'!I1278</f>
        <v>0</v>
      </c>
    </row>
    <row r="1281" spans="69:88" x14ac:dyDescent="0.25">
      <c r="BQ12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BORD'!$B$13:$B$2000,0),11))*Q1281/INDEX('[1]TABLEAU DE BORD'!$B$13:$R$2000,MATCH('Formalisme RTE'!$H$2,'[1]TABLEAU DE BORD'!$B$13:$B$2000,0),12)</f>
        <v>2.7040062867933941</v>
      </c>
      <c r="BR1281">
        <f t="shared" si="73"/>
        <v>0</v>
      </c>
      <c r="BU1281">
        <f t="shared" si="71"/>
        <v>0.5758883471257642</v>
      </c>
      <c r="BW1281">
        <f>IF($BW$6="","",IF(ISERROR(INDEX([1]Base!$A$2:$C$207,MATCH($BW$6,[1]Base!$A$2:$A$207,0),2))=TRUE,"CABLE INCONNU",(INDEX([1]Base!$A$2:$C$207,MATCH($BW$6,[1]Base!$A$2:$A$207,0),3))))</f>
        <v>15.75</v>
      </c>
      <c r="BY1281">
        <f>IF($BW$6="","",IF(ISERROR(INDEX([1]Base!$A$2:$C$207,MATCH($BW$6,[1]Base!$A$2:$A$207,0),2))=TRUE,"CABLE INCONNU",(INDEX([1]Base!$A$2:$C$207,MATCH($BW$6,[1]Base!$A$2:$A$207,0),2))))</f>
        <v>0.54700000000000004</v>
      </c>
      <c r="CA1281">
        <f t="shared" si="72"/>
        <v>0</v>
      </c>
      <c r="CC1281">
        <f>$BB$28+$D$10*((EXP(($BB$26-Q1281)/$D$10)+EXP(-($BB$26-Q1281)/$D$10))/2-1)</f>
        <v>237.96</v>
      </c>
      <c r="CD12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BORD'!$B$13:$B$2000,0),9)))*Q1281/$M$18)</f>
        <v>237.96</v>
      </c>
      <c r="CF1281">
        <f>'[1]TABLEAU DE BORD'!B1279</f>
        <v>0</v>
      </c>
      <c r="CG1281">
        <f>'[1]TABLEAU DE BORD'!E1279-'[1]TABLEAU DE BORD'!C1279</f>
        <v>0</v>
      </c>
      <c r="CI1281">
        <f>'[1]TABLEAU DE BORD'!H1279</f>
        <v>0</v>
      </c>
      <c r="CJ1281">
        <f>'[1]TABLEAU DE BORD'!K1279-'[1]TABLEAU DE BORD'!I1279</f>
        <v>0</v>
      </c>
    </row>
    <row r="1282" spans="69:88" x14ac:dyDescent="0.25">
      <c r="BQ12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BORD'!$B$13:$B$2000,0),11))*Q1282/INDEX('[1]TABLEAU DE BORD'!$B$13:$R$2000,MATCH('Formalisme RTE'!$H$2,'[1]TABLEAU DE BORD'!$B$13:$B$2000,0),12)</f>
        <v>2.7040062867933941</v>
      </c>
      <c r="BR1282">
        <f t="shared" si="73"/>
        <v>0</v>
      </c>
      <c r="BU1282">
        <f t="shared" si="71"/>
        <v>0.5758883471257642</v>
      </c>
      <c r="BW1282">
        <f>IF($BW$6="","",IF(ISERROR(INDEX([1]Base!$A$2:$C$207,MATCH($BW$6,[1]Base!$A$2:$A$207,0),2))=TRUE,"CABLE INCONNU",(INDEX([1]Base!$A$2:$C$207,MATCH($BW$6,[1]Base!$A$2:$A$207,0),3))))</f>
        <v>15.75</v>
      </c>
      <c r="BY1282">
        <f>IF($BW$6="","",IF(ISERROR(INDEX([1]Base!$A$2:$C$207,MATCH($BW$6,[1]Base!$A$2:$A$207,0),2))=TRUE,"CABLE INCONNU",(INDEX([1]Base!$A$2:$C$207,MATCH($BW$6,[1]Base!$A$2:$A$207,0),2))))</f>
        <v>0.54700000000000004</v>
      </c>
      <c r="CA1282">
        <f t="shared" si="72"/>
        <v>0</v>
      </c>
      <c r="CC1282">
        <f>$BB$28+$D$10*((EXP(($BB$26-Q1282)/$D$10)+EXP(-($BB$26-Q1282)/$D$10))/2-1)</f>
        <v>237.96</v>
      </c>
      <c r="CD12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BORD'!$B$13:$B$2000,0),9)))*Q1282/$M$18)</f>
        <v>237.96</v>
      </c>
      <c r="CF1282">
        <f>'[1]TABLEAU DE BORD'!B1280</f>
        <v>0</v>
      </c>
      <c r="CG1282">
        <f>'[1]TABLEAU DE BORD'!E1280-'[1]TABLEAU DE BORD'!C1280</f>
        <v>0</v>
      </c>
      <c r="CI1282">
        <f>'[1]TABLEAU DE BORD'!H1280</f>
        <v>0</v>
      </c>
      <c r="CJ1282">
        <f>'[1]TABLEAU DE BORD'!K1280-'[1]TABLEAU DE BORD'!I1280</f>
        <v>0</v>
      </c>
    </row>
    <row r="1283" spans="69:88" x14ac:dyDescent="0.25">
      <c r="BQ12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BORD'!$B$13:$B$2000,0),11))*Q1283/INDEX('[1]TABLEAU DE BORD'!$B$13:$R$2000,MATCH('Formalisme RTE'!$H$2,'[1]TABLEAU DE BORD'!$B$13:$B$2000,0),12)</f>
        <v>2.7040062867933941</v>
      </c>
      <c r="BR1283">
        <f t="shared" si="73"/>
        <v>0</v>
      </c>
      <c r="BU1283">
        <f t="shared" si="71"/>
        <v>0.5758883471257642</v>
      </c>
      <c r="BW1283">
        <f>IF($BW$6="","",IF(ISERROR(INDEX([1]Base!$A$2:$C$207,MATCH($BW$6,[1]Base!$A$2:$A$207,0),2))=TRUE,"CABLE INCONNU",(INDEX([1]Base!$A$2:$C$207,MATCH($BW$6,[1]Base!$A$2:$A$207,0),3))))</f>
        <v>15.75</v>
      </c>
      <c r="BY1283">
        <f>IF($BW$6="","",IF(ISERROR(INDEX([1]Base!$A$2:$C$207,MATCH($BW$6,[1]Base!$A$2:$A$207,0),2))=TRUE,"CABLE INCONNU",(INDEX([1]Base!$A$2:$C$207,MATCH($BW$6,[1]Base!$A$2:$A$207,0),2))))</f>
        <v>0.54700000000000004</v>
      </c>
      <c r="CA1283">
        <f t="shared" si="72"/>
        <v>0</v>
      </c>
      <c r="CC1283">
        <f>$BB$28+$D$10*((EXP(($BB$26-Q1283)/$D$10)+EXP(-($BB$26-Q1283)/$D$10))/2-1)</f>
        <v>237.96</v>
      </c>
      <c r="CD12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BORD'!$B$13:$B$2000,0),9)))*Q1283/$M$18)</f>
        <v>237.96</v>
      </c>
      <c r="CF1283">
        <f>'[1]TABLEAU DE BORD'!B1281</f>
        <v>0</v>
      </c>
      <c r="CG1283">
        <f>'[1]TABLEAU DE BORD'!E1281-'[1]TABLEAU DE BORD'!C1281</f>
        <v>0</v>
      </c>
      <c r="CI1283">
        <f>'[1]TABLEAU DE BORD'!H1281</f>
        <v>0</v>
      </c>
      <c r="CJ1283">
        <f>'[1]TABLEAU DE BORD'!K1281-'[1]TABLEAU DE BORD'!I1281</f>
        <v>0</v>
      </c>
    </row>
    <row r="1284" spans="69:88" x14ac:dyDescent="0.25">
      <c r="BQ12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BORD'!$B$13:$B$2000,0),11))*Q1284/INDEX('[1]TABLEAU DE BORD'!$B$13:$R$2000,MATCH('Formalisme RTE'!$H$2,'[1]TABLEAU DE BORD'!$B$13:$B$2000,0),12)</f>
        <v>2.7040062867933941</v>
      </c>
      <c r="BR1284">
        <f t="shared" si="73"/>
        <v>0</v>
      </c>
      <c r="BU1284">
        <f t="shared" si="71"/>
        <v>0.5758883471257642</v>
      </c>
      <c r="BW1284">
        <f>IF($BW$6="","",IF(ISERROR(INDEX([1]Base!$A$2:$C$207,MATCH($BW$6,[1]Base!$A$2:$A$207,0),2))=TRUE,"CABLE INCONNU",(INDEX([1]Base!$A$2:$C$207,MATCH($BW$6,[1]Base!$A$2:$A$207,0),3))))</f>
        <v>15.75</v>
      </c>
      <c r="BY1284">
        <f>IF($BW$6="","",IF(ISERROR(INDEX([1]Base!$A$2:$C$207,MATCH($BW$6,[1]Base!$A$2:$A$207,0),2))=TRUE,"CABLE INCONNU",(INDEX([1]Base!$A$2:$C$207,MATCH($BW$6,[1]Base!$A$2:$A$207,0),2))))</f>
        <v>0.54700000000000004</v>
      </c>
      <c r="CA1284">
        <f t="shared" si="72"/>
        <v>0</v>
      </c>
      <c r="CC1284">
        <f>$BB$28+$D$10*((EXP(($BB$26-Q1284)/$D$10)+EXP(-($BB$26-Q1284)/$D$10))/2-1)</f>
        <v>237.96</v>
      </c>
      <c r="CD12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BORD'!$B$13:$B$2000,0),9)))*Q1284/$M$18)</f>
        <v>237.96</v>
      </c>
      <c r="CF1284">
        <f>'[1]TABLEAU DE BORD'!B1282</f>
        <v>0</v>
      </c>
      <c r="CG1284">
        <f>'[1]TABLEAU DE BORD'!E1282-'[1]TABLEAU DE BORD'!C1282</f>
        <v>0</v>
      </c>
      <c r="CI1284">
        <f>'[1]TABLEAU DE BORD'!H1282</f>
        <v>0</v>
      </c>
      <c r="CJ1284">
        <f>'[1]TABLEAU DE BORD'!K1282-'[1]TABLEAU DE BORD'!I1282</f>
        <v>0</v>
      </c>
    </row>
    <row r="1285" spans="69:88" x14ac:dyDescent="0.25">
      <c r="BQ12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BORD'!$B$13:$B$2000,0),11))*Q1285/INDEX('[1]TABLEAU DE BORD'!$B$13:$R$2000,MATCH('Formalisme RTE'!$H$2,'[1]TABLEAU DE BORD'!$B$13:$B$2000,0),12)</f>
        <v>2.7040062867933941</v>
      </c>
      <c r="BR1285">
        <f t="shared" si="73"/>
        <v>0</v>
      </c>
      <c r="BU1285">
        <f t="shared" si="71"/>
        <v>0.5758883471257642</v>
      </c>
      <c r="BW1285">
        <f>IF($BW$6="","",IF(ISERROR(INDEX([1]Base!$A$2:$C$207,MATCH($BW$6,[1]Base!$A$2:$A$207,0),2))=TRUE,"CABLE INCONNU",(INDEX([1]Base!$A$2:$C$207,MATCH($BW$6,[1]Base!$A$2:$A$207,0),3))))</f>
        <v>15.75</v>
      </c>
      <c r="BY1285">
        <f>IF($BW$6="","",IF(ISERROR(INDEX([1]Base!$A$2:$C$207,MATCH($BW$6,[1]Base!$A$2:$A$207,0),2))=TRUE,"CABLE INCONNU",(INDEX([1]Base!$A$2:$C$207,MATCH($BW$6,[1]Base!$A$2:$A$207,0),2))))</f>
        <v>0.54700000000000004</v>
      </c>
      <c r="CA1285">
        <f t="shared" si="72"/>
        <v>0</v>
      </c>
      <c r="CC1285">
        <f>$BB$28+$D$10*((EXP(($BB$26-Q1285)/$D$10)+EXP(-($BB$26-Q1285)/$D$10))/2-1)</f>
        <v>237.96</v>
      </c>
      <c r="CD12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BORD'!$B$13:$B$2000,0),9)))*Q1285/$M$18)</f>
        <v>237.96</v>
      </c>
      <c r="CF1285">
        <f>'[1]TABLEAU DE BORD'!B1283</f>
        <v>0</v>
      </c>
      <c r="CG1285">
        <f>'[1]TABLEAU DE BORD'!E1283-'[1]TABLEAU DE BORD'!C1283</f>
        <v>0</v>
      </c>
      <c r="CI1285">
        <f>'[1]TABLEAU DE BORD'!H1283</f>
        <v>0</v>
      </c>
      <c r="CJ1285">
        <f>'[1]TABLEAU DE BORD'!K1283-'[1]TABLEAU DE BORD'!I1283</f>
        <v>0</v>
      </c>
    </row>
    <row r="1286" spans="69:88" x14ac:dyDescent="0.25">
      <c r="BQ12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BORD'!$B$13:$B$2000,0),11))*Q1286/INDEX('[1]TABLEAU DE BORD'!$B$13:$R$2000,MATCH('Formalisme RTE'!$H$2,'[1]TABLEAU DE BORD'!$B$13:$B$2000,0),12)</f>
        <v>2.7040062867933941</v>
      </c>
      <c r="BR1286">
        <f t="shared" si="73"/>
        <v>0</v>
      </c>
      <c r="BU1286">
        <f t="shared" si="71"/>
        <v>0.5758883471257642</v>
      </c>
      <c r="BW1286">
        <f>IF($BW$6="","",IF(ISERROR(INDEX([1]Base!$A$2:$C$207,MATCH($BW$6,[1]Base!$A$2:$A$207,0),2))=TRUE,"CABLE INCONNU",(INDEX([1]Base!$A$2:$C$207,MATCH($BW$6,[1]Base!$A$2:$A$207,0),3))))</f>
        <v>15.75</v>
      </c>
      <c r="BY1286">
        <f>IF($BW$6="","",IF(ISERROR(INDEX([1]Base!$A$2:$C$207,MATCH($BW$6,[1]Base!$A$2:$A$207,0),2))=TRUE,"CABLE INCONNU",(INDEX([1]Base!$A$2:$C$207,MATCH($BW$6,[1]Base!$A$2:$A$207,0),2))))</f>
        <v>0.54700000000000004</v>
      </c>
      <c r="CA1286">
        <f t="shared" si="72"/>
        <v>0</v>
      </c>
      <c r="CC1286">
        <f>$BB$28+$D$10*((EXP(($BB$26-Q1286)/$D$10)+EXP(-($BB$26-Q1286)/$D$10))/2-1)</f>
        <v>237.96</v>
      </c>
      <c r="CD12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BORD'!$B$13:$B$2000,0),9)))*Q1286/$M$18)</f>
        <v>237.96</v>
      </c>
      <c r="CF1286">
        <f>'[1]TABLEAU DE BORD'!B1284</f>
        <v>0</v>
      </c>
      <c r="CG1286">
        <f>'[1]TABLEAU DE BORD'!E1284-'[1]TABLEAU DE BORD'!C1284</f>
        <v>0</v>
      </c>
      <c r="CI1286">
        <f>'[1]TABLEAU DE BORD'!H1284</f>
        <v>0</v>
      </c>
      <c r="CJ1286">
        <f>'[1]TABLEAU DE BORD'!K1284-'[1]TABLEAU DE BORD'!I1284</f>
        <v>0</v>
      </c>
    </row>
    <row r="1287" spans="69:88" x14ac:dyDescent="0.25">
      <c r="BQ12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BORD'!$B$13:$B$2000,0),11))*Q1287/INDEX('[1]TABLEAU DE BORD'!$B$13:$R$2000,MATCH('Formalisme RTE'!$H$2,'[1]TABLEAU DE BORD'!$B$13:$B$2000,0),12)</f>
        <v>2.7040062867933941</v>
      </c>
      <c r="BR1287">
        <f t="shared" si="73"/>
        <v>0</v>
      </c>
      <c r="BU1287">
        <f t="shared" si="71"/>
        <v>0.5758883471257642</v>
      </c>
      <c r="BW1287">
        <f>IF($BW$6="","",IF(ISERROR(INDEX([1]Base!$A$2:$C$207,MATCH($BW$6,[1]Base!$A$2:$A$207,0),2))=TRUE,"CABLE INCONNU",(INDEX([1]Base!$A$2:$C$207,MATCH($BW$6,[1]Base!$A$2:$A$207,0),3))))</f>
        <v>15.75</v>
      </c>
      <c r="BY1287">
        <f>IF($BW$6="","",IF(ISERROR(INDEX([1]Base!$A$2:$C$207,MATCH($BW$6,[1]Base!$A$2:$A$207,0),2))=TRUE,"CABLE INCONNU",(INDEX([1]Base!$A$2:$C$207,MATCH($BW$6,[1]Base!$A$2:$A$207,0),2))))</f>
        <v>0.54700000000000004</v>
      </c>
      <c r="CA1287">
        <f t="shared" si="72"/>
        <v>0</v>
      </c>
      <c r="CC1287">
        <f>$BB$28+$D$10*((EXP(($BB$26-Q1287)/$D$10)+EXP(-($BB$26-Q1287)/$D$10))/2-1)</f>
        <v>237.96</v>
      </c>
      <c r="CD12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BORD'!$B$13:$B$2000,0),9)))*Q1287/$M$18)</f>
        <v>237.96</v>
      </c>
      <c r="CF1287">
        <f>'[1]TABLEAU DE BORD'!B1285</f>
        <v>0</v>
      </c>
      <c r="CG1287">
        <f>'[1]TABLEAU DE BORD'!E1285-'[1]TABLEAU DE BORD'!C1285</f>
        <v>0</v>
      </c>
      <c r="CI1287">
        <f>'[1]TABLEAU DE BORD'!H1285</f>
        <v>0</v>
      </c>
      <c r="CJ1287">
        <f>'[1]TABLEAU DE BORD'!K1285-'[1]TABLEAU DE BORD'!I1285</f>
        <v>0</v>
      </c>
    </row>
    <row r="1288" spans="69:88" x14ac:dyDescent="0.25">
      <c r="BQ12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BORD'!$B$13:$B$2000,0),11))*Q1288/INDEX('[1]TABLEAU DE BORD'!$B$13:$R$2000,MATCH('Formalisme RTE'!$H$2,'[1]TABLEAU DE BORD'!$B$13:$B$2000,0),12)</f>
        <v>2.7040062867933941</v>
      </c>
      <c r="BR1288">
        <f t="shared" si="73"/>
        <v>0</v>
      </c>
      <c r="BU1288">
        <f t="shared" si="71"/>
        <v>0.5758883471257642</v>
      </c>
      <c r="BW1288">
        <f>IF($BW$6="","",IF(ISERROR(INDEX([1]Base!$A$2:$C$207,MATCH($BW$6,[1]Base!$A$2:$A$207,0),2))=TRUE,"CABLE INCONNU",(INDEX([1]Base!$A$2:$C$207,MATCH($BW$6,[1]Base!$A$2:$A$207,0),3))))</f>
        <v>15.75</v>
      </c>
      <c r="BY1288">
        <f>IF($BW$6="","",IF(ISERROR(INDEX([1]Base!$A$2:$C$207,MATCH($BW$6,[1]Base!$A$2:$A$207,0),2))=TRUE,"CABLE INCONNU",(INDEX([1]Base!$A$2:$C$207,MATCH($BW$6,[1]Base!$A$2:$A$207,0),2))))</f>
        <v>0.54700000000000004</v>
      </c>
      <c r="CA1288">
        <f t="shared" si="72"/>
        <v>0</v>
      </c>
      <c r="CC1288">
        <f>$BB$28+$D$10*((EXP(($BB$26-Q1288)/$D$10)+EXP(-($BB$26-Q1288)/$D$10))/2-1)</f>
        <v>237.96</v>
      </c>
      <c r="CD12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BORD'!$B$13:$B$2000,0),9)))*Q1288/$M$18)</f>
        <v>237.96</v>
      </c>
      <c r="CF1288">
        <f>'[1]TABLEAU DE BORD'!B1286</f>
        <v>0</v>
      </c>
      <c r="CG1288">
        <f>'[1]TABLEAU DE BORD'!E1286-'[1]TABLEAU DE BORD'!C1286</f>
        <v>0</v>
      </c>
      <c r="CI1288">
        <f>'[1]TABLEAU DE BORD'!H1286</f>
        <v>0</v>
      </c>
      <c r="CJ1288">
        <f>'[1]TABLEAU DE BORD'!K1286-'[1]TABLEAU DE BORD'!I1286</f>
        <v>0</v>
      </c>
    </row>
    <row r="1289" spans="69:88" x14ac:dyDescent="0.25">
      <c r="BQ12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BORD'!$B$13:$B$2000,0),11))*Q1289/INDEX('[1]TABLEAU DE BORD'!$B$13:$R$2000,MATCH('Formalisme RTE'!$H$2,'[1]TABLEAU DE BORD'!$B$13:$B$2000,0),12)</f>
        <v>2.7040062867933941</v>
      </c>
      <c r="BR1289">
        <f t="shared" si="73"/>
        <v>0</v>
      </c>
      <c r="BU1289">
        <f t="shared" si="71"/>
        <v>0.5758883471257642</v>
      </c>
      <c r="BW1289">
        <f>IF($BW$6="","",IF(ISERROR(INDEX([1]Base!$A$2:$C$207,MATCH($BW$6,[1]Base!$A$2:$A$207,0),2))=TRUE,"CABLE INCONNU",(INDEX([1]Base!$A$2:$C$207,MATCH($BW$6,[1]Base!$A$2:$A$207,0),3))))</f>
        <v>15.75</v>
      </c>
      <c r="BY1289">
        <f>IF($BW$6="","",IF(ISERROR(INDEX([1]Base!$A$2:$C$207,MATCH($BW$6,[1]Base!$A$2:$A$207,0),2))=TRUE,"CABLE INCONNU",(INDEX([1]Base!$A$2:$C$207,MATCH($BW$6,[1]Base!$A$2:$A$207,0),2))))</f>
        <v>0.54700000000000004</v>
      </c>
      <c r="CA1289">
        <f t="shared" si="72"/>
        <v>0</v>
      </c>
      <c r="CC1289">
        <f>$BB$28+$D$10*((EXP(($BB$26-Q1289)/$D$10)+EXP(-($BB$26-Q1289)/$D$10))/2-1)</f>
        <v>237.96</v>
      </c>
      <c r="CD12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BORD'!$B$13:$B$2000,0),9)))*Q1289/$M$18)</f>
        <v>237.96</v>
      </c>
      <c r="CF1289">
        <f>'[1]TABLEAU DE BORD'!B1287</f>
        <v>0</v>
      </c>
      <c r="CG1289">
        <f>'[1]TABLEAU DE BORD'!E1287-'[1]TABLEAU DE BORD'!C1287</f>
        <v>0</v>
      </c>
      <c r="CI1289">
        <f>'[1]TABLEAU DE BORD'!H1287</f>
        <v>0</v>
      </c>
      <c r="CJ1289">
        <f>'[1]TABLEAU DE BORD'!K1287-'[1]TABLEAU DE BORD'!I1287</f>
        <v>0</v>
      </c>
    </row>
    <row r="1290" spans="69:88" x14ac:dyDescent="0.25">
      <c r="BQ12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BORD'!$B$13:$B$2000,0),11))*Q1290/INDEX('[1]TABLEAU DE BORD'!$B$13:$R$2000,MATCH('Formalisme RTE'!$H$2,'[1]TABLEAU DE BORD'!$B$13:$B$2000,0),12)</f>
        <v>2.7040062867933941</v>
      </c>
      <c r="BR1290">
        <f t="shared" si="73"/>
        <v>0</v>
      </c>
      <c r="BU1290">
        <f t="shared" si="71"/>
        <v>0.5758883471257642</v>
      </c>
      <c r="BW1290">
        <f>IF($BW$6="","",IF(ISERROR(INDEX([1]Base!$A$2:$C$207,MATCH($BW$6,[1]Base!$A$2:$A$207,0),2))=TRUE,"CABLE INCONNU",(INDEX([1]Base!$A$2:$C$207,MATCH($BW$6,[1]Base!$A$2:$A$207,0),3))))</f>
        <v>15.75</v>
      </c>
      <c r="BY1290">
        <f>IF($BW$6="","",IF(ISERROR(INDEX([1]Base!$A$2:$C$207,MATCH($BW$6,[1]Base!$A$2:$A$207,0),2))=TRUE,"CABLE INCONNU",(INDEX([1]Base!$A$2:$C$207,MATCH($BW$6,[1]Base!$A$2:$A$207,0),2))))</f>
        <v>0.54700000000000004</v>
      </c>
      <c r="CA1290">
        <f t="shared" si="72"/>
        <v>0</v>
      </c>
      <c r="CC1290">
        <f>$BB$28+$D$10*((EXP(($BB$26-Q1290)/$D$10)+EXP(-($BB$26-Q1290)/$D$10))/2-1)</f>
        <v>237.96</v>
      </c>
      <c r="CD12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BORD'!$B$13:$B$2000,0),9)))*Q1290/$M$18)</f>
        <v>237.96</v>
      </c>
      <c r="CF1290">
        <f>'[1]TABLEAU DE BORD'!B1288</f>
        <v>0</v>
      </c>
      <c r="CG1290">
        <f>'[1]TABLEAU DE BORD'!E1288-'[1]TABLEAU DE BORD'!C1288</f>
        <v>0</v>
      </c>
      <c r="CI1290">
        <f>'[1]TABLEAU DE BORD'!H1288</f>
        <v>0</v>
      </c>
      <c r="CJ1290">
        <f>'[1]TABLEAU DE BORD'!K1288-'[1]TABLEAU DE BORD'!I1288</f>
        <v>0</v>
      </c>
    </row>
    <row r="1291" spans="69:88" x14ac:dyDescent="0.25">
      <c r="BQ12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BORD'!$B$13:$B$2000,0),11))*Q1291/INDEX('[1]TABLEAU DE BORD'!$B$13:$R$2000,MATCH('Formalisme RTE'!$H$2,'[1]TABLEAU DE BORD'!$B$13:$B$2000,0),12)</f>
        <v>2.7040062867933941</v>
      </c>
      <c r="BR1291">
        <f t="shared" si="73"/>
        <v>0</v>
      </c>
      <c r="BU1291">
        <f t="shared" si="71"/>
        <v>0.5758883471257642</v>
      </c>
      <c r="BW1291">
        <f>IF($BW$6="","",IF(ISERROR(INDEX([1]Base!$A$2:$C$207,MATCH($BW$6,[1]Base!$A$2:$A$207,0),2))=TRUE,"CABLE INCONNU",(INDEX([1]Base!$A$2:$C$207,MATCH($BW$6,[1]Base!$A$2:$A$207,0),3))))</f>
        <v>15.75</v>
      </c>
      <c r="BY1291">
        <f>IF($BW$6="","",IF(ISERROR(INDEX([1]Base!$A$2:$C$207,MATCH($BW$6,[1]Base!$A$2:$A$207,0),2))=TRUE,"CABLE INCONNU",(INDEX([1]Base!$A$2:$C$207,MATCH($BW$6,[1]Base!$A$2:$A$207,0),2))))</f>
        <v>0.54700000000000004</v>
      </c>
      <c r="CA1291">
        <f t="shared" si="72"/>
        <v>0</v>
      </c>
      <c r="CC1291">
        <f>$BB$28+$D$10*((EXP(($BB$26-Q1291)/$D$10)+EXP(-($BB$26-Q1291)/$D$10))/2-1)</f>
        <v>237.96</v>
      </c>
      <c r="CD12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BORD'!$B$13:$B$2000,0),9)))*Q1291/$M$18)</f>
        <v>237.96</v>
      </c>
      <c r="CF1291">
        <f>'[1]TABLEAU DE BORD'!B1289</f>
        <v>0</v>
      </c>
      <c r="CG1291">
        <f>'[1]TABLEAU DE BORD'!E1289-'[1]TABLEAU DE BORD'!C1289</f>
        <v>0</v>
      </c>
      <c r="CI1291">
        <f>'[1]TABLEAU DE BORD'!H1289</f>
        <v>0</v>
      </c>
      <c r="CJ1291">
        <f>'[1]TABLEAU DE BORD'!K1289-'[1]TABLEAU DE BORD'!I1289</f>
        <v>0</v>
      </c>
    </row>
    <row r="1292" spans="69:88" x14ac:dyDescent="0.25">
      <c r="BQ12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BORD'!$B$13:$B$2000,0),11))*Q1292/INDEX('[1]TABLEAU DE BORD'!$B$13:$R$2000,MATCH('Formalisme RTE'!$H$2,'[1]TABLEAU DE BORD'!$B$13:$B$2000,0),12)</f>
        <v>2.7040062867933941</v>
      </c>
      <c r="BR1292">
        <f t="shared" si="73"/>
        <v>0</v>
      </c>
      <c r="BU1292">
        <f t="shared" si="71"/>
        <v>0.5758883471257642</v>
      </c>
      <c r="BW1292">
        <f>IF($BW$6="","",IF(ISERROR(INDEX([1]Base!$A$2:$C$207,MATCH($BW$6,[1]Base!$A$2:$A$207,0),2))=TRUE,"CABLE INCONNU",(INDEX([1]Base!$A$2:$C$207,MATCH($BW$6,[1]Base!$A$2:$A$207,0),3))))</f>
        <v>15.75</v>
      </c>
      <c r="BY1292">
        <f>IF($BW$6="","",IF(ISERROR(INDEX([1]Base!$A$2:$C$207,MATCH($BW$6,[1]Base!$A$2:$A$207,0),2))=TRUE,"CABLE INCONNU",(INDEX([1]Base!$A$2:$C$207,MATCH($BW$6,[1]Base!$A$2:$A$207,0),2))))</f>
        <v>0.54700000000000004</v>
      </c>
      <c r="CA1292">
        <f t="shared" si="72"/>
        <v>0</v>
      </c>
      <c r="CC1292">
        <f>$BB$28+$D$10*((EXP(($BB$26-Q1292)/$D$10)+EXP(-($BB$26-Q1292)/$D$10))/2-1)</f>
        <v>237.96</v>
      </c>
      <c r="CD12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BORD'!$B$13:$B$2000,0),9)))*Q1292/$M$18)</f>
        <v>237.96</v>
      </c>
      <c r="CF1292">
        <f>'[1]TABLEAU DE BORD'!B1290</f>
        <v>0</v>
      </c>
      <c r="CG1292">
        <f>'[1]TABLEAU DE BORD'!E1290-'[1]TABLEAU DE BORD'!C1290</f>
        <v>0</v>
      </c>
      <c r="CI1292">
        <f>'[1]TABLEAU DE BORD'!H1290</f>
        <v>0</v>
      </c>
      <c r="CJ1292">
        <f>'[1]TABLEAU DE BORD'!K1290-'[1]TABLEAU DE BORD'!I1290</f>
        <v>0</v>
      </c>
    </row>
    <row r="1293" spans="69:88" x14ac:dyDescent="0.25">
      <c r="BQ12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BORD'!$B$13:$B$2000,0),11))*Q1293/INDEX('[1]TABLEAU DE BORD'!$B$13:$R$2000,MATCH('Formalisme RTE'!$H$2,'[1]TABLEAU DE BORD'!$B$13:$B$2000,0),12)</f>
        <v>2.7040062867933941</v>
      </c>
      <c r="BR1293">
        <f t="shared" si="73"/>
        <v>0</v>
      </c>
      <c r="BU1293">
        <f t="shared" si="71"/>
        <v>0.5758883471257642</v>
      </c>
      <c r="BW1293">
        <f>IF($BW$6="","",IF(ISERROR(INDEX([1]Base!$A$2:$C$207,MATCH($BW$6,[1]Base!$A$2:$A$207,0),2))=TRUE,"CABLE INCONNU",(INDEX([1]Base!$A$2:$C$207,MATCH($BW$6,[1]Base!$A$2:$A$207,0),3))))</f>
        <v>15.75</v>
      </c>
      <c r="BY1293">
        <f>IF($BW$6="","",IF(ISERROR(INDEX([1]Base!$A$2:$C$207,MATCH($BW$6,[1]Base!$A$2:$A$207,0),2))=TRUE,"CABLE INCONNU",(INDEX([1]Base!$A$2:$C$207,MATCH($BW$6,[1]Base!$A$2:$A$207,0),2))))</f>
        <v>0.54700000000000004</v>
      </c>
      <c r="CA1293">
        <f t="shared" si="72"/>
        <v>0</v>
      </c>
      <c r="CC1293">
        <f>$BB$28+$D$10*((EXP(($BB$26-Q1293)/$D$10)+EXP(-($BB$26-Q1293)/$D$10))/2-1)</f>
        <v>237.96</v>
      </c>
      <c r="CD12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BORD'!$B$13:$B$2000,0),9)))*Q1293/$M$18)</f>
        <v>237.96</v>
      </c>
      <c r="CF1293">
        <f>'[1]TABLEAU DE BORD'!B1291</f>
        <v>0</v>
      </c>
      <c r="CG1293">
        <f>'[1]TABLEAU DE BORD'!E1291-'[1]TABLEAU DE BORD'!C1291</f>
        <v>0</v>
      </c>
      <c r="CI1293">
        <f>'[1]TABLEAU DE BORD'!H1291</f>
        <v>0</v>
      </c>
      <c r="CJ1293">
        <f>'[1]TABLEAU DE BORD'!K1291-'[1]TABLEAU DE BORD'!I1291</f>
        <v>0</v>
      </c>
    </row>
    <row r="1294" spans="69:88" x14ac:dyDescent="0.25">
      <c r="BQ12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BORD'!$B$13:$B$2000,0),11))*Q1294/INDEX('[1]TABLEAU DE BORD'!$B$13:$R$2000,MATCH('Formalisme RTE'!$H$2,'[1]TABLEAU DE BORD'!$B$13:$B$2000,0),12)</f>
        <v>2.7040062867933941</v>
      </c>
      <c r="BR1294">
        <f t="shared" si="73"/>
        <v>0</v>
      </c>
      <c r="BU1294">
        <f t="shared" si="71"/>
        <v>0.5758883471257642</v>
      </c>
      <c r="BW1294">
        <f>IF($BW$6="","",IF(ISERROR(INDEX([1]Base!$A$2:$C$207,MATCH($BW$6,[1]Base!$A$2:$A$207,0),2))=TRUE,"CABLE INCONNU",(INDEX([1]Base!$A$2:$C$207,MATCH($BW$6,[1]Base!$A$2:$A$207,0),3))))</f>
        <v>15.75</v>
      </c>
      <c r="BY1294">
        <f>IF($BW$6="","",IF(ISERROR(INDEX([1]Base!$A$2:$C$207,MATCH($BW$6,[1]Base!$A$2:$A$207,0),2))=TRUE,"CABLE INCONNU",(INDEX([1]Base!$A$2:$C$207,MATCH($BW$6,[1]Base!$A$2:$A$207,0),2))))</f>
        <v>0.54700000000000004</v>
      </c>
      <c r="CA1294">
        <f t="shared" si="72"/>
        <v>0</v>
      </c>
      <c r="CC1294">
        <f>$BB$28+$D$10*((EXP(($BB$26-Q1294)/$D$10)+EXP(-($BB$26-Q1294)/$D$10))/2-1)</f>
        <v>237.96</v>
      </c>
      <c r="CD12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BORD'!$B$13:$B$2000,0),9)))*Q1294/$M$18)</f>
        <v>237.96</v>
      </c>
      <c r="CF1294">
        <f>'[1]TABLEAU DE BORD'!B1292</f>
        <v>0</v>
      </c>
      <c r="CG1294">
        <f>'[1]TABLEAU DE BORD'!E1292-'[1]TABLEAU DE BORD'!C1292</f>
        <v>0</v>
      </c>
      <c r="CI1294">
        <f>'[1]TABLEAU DE BORD'!H1292</f>
        <v>0</v>
      </c>
      <c r="CJ1294">
        <f>'[1]TABLEAU DE BORD'!K1292-'[1]TABLEAU DE BORD'!I1292</f>
        <v>0</v>
      </c>
    </row>
    <row r="1295" spans="69:88" x14ac:dyDescent="0.25">
      <c r="BQ12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BORD'!$B$13:$B$2000,0),11))*Q1295/INDEX('[1]TABLEAU DE BORD'!$B$13:$R$2000,MATCH('Formalisme RTE'!$H$2,'[1]TABLEAU DE BORD'!$B$13:$B$2000,0),12)</f>
        <v>2.7040062867933941</v>
      </c>
      <c r="BR1295">
        <f t="shared" si="73"/>
        <v>0</v>
      </c>
      <c r="BU1295">
        <f t="shared" si="71"/>
        <v>0.5758883471257642</v>
      </c>
      <c r="BW1295">
        <f>IF($BW$6="","",IF(ISERROR(INDEX([1]Base!$A$2:$C$207,MATCH($BW$6,[1]Base!$A$2:$A$207,0),2))=TRUE,"CABLE INCONNU",(INDEX([1]Base!$A$2:$C$207,MATCH($BW$6,[1]Base!$A$2:$A$207,0),3))))</f>
        <v>15.75</v>
      </c>
      <c r="BY1295">
        <f>IF($BW$6="","",IF(ISERROR(INDEX([1]Base!$A$2:$C$207,MATCH($BW$6,[1]Base!$A$2:$A$207,0),2))=TRUE,"CABLE INCONNU",(INDEX([1]Base!$A$2:$C$207,MATCH($BW$6,[1]Base!$A$2:$A$207,0),2))))</f>
        <v>0.54700000000000004</v>
      </c>
      <c r="CA1295">
        <f t="shared" si="72"/>
        <v>0</v>
      </c>
      <c r="CC1295">
        <f>$BB$28+$D$10*((EXP(($BB$26-Q1295)/$D$10)+EXP(-($BB$26-Q1295)/$D$10))/2-1)</f>
        <v>237.96</v>
      </c>
      <c r="CD12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BORD'!$B$13:$B$2000,0),9)))*Q1295/$M$18)</f>
        <v>237.96</v>
      </c>
      <c r="CF1295">
        <f>'[1]TABLEAU DE BORD'!B1293</f>
        <v>0</v>
      </c>
      <c r="CG1295">
        <f>'[1]TABLEAU DE BORD'!E1293-'[1]TABLEAU DE BORD'!C1293</f>
        <v>0</v>
      </c>
      <c r="CI1295">
        <f>'[1]TABLEAU DE BORD'!H1293</f>
        <v>0</v>
      </c>
      <c r="CJ1295">
        <f>'[1]TABLEAU DE BORD'!K1293-'[1]TABLEAU DE BORD'!I1293</f>
        <v>0</v>
      </c>
    </row>
    <row r="1296" spans="69:88" x14ac:dyDescent="0.25">
      <c r="BQ12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BORD'!$B$13:$B$2000,0),11))*Q1296/INDEX('[1]TABLEAU DE BORD'!$B$13:$R$2000,MATCH('Formalisme RTE'!$H$2,'[1]TABLEAU DE BORD'!$B$13:$B$2000,0),12)</f>
        <v>2.7040062867933941</v>
      </c>
      <c r="BR1296">
        <f t="shared" si="73"/>
        <v>0</v>
      </c>
      <c r="BU1296">
        <f t="shared" ref="BU1296:BU1359" si="74">SQRT(1-(1/(SQRT((BY1296*0.981)^2+(($B$30/10)*BW1296*0.001)^2)/(BY1296*0.981))^2))</f>
        <v>0.5758883471257642</v>
      </c>
      <c r="BW1296">
        <f>IF($BW$6="","",IF(ISERROR(INDEX([1]Base!$A$2:$C$207,MATCH($BW$6,[1]Base!$A$2:$A$207,0),2))=TRUE,"CABLE INCONNU",(INDEX([1]Base!$A$2:$C$207,MATCH($BW$6,[1]Base!$A$2:$A$207,0),3))))</f>
        <v>15.75</v>
      </c>
      <c r="BY1296">
        <f>IF($BW$6="","",IF(ISERROR(INDEX([1]Base!$A$2:$C$207,MATCH($BW$6,[1]Base!$A$2:$A$207,0),2))=TRUE,"CABLE INCONNU",(INDEX([1]Base!$A$2:$C$207,MATCH($BW$6,[1]Base!$A$2:$A$207,0),2))))</f>
        <v>0.54700000000000004</v>
      </c>
      <c r="CA1296">
        <f t="shared" si="72"/>
        <v>0</v>
      </c>
      <c r="CC1296">
        <f>$BB$28+$D$10*((EXP(($BB$26-Q1296)/$D$10)+EXP(-($BB$26-Q1296)/$D$10))/2-1)</f>
        <v>237.96</v>
      </c>
      <c r="CD12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BORD'!$B$13:$B$2000,0),9)))*Q1296/$M$18)</f>
        <v>237.96</v>
      </c>
      <c r="CF1296">
        <f>'[1]TABLEAU DE BORD'!B1294</f>
        <v>0</v>
      </c>
      <c r="CG1296">
        <f>'[1]TABLEAU DE BORD'!E1294-'[1]TABLEAU DE BORD'!C1294</f>
        <v>0</v>
      </c>
      <c r="CI1296">
        <f>'[1]TABLEAU DE BORD'!H1294</f>
        <v>0</v>
      </c>
      <c r="CJ1296">
        <f>'[1]TABLEAU DE BORD'!K1294-'[1]TABLEAU DE BORD'!I1294</f>
        <v>0</v>
      </c>
    </row>
    <row r="1297" spans="69:88" x14ac:dyDescent="0.25">
      <c r="BQ12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BORD'!$B$13:$B$2000,0),11))*Q1297/INDEX('[1]TABLEAU DE BORD'!$B$13:$R$2000,MATCH('Formalisme RTE'!$H$2,'[1]TABLEAU DE BORD'!$B$13:$B$2000,0),12)</f>
        <v>2.7040062867933941</v>
      </c>
      <c r="BR1297">
        <f t="shared" si="73"/>
        <v>0</v>
      </c>
      <c r="BU1297">
        <f t="shared" si="74"/>
        <v>0.5758883471257642</v>
      </c>
      <c r="BW1297">
        <f>IF($BW$6="","",IF(ISERROR(INDEX([1]Base!$A$2:$C$207,MATCH($BW$6,[1]Base!$A$2:$A$207,0),2))=TRUE,"CABLE INCONNU",(INDEX([1]Base!$A$2:$C$207,MATCH($BW$6,[1]Base!$A$2:$A$207,0),3))))</f>
        <v>15.75</v>
      </c>
      <c r="BY1297">
        <f>IF($BW$6="","",IF(ISERROR(INDEX([1]Base!$A$2:$C$207,MATCH($BW$6,[1]Base!$A$2:$A$207,0),2))=TRUE,"CABLE INCONNU",(INDEX([1]Base!$A$2:$C$207,MATCH($BW$6,[1]Base!$A$2:$A$207,0),2))))</f>
        <v>0.54700000000000004</v>
      </c>
      <c r="CA1297">
        <f t="shared" ref="CA1297:CA1360" si="75">CD1297-CC1297</f>
        <v>0</v>
      </c>
      <c r="CC1297">
        <f>$BB$28+$D$10*((EXP(($BB$26-Q1297)/$D$10)+EXP(-($BB$26-Q1297)/$D$10))/2-1)</f>
        <v>237.96</v>
      </c>
      <c r="CD12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BORD'!$B$13:$B$2000,0),9)))*Q1297/$M$18)</f>
        <v>237.96</v>
      </c>
      <c r="CF1297">
        <f>'[1]TABLEAU DE BORD'!B1295</f>
        <v>0</v>
      </c>
      <c r="CG1297">
        <f>'[1]TABLEAU DE BORD'!E1295-'[1]TABLEAU DE BORD'!C1295</f>
        <v>0</v>
      </c>
      <c r="CI1297">
        <f>'[1]TABLEAU DE BORD'!H1295</f>
        <v>0</v>
      </c>
      <c r="CJ1297">
        <f>'[1]TABLEAU DE BORD'!K1295-'[1]TABLEAU DE BORD'!I1295</f>
        <v>0</v>
      </c>
    </row>
    <row r="1298" spans="69:88" x14ac:dyDescent="0.25">
      <c r="BQ12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BORD'!$B$13:$B$2000,0),11))*Q1298/INDEX('[1]TABLEAU DE BORD'!$B$13:$R$2000,MATCH('Formalisme RTE'!$H$2,'[1]TABLEAU DE BORD'!$B$13:$B$2000,0),12)</f>
        <v>2.7040062867933941</v>
      </c>
      <c r="BR1298">
        <f t="shared" ref="BR1298:BR1361" si="76">BU1298*CA1298</f>
        <v>0</v>
      </c>
      <c r="BU1298">
        <f t="shared" si="74"/>
        <v>0.5758883471257642</v>
      </c>
      <c r="BW1298">
        <f>IF($BW$6="","",IF(ISERROR(INDEX([1]Base!$A$2:$C$207,MATCH($BW$6,[1]Base!$A$2:$A$207,0),2))=TRUE,"CABLE INCONNU",(INDEX([1]Base!$A$2:$C$207,MATCH($BW$6,[1]Base!$A$2:$A$207,0),3))))</f>
        <v>15.75</v>
      </c>
      <c r="BY1298">
        <f>IF($BW$6="","",IF(ISERROR(INDEX([1]Base!$A$2:$C$207,MATCH($BW$6,[1]Base!$A$2:$A$207,0),2))=TRUE,"CABLE INCONNU",(INDEX([1]Base!$A$2:$C$207,MATCH($BW$6,[1]Base!$A$2:$A$207,0),2))))</f>
        <v>0.54700000000000004</v>
      </c>
      <c r="CA1298">
        <f t="shared" si="75"/>
        <v>0</v>
      </c>
      <c r="CC1298">
        <f>$BB$28+$D$10*((EXP(($BB$26-Q1298)/$D$10)+EXP(-($BB$26-Q1298)/$D$10))/2-1)</f>
        <v>237.96</v>
      </c>
      <c r="CD12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BORD'!$B$13:$B$2000,0),9)))*Q1298/$M$18)</f>
        <v>237.96</v>
      </c>
      <c r="CF1298">
        <f>'[1]TABLEAU DE BORD'!B1296</f>
        <v>0</v>
      </c>
      <c r="CG1298">
        <f>'[1]TABLEAU DE BORD'!E1296-'[1]TABLEAU DE BORD'!C1296</f>
        <v>0</v>
      </c>
      <c r="CI1298">
        <f>'[1]TABLEAU DE BORD'!H1296</f>
        <v>0</v>
      </c>
      <c r="CJ1298">
        <f>'[1]TABLEAU DE BORD'!K1296-'[1]TABLEAU DE BORD'!I1296</f>
        <v>0</v>
      </c>
    </row>
    <row r="1299" spans="69:88" x14ac:dyDescent="0.25">
      <c r="BQ12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BORD'!$B$13:$B$2000,0),11))*Q1299/INDEX('[1]TABLEAU DE BORD'!$B$13:$R$2000,MATCH('Formalisme RTE'!$H$2,'[1]TABLEAU DE BORD'!$B$13:$B$2000,0),12)</f>
        <v>2.7040062867933941</v>
      </c>
      <c r="BR1299">
        <f t="shared" si="76"/>
        <v>0</v>
      </c>
      <c r="BU1299">
        <f t="shared" si="74"/>
        <v>0.5758883471257642</v>
      </c>
      <c r="BW1299">
        <f>IF($BW$6="","",IF(ISERROR(INDEX([1]Base!$A$2:$C$207,MATCH($BW$6,[1]Base!$A$2:$A$207,0),2))=TRUE,"CABLE INCONNU",(INDEX([1]Base!$A$2:$C$207,MATCH($BW$6,[1]Base!$A$2:$A$207,0),3))))</f>
        <v>15.75</v>
      </c>
      <c r="BY1299">
        <f>IF($BW$6="","",IF(ISERROR(INDEX([1]Base!$A$2:$C$207,MATCH($BW$6,[1]Base!$A$2:$A$207,0),2))=TRUE,"CABLE INCONNU",(INDEX([1]Base!$A$2:$C$207,MATCH($BW$6,[1]Base!$A$2:$A$207,0),2))))</f>
        <v>0.54700000000000004</v>
      </c>
      <c r="CA1299">
        <f t="shared" si="75"/>
        <v>0</v>
      </c>
      <c r="CC1299">
        <f>$BB$28+$D$10*((EXP(($BB$26-Q1299)/$D$10)+EXP(-($BB$26-Q1299)/$D$10))/2-1)</f>
        <v>237.96</v>
      </c>
      <c r="CD12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BORD'!$B$13:$B$2000,0),9)))*Q1299/$M$18)</f>
        <v>237.96</v>
      </c>
      <c r="CF1299">
        <f>'[1]TABLEAU DE BORD'!B1297</f>
        <v>0</v>
      </c>
      <c r="CG1299">
        <f>'[1]TABLEAU DE BORD'!E1297-'[1]TABLEAU DE BORD'!C1297</f>
        <v>0</v>
      </c>
      <c r="CI1299">
        <f>'[1]TABLEAU DE BORD'!H1297</f>
        <v>0</v>
      </c>
      <c r="CJ1299">
        <f>'[1]TABLEAU DE BORD'!K1297-'[1]TABLEAU DE BORD'!I1297</f>
        <v>0</v>
      </c>
    </row>
    <row r="1300" spans="69:88" x14ac:dyDescent="0.25">
      <c r="BQ13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BORD'!$B$13:$B$2000,0),11))*Q1300/INDEX('[1]TABLEAU DE BORD'!$B$13:$R$2000,MATCH('Formalisme RTE'!$H$2,'[1]TABLEAU DE BORD'!$B$13:$B$2000,0),12)</f>
        <v>2.7040062867933941</v>
      </c>
      <c r="BR1300">
        <f t="shared" si="76"/>
        <v>0</v>
      </c>
      <c r="BU1300">
        <f t="shared" si="74"/>
        <v>0.5758883471257642</v>
      </c>
      <c r="BW1300">
        <f>IF($BW$6="","",IF(ISERROR(INDEX([1]Base!$A$2:$C$207,MATCH($BW$6,[1]Base!$A$2:$A$207,0),2))=TRUE,"CABLE INCONNU",(INDEX([1]Base!$A$2:$C$207,MATCH($BW$6,[1]Base!$A$2:$A$207,0),3))))</f>
        <v>15.75</v>
      </c>
      <c r="BY1300">
        <f>IF($BW$6="","",IF(ISERROR(INDEX([1]Base!$A$2:$C$207,MATCH($BW$6,[1]Base!$A$2:$A$207,0),2))=TRUE,"CABLE INCONNU",(INDEX([1]Base!$A$2:$C$207,MATCH($BW$6,[1]Base!$A$2:$A$207,0),2))))</f>
        <v>0.54700000000000004</v>
      </c>
      <c r="CA1300">
        <f t="shared" si="75"/>
        <v>0</v>
      </c>
      <c r="CC1300">
        <f>$BB$28+$D$10*((EXP(($BB$26-Q1300)/$D$10)+EXP(-($BB$26-Q1300)/$D$10))/2-1)</f>
        <v>237.96</v>
      </c>
      <c r="CD13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BORD'!$B$13:$B$2000,0),9)))*Q1300/$M$18)</f>
        <v>237.96</v>
      </c>
      <c r="CF1300">
        <f>'[1]TABLEAU DE BORD'!B1298</f>
        <v>0</v>
      </c>
      <c r="CG1300">
        <f>'[1]TABLEAU DE BORD'!E1298-'[1]TABLEAU DE BORD'!C1298</f>
        <v>0</v>
      </c>
      <c r="CI1300">
        <f>'[1]TABLEAU DE BORD'!H1298</f>
        <v>0</v>
      </c>
      <c r="CJ1300">
        <f>'[1]TABLEAU DE BORD'!K1298-'[1]TABLEAU DE BORD'!I1298</f>
        <v>0</v>
      </c>
    </row>
    <row r="1301" spans="69:88" x14ac:dyDescent="0.25">
      <c r="BQ13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BORD'!$B$13:$B$2000,0),11))*Q1301/INDEX('[1]TABLEAU DE BORD'!$B$13:$R$2000,MATCH('Formalisme RTE'!$H$2,'[1]TABLEAU DE BORD'!$B$13:$B$2000,0),12)</f>
        <v>2.7040062867933941</v>
      </c>
      <c r="BR1301">
        <f t="shared" si="76"/>
        <v>0</v>
      </c>
      <c r="BU1301">
        <f t="shared" si="74"/>
        <v>0.5758883471257642</v>
      </c>
      <c r="BW1301">
        <f>IF($BW$6="","",IF(ISERROR(INDEX([1]Base!$A$2:$C$207,MATCH($BW$6,[1]Base!$A$2:$A$207,0),2))=TRUE,"CABLE INCONNU",(INDEX([1]Base!$A$2:$C$207,MATCH($BW$6,[1]Base!$A$2:$A$207,0),3))))</f>
        <v>15.75</v>
      </c>
      <c r="BY1301">
        <f>IF($BW$6="","",IF(ISERROR(INDEX([1]Base!$A$2:$C$207,MATCH($BW$6,[1]Base!$A$2:$A$207,0),2))=TRUE,"CABLE INCONNU",(INDEX([1]Base!$A$2:$C$207,MATCH($BW$6,[1]Base!$A$2:$A$207,0),2))))</f>
        <v>0.54700000000000004</v>
      </c>
      <c r="CA1301">
        <f t="shared" si="75"/>
        <v>0</v>
      </c>
      <c r="CC1301">
        <f>$BB$28+$D$10*((EXP(($BB$26-Q1301)/$D$10)+EXP(-($BB$26-Q1301)/$D$10))/2-1)</f>
        <v>237.96</v>
      </c>
      <c r="CD13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BORD'!$B$13:$B$2000,0),9)))*Q1301/$M$18)</f>
        <v>237.96</v>
      </c>
      <c r="CF1301">
        <f>'[1]TABLEAU DE BORD'!B1299</f>
        <v>0</v>
      </c>
      <c r="CG1301">
        <f>'[1]TABLEAU DE BORD'!E1299-'[1]TABLEAU DE BORD'!C1299</f>
        <v>0</v>
      </c>
      <c r="CI1301">
        <f>'[1]TABLEAU DE BORD'!H1299</f>
        <v>0</v>
      </c>
      <c r="CJ1301">
        <f>'[1]TABLEAU DE BORD'!K1299-'[1]TABLEAU DE BORD'!I1299</f>
        <v>0</v>
      </c>
    </row>
    <row r="1302" spans="69:88" x14ac:dyDescent="0.25">
      <c r="BQ13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BORD'!$B$13:$B$2000,0),11))*Q1302/INDEX('[1]TABLEAU DE BORD'!$B$13:$R$2000,MATCH('Formalisme RTE'!$H$2,'[1]TABLEAU DE BORD'!$B$13:$B$2000,0),12)</f>
        <v>2.7040062867933941</v>
      </c>
      <c r="BR1302">
        <f t="shared" si="76"/>
        <v>0</v>
      </c>
      <c r="BU1302">
        <f t="shared" si="74"/>
        <v>0.5758883471257642</v>
      </c>
      <c r="BW1302">
        <f>IF($BW$6="","",IF(ISERROR(INDEX([1]Base!$A$2:$C$207,MATCH($BW$6,[1]Base!$A$2:$A$207,0),2))=TRUE,"CABLE INCONNU",(INDEX([1]Base!$A$2:$C$207,MATCH($BW$6,[1]Base!$A$2:$A$207,0),3))))</f>
        <v>15.75</v>
      </c>
      <c r="BY1302">
        <f>IF($BW$6="","",IF(ISERROR(INDEX([1]Base!$A$2:$C$207,MATCH($BW$6,[1]Base!$A$2:$A$207,0),2))=TRUE,"CABLE INCONNU",(INDEX([1]Base!$A$2:$C$207,MATCH($BW$6,[1]Base!$A$2:$A$207,0),2))))</f>
        <v>0.54700000000000004</v>
      </c>
      <c r="CA1302">
        <f t="shared" si="75"/>
        <v>0</v>
      </c>
      <c r="CC1302">
        <f>$BB$28+$D$10*((EXP(($BB$26-Q1302)/$D$10)+EXP(-($BB$26-Q1302)/$D$10))/2-1)</f>
        <v>237.96</v>
      </c>
      <c r="CD13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BORD'!$B$13:$B$2000,0),9)))*Q1302/$M$18)</f>
        <v>237.96</v>
      </c>
      <c r="CF1302">
        <f>'[1]TABLEAU DE BORD'!B1300</f>
        <v>0</v>
      </c>
      <c r="CG1302">
        <f>'[1]TABLEAU DE BORD'!E1300-'[1]TABLEAU DE BORD'!C1300</f>
        <v>0</v>
      </c>
      <c r="CI1302">
        <f>'[1]TABLEAU DE BORD'!H1300</f>
        <v>0</v>
      </c>
      <c r="CJ1302">
        <f>'[1]TABLEAU DE BORD'!K1300-'[1]TABLEAU DE BORD'!I1300</f>
        <v>0</v>
      </c>
    </row>
    <row r="1303" spans="69:88" x14ac:dyDescent="0.25">
      <c r="BQ13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BORD'!$B$13:$B$2000,0),11))*Q1303/INDEX('[1]TABLEAU DE BORD'!$B$13:$R$2000,MATCH('Formalisme RTE'!$H$2,'[1]TABLEAU DE BORD'!$B$13:$B$2000,0),12)</f>
        <v>2.7040062867933941</v>
      </c>
      <c r="BR1303">
        <f t="shared" si="76"/>
        <v>0</v>
      </c>
      <c r="BU1303">
        <f t="shared" si="74"/>
        <v>0.5758883471257642</v>
      </c>
      <c r="BW1303">
        <f>IF($BW$6="","",IF(ISERROR(INDEX([1]Base!$A$2:$C$207,MATCH($BW$6,[1]Base!$A$2:$A$207,0),2))=TRUE,"CABLE INCONNU",(INDEX([1]Base!$A$2:$C$207,MATCH($BW$6,[1]Base!$A$2:$A$207,0),3))))</f>
        <v>15.75</v>
      </c>
      <c r="BY1303">
        <f>IF($BW$6="","",IF(ISERROR(INDEX([1]Base!$A$2:$C$207,MATCH($BW$6,[1]Base!$A$2:$A$207,0),2))=TRUE,"CABLE INCONNU",(INDEX([1]Base!$A$2:$C$207,MATCH($BW$6,[1]Base!$A$2:$A$207,0),2))))</f>
        <v>0.54700000000000004</v>
      </c>
      <c r="CA1303">
        <f t="shared" si="75"/>
        <v>0</v>
      </c>
      <c r="CC1303">
        <f>$BB$28+$D$10*((EXP(($BB$26-Q1303)/$D$10)+EXP(-($BB$26-Q1303)/$D$10))/2-1)</f>
        <v>237.96</v>
      </c>
      <c r="CD13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BORD'!$B$13:$B$2000,0),9)))*Q1303/$M$18)</f>
        <v>237.96</v>
      </c>
      <c r="CF1303">
        <f>'[1]TABLEAU DE BORD'!B1301</f>
        <v>0</v>
      </c>
      <c r="CG1303">
        <f>'[1]TABLEAU DE BORD'!E1301-'[1]TABLEAU DE BORD'!C1301</f>
        <v>0</v>
      </c>
      <c r="CI1303">
        <f>'[1]TABLEAU DE BORD'!H1301</f>
        <v>0</v>
      </c>
      <c r="CJ1303">
        <f>'[1]TABLEAU DE BORD'!K1301-'[1]TABLEAU DE BORD'!I1301</f>
        <v>0</v>
      </c>
    </row>
    <row r="1304" spans="69:88" x14ac:dyDescent="0.25">
      <c r="BQ13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BORD'!$B$13:$B$2000,0),11))*Q1304/INDEX('[1]TABLEAU DE BORD'!$B$13:$R$2000,MATCH('Formalisme RTE'!$H$2,'[1]TABLEAU DE BORD'!$B$13:$B$2000,0),12)</f>
        <v>2.7040062867933941</v>
      </c>
      <c r="BR1304">
        <f t="shared" si="76"/>
        <v>0</v>
      </c>
      <c r="BU1304">
        <f t="shared" si="74"/>
        <v>0.5758883471257642</v>
      </c>
      <c r="BW1304">
        <f>IF($BW$6="","",IF(ISERROR(INDEX([1]Base!$A$2:$C$207,MATCH($BW$6,[1]Base!$A$2:$A$207,0),2))=TRUE,"CABLE INCONNU",(INDEX([1]Base!$A$2:$C$207,MATCH($BW$6,[1]Base!$A$2:$A$207,0),3))))</f>
        <v>15.75</v>
      </c>
      <c r="BY1304">
        <f>IF($BW$6="","",IF(ISERROR(INDEX([1]Base!$A$2:$C$207,MATCH($BW$6,[1]Base!$A$2:$A$207,0),2))=TRUE,"CABLE INCONNU",(INDEX([1]Base!$A$2:$C$207,MATCH($BW$6,[1]Base!$A$2:$A$207,0),2))))</f>
        <v>0.54700000000000004</v>
      </c>
      <c r="CA1304">
        <f t="shared" si="75"/>
        <v>0</v>
      </c>
      <c r="CC1304">
        <f>$BB$28+$D$10*((EXP(($BB$26-Q1304)/$D$10)+EXP(-($BB$26-Q1304)/$D$10))/2-1)</f>
        <v>237.96</v>
      </c>
      <c r="CD13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BORD'!$B$13:$B$2000,0),9)))*Q1304/$M$18)</f>
        <v>237.96</v>
      </c>
      <c r="CF1304">
        <f>'[1]TABLEAU DE BORD'!B1302</f>
        <v>0</v>
      </c>
      <c r="CG1304">
        <f>'[1]TABLEAU DE BORD'!E1302-'[1]TABLEAU DE BORD'!C1302</f>
        <v>0</v>
      </c>
      <c r="CI1304">
        <f>'[1]TABLEAU DE BORD'!H1302</f>
        <v>0</v>
      </c>
      <c r="CJ1304">
        <f>'[1]TABLEAU DE BORD'!K1302-'[1]TABLEAU DE BORD'!I1302</f>
        <v>0</v>
      </c>
    </row>
    <row r="1305" spans="69:88" x14ac:dyDescent="0.25">
      <c r="BQ13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BORD'!$B$13:$B$2000,0),11))*Q1305/INDEX('[1]TABLEAU DE BORD'!$B$13:$R$2000,MATCH('Formalisme RTE'!$H$2,'[1]TABLEAU DE BORD'!$B$13:$B$2000,0),12)</f>
        <v>2.7040062867933941</v>
      </c>
      <c r="BR1305">
        <f t="shared" si="76"/>
        <v>0</v>
      </c>
      <c r="BU1305">
        <f t="shared" si="74"/>
        <v>0.5758883471257642</v>
      </c>
      <c r="BW1305">
        <f>IF($BW$6="","",IF(ISERROR(INDEX([1]Base!$A$2:$C$207,MATCH($BW$6,[1]Base!$A$2:$A$207,0),2))=TRUE,"CABLE INCONNU",(INDEX([1]Base!$A$2:$C$207,MATCH($BW$6,[1]Base!$A$2:$A$207,0),3))))</f>
        <v>15.75</v>
      </c>
      <c r="BY1305">
        <f>IF($BW$6="","",IF(ISERROR(INDEX([1]Base!$A$2:$C$207,MATCH($BW$6,[1]Base!$A$2:$A$207,0),2))=TRUE,"CABLE INCONNU",(INDEX([1]Base!$A$2:$C$207,MATCH($BW$6,[1]Base!$A$2:$A$207,0),2))))</f>
        <v>0.54700000000000004</v>
      </c>
      <c r="CA1305">
        <f t="shared" si="75"/>
        <v>0</v>
      </c>
      <c r="CC1305">
        <f>$BB$28+$D$10*((EXP(($BB$26-Q1305)/$D$10)+EXP(-($BB$26-Q1305)/$D$10))/2-1)</f>
        <v>237.96</v>
      </c>
      <c r="CD13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BORD'!$B$13:$B$2000,0),9)))*Q1305/$M$18)</f>
        <v>237.96</v>
      </c>
      <c r="CF1305">
        <f>'[1]TABLEAU DE BORD'!B1303</f>
        <v>0</v>
      </c>
      <c r="CG1305">
        <f>'[1]TABLEAU DE BORD'!E1303-'[1]TABLEAU DE BORD'!C1303</f>
        <v>0</v>
      </c>
      <c r="CI1305">
        <f>'[1]TABLEAU DE BORD'!H1303</f>
        <v>0</v>
      </c>
      <c r="CJ1305">
        <f>'[1]TABLEAU DE BORD'!K1303-'[1]TABLEAU DE BORD'!I1303</f>
        <v>0</v>
      </c>
    </row>
    <row r="1306" spans="69:88" x14ac:dyDescent="0.25">
      <c r="BQ13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BORD'!$B$13:$B$2000,0),11))*Q1306/INDEX('[1]TABLEAU DE BORD'!$B$13:$R$2000,MATCH('Formalisme RTE'!$H$2,'[1]TABLEAU DE BORD'!$B$13:$B$2000,0),12)</f>
        <v>2.7040062867933941</v>
      </c>
      <c r="BR1306">
        <f t="shared" si="76"/>
        <v>0</v>
      </c>
      <c r="BU1306">
        <f t="shared" si="74"/>
        <v>0.5758883471257642</v>
      </c>
      <c r="BW1306">
        <f>IF($BW$6="","",IF(ISERROR(INDEX([1]Base!$A$2:$C$207,MATCH($BW$6,[1]Base!$A$2:$A$207,0),2))=TRUE,"CABLE INCONNU",(INDEX([1]Base!$A$2:$C$207,MATCH($BW$6,[1]Base!$A$2:$A$207,0),3))))</f>
        <v>15.75</v>
      </c>
      <c r="BY1306">
        <f>IF($BW$6="","",IF(ISERROR(INDEX([1]Base!$A$2:$C$207,MATCH($BW$6,[1]Base!$A$2:$A$207,0),2))=TRUE,"CABLE INCONNU",(INDEX([1]Base!$A$2:$C$207,MATCH($BW$6,[1]Base!$A$2:$A$207,0),2))))</f>
        <v>0.54700000000000004</v>
      </c>
      <c r="CA1306">
        <f t="shared" si="75"/>
        <v>0</v>
      </c>
      <c r="CC1306">
        <f>$BB$28+$D$10*((EXP(($BB$26-Q1306)/$D$10)+EXP(-($BB$26-Q1306)/$D$10))/2-1)</f>
        <v>237.96</v>
      </c>
      <c r="CD13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BORD'!$B$13:$B$2000,0),9)))*Q1306/$M$18)</f>
        <v>237.96</v>
      </c>
      <c r="CF1306">
        <f>'[1]TABLEAU DE BORD'!B1304</f>
        <v>0</v>
      </c>
      <c r="CG1306">
        <f>'[1]TABLEAU DE BORD'!E1304-'[1]TABLEAU DE BORD'!C1304</f>
        <v>0</v>
      </c>
      <c r="CI1306">
        <f>'[1]TABLEAU DE BORD'!H1304</f>
        <v>0</v>
      </c>
      <c r="CJ1306">
        <f>'[1]TABLEAU DE BORD'!K1304-'[1]TABLEAU DE BORD'!I1304</f>
        <v>0</v>
      </c>
    </row>
    <row r="1307" spans="69:88" x14ac:dyDescent="0.25">
      <c r="BQ13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BORD'!$B$13:$B$2000,0),11))*Q1307/INDEX('[1]TABLEAU DE BORD'!$B$13:$R$2000,MATCH('Formalisme RTE'!$H$2,'[1]TABLEAU DE BORD'!$B$13:$B$2000,0),12)</f>
        <v>2.7040062867933941</v>
      </c>
      <c r="BR1307">
        <f t="shared" si="76"/>
        <v>0</v>
      </c>
      <c r="BU1307">
        <f t="shared" si="74"/>
        <v>0.5758883471257642</v>
      </c>
      <c r="BW1307">
        <f>IF($BW$6="","",IF(ISERROR(INDEX([1]Base!$A$2:$C$207,MATCH($BW$6,[1]Base!$A$2:$A$207,0),2))=TRUE,"CABLE INCONNU",(INDEX([1]Base!$A$2:$C$207,MATCH($BW$6,[1]Base!$A$2:$A$207,0),3))))</f>
        <v>15.75</v>
      </c>
      <c r="BY1307">
        <f>IF($BW$6="","",IF(ISERROR(INDEX([1]Base!$A$2:$C$207,MATCH($BW$6,[1]Base!$A$2:$A$207,0),2))=TRUE,"CABLE INCONNU",(INDEX([1]Base!$A$2:$C$207,MATCH($BW$6,[1]Base!$A$2:$A$207,0),2))))</f>
        <v>0.54700000000000004</v>
      </c>
      <c r="CA1307">
        <f t="shared" si="75"/>
        <v>0</v>
      </c>
      <c r="CC1307">
        <f>$BB$28+$D$10*((EXP(($BB$26-Q1307)/$D$10)+EXP(-($BB$26-Q1307)/$D$10))/2-1)</f>
        <v>237.96</v>
      </c>
      <c r="CD13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BORD'!$B$13:$B$2000,0),9)))*Q1307/$M$18)</f>
        <v>237.96</v>
      </c>
      <c r="CF1307">
        <f>'[1]TABLEAU DE BORD'!B1305</f>
        <v>0</v>
      </c>
      <c r="CG1307">
        <f>'[1]TABLEAU DE BORD'!E1305-'[1]TABLEAU DE BORD'!C1305</f>
        <v>0</v>
      </c>
      <c r="CI1307">
        <f>'[1]TABLEAU DE BORD'!H1305</f>
        <v>0</v>
      </c>
      <c r="CJ1307">
        <f>'[1]TABLEAU DE BORD'!K1305-'[1]TABLEAU DE BORD'!I1305</f>
        <v>0</v>
      </c>
    </row>
    <row r="1308" spans="69:88" x14ac:dyDescent="0.25">
      <c r="BQ13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BORD'!$B$13:$B$2000,0),11))*Q1308/INDEX('[1]TABLEAU DE BORD'!$B$13:$R$2000,MATCH('Formalisme RTE'!$H$2,'[1]TABLEAU DE BORD'!$B$13:$B$2000,0),12)</f>
        <v>2.7040062867933941</v>
      </c>
      <c r="BR1308">
        <f t="shared" si="76"/>
        <v>0</v>
      </c>
      <c r="BU1308">
        <f t="shared" si="74"/>
        <v>0.5758883471257642</v>
      </c>
      <c r="BW1308">
        <f>IF($BW$6="","",IF(ISERROR(INDEX([1]Base!$A$2:$C$207,MATCH($BW$6,[1]Base!$A$2:$A$207,0),2))=TRUE,"CABLE INCONNU",(INDEX([1]Base!$A$2:$C$207,MATCH($BW$6,[1]Base!$A$2:$A$207,0),3))))</f>
        <v>15.75</v>
      </c>
      <c r="BY1308">
        <f>IF($BW$6="","",IF(ISERROR(INDEX([1]Base!$A$2:$C$207,MATCH($BW$6,[1]Base!$A$2:$A$207,0),2))=TRUE,"CABLE INCONNU",(INDEX([1]Base!$A$2:$C$207,MATCH($BW$6,[1]Base!$A$2:$A$207,0),2))))</f>
        <v>0.54700000000000004</v>
      </c>
      <c r="CA1308">
        <f t="shared" si="75"/>
        <v>0</v>
      </c>
      <c r="CC1308">
        <f>$BB$28+$D$10*((EXP(($BB$26-Q1308)/$D$10)+EXP(-($BB$26-Q1308)/$D$10))/2-1)</f>
        <v>237.96</v>
      </c>
      <c r="CD13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BORD'!$B$13:$B$2000,0),9)))*Q1308/$M$18)</f>
        <v>237.96</v>
      </c>
      <c r="CF1308">
        <f>'[1]TABLEAU DE BORD'!B1306</f>
        <v>0</v>
      </c>
      <c r="CG1308">
        <f>'[1]TABLEAU DE BORD'!E1306-'[1]TABLEAU DE BORD'!C1306</f>
        <v>0</v>
      </c>
      <c r="CI1308">
        <f>'[1]TABLEAU DE BORD'!H1306</f>
        <v>0</v>
      </c>
      <c r="CJ1308">
        <f>'[1]TABLEAU DE BORD'!K1306-'[1]TABLEAU DE BORD'!I1306</f>
        <v>0</v>
      </c>
    </row>
    <row r="1309" spans="69:88" x14ac:dyDescent="0.25">
      <c r="BQ13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BORD'!$B$13:$B$2000,0),11))*Q1309/INDEX('[1]TABLEAU DE BORD'!$B$13:$R$2000,MATCH('Formalisme RTE'!$H$2,'[1]TABLEAU DE BORD'!$B$13:$B$2000,0),12)</f>
        <v>2.7040062867933941</v>
      </c>
      <c r="BR1309">
        <f t="shared" si="76"/>
        <v>0</v>
      </c>
      <c r="BU1309">
        <f t="shared" si="74"/>
        <v>0.5758883471257642</v>
      </c>
      <c r="BW1309">
        <f>IF($BW$6="","",IF(ISERROR(INDEX([1]Base!$A$2:$C$207,MATCH($BW$6,[1]Base!$A$2:$A$207,0),2))=TRUE,"CABLE INCONNU",(INDEX([1]Base!$A$2:$C$207,MATCH($BW$6,[1]Base!$A$2:$A$207,0),3))))</f>
        <v>15.75</v>
      </c>
      <c r="BY1309">
        <f>IF($BW$6="","",IF(ISERROR(INDEX([1]Base!$A$2:$C$207,MATCH($BW$6,[1]Base!$A$2:$A$207,0),2))=TRUE,"CABLE INCONNU",(INDEX([1]Base!$A$2:$C$207,MATCH($BW$6,[1]Base!$A$2:$A$207,0),2))))</f>
        <v>0.54700000000000004</v>
      </c>
      <c r="CA1309">
        <f t="shared" si="75"/>
        <v>0</v>
      </c>
      <c r="CC1309">
        <f>$BB$28+$D$10*((EXP(($BB$26-Q1309)/$D$10)+EXP(-($BB$26-Q1309)/$D$10))/2-1)</f>
        <v>237.96</v>
      </c>
      <c r="CD13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BORD'!$B$13:$B$2000,0),9)))*Q1309/$M$18)</f>
        <v>237.96</v>
      </c>
      <c r="CF1309">
        <f>'[1]TABLEAU DE BORD'!B1307</f>
        <v>0</v>
      </c>
      <c r="CG1309">
        <f>'[1]TABLEAU DE BORD'!E1307-'[1]TABLEAU DE BORD'!C1307</f>
        <v>0</v>
      </c>
      <c r="CI1309">
        <f>'[1]TABLEAU DE BORD'!H1307</f>
        <v>0</v>
      </c>
      <c r="CJ1309">
        <f>'[1]TABLEAU DE BORD'!K1307-'[1]TABLEAU DE BORD'!I1307</f>
        <v>0</v>
      </c>
    </row>
    <row r="1310" spans="69:88" x14ac:dyDescent="0.25">
      <c r="BQ13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BORD'!$B$13:$B$2000,0),11))*Q1310/INDEX('[1]TABLEAU DE BORD'!$B$13:$R$2000,MATCH('Formalisme RTE'!$H$2,'[1]TABLEAU DE BORD'!$B$13:$B$2000,0),12)</f>
        <v>2.7040062867933941</v>
      </c>
      <c r="BR1310">
        <f t="shared" si="76"/>
        <v>0</v>
      </c>
      <c r="BU1310">
        <f t="shared" si="74"/>
        <v>0.5758883471257642</v>
      </c>
      <c r="BW1310">
        <f>IF($BW$6="","",IF(ISERROR(INDEX([1]Base!$A$2:$C$207,MATCH($BW$6,[1]Base!$A$2:$A$207,0),2))=TRUE,"CABLE INCONNU",(INDEX([1]Base!$A$2:$C$207,MATCH($BW$6,[1]Base!$A$2:$A$207,0),3))))</f>
        <v>15.75</v>
      </c>
      <c r="BY1310">
        <f>IF($BW$6="","",IF(ISERROR(INDEX([1]Base!$A$2:$C$207,MATCH($BW$6,[1]Base!$A$2:$A$207,0),2))=TRUE,"CABLE INCONNU",(INDEX([1]Base!$A$2:$C$207,MATCH($BW$6,[1]Base!$A$2:$A$207,0),2))))</f>
        <v>0.54700000000000004</v>
      </c>
      <c r="CA1310">
        <f t="shared" si="75"/>
        <v>0</v>
      </c>
      <c r="CC1310">
        <f>$BB$28+$D$10*((EXP(($BB$26-Q1310)/$D$10)+EXP(-($BB$26-Q1310)/$D$10))/2-1)</f>
        <v>237.96</v>
      </c>
      <c r="CD13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BORD'!$B$13:$B$2000,0),9)))*Q1310/$M$18)</f>
        <v>237.96</v>
      </c>
      <c r="CF1310">
        <f>'[1]TABLEAU DE BORD'!B1308</f>
        <v>0</v>
      </c>
      <c r="CG1310">
        <f>'[1]TABLEAU DE BORD'!E1308-'[1]TABLEAU DE BORD'!C1308</f>
        <v>0</v>
      </c>
      <c r="CI1310">
        <f>'[1]TABLEAU DE BORD'!H1308</f>
        <v>0</v>
      </c>
      <c r="CJ1310">
        <f>'[1]TABLEAU DE BORD'!K1308-'[1]TABLEAU DE BORD'!I1308</f>
        <v>0</v>
      </c>
    </row>
    <row r="1311" spans="69:88" x14ac:dyDescent="0.25">
      <c r="BQ13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BORD'!$B$13:$B$2000,0),11))*Q1311/INDEX('[1]TABLEAU DE BORD'!$B$13:$R$2000,MATCH('Formalisme RTE'!$H$2,'[1]TABLEAU DE BORD'!$B$13:$B$2000,0),12)</f>
        <v>2.7040062867933941</v>
      </c>
      <c r="BR1311">
        <f t="shared" si="76"/>
        <v>0</v>
      </c>
      <c r="BU1311">
        <f t="shared" si="74"/>
        <v>0.5758883471257642</v>
      </c>
      <c r="BW1311">
        <f>IF($BW$6="","",IF(ISERROR(INDEX([1]Base!$A$2:$C$207,MATCH($BW$6,[1]Base!$A$2:$A$207,0),2))=TRUE,"CABLE INCONNU",(INDEX([1]Base!$A$2:$C$207,MATCH($BW$6,[1]Base!$A$2:$A$207,0),3))))</f>
        <v>15.75</v>
      </c>
      <c r="BY1311">
        <f>IF($BW$6="","",IF(ISERROR(INDEX([1]Base!$A$2:$C$207,MATCH($BW$6,[1]Base!$A$2:$A$207,0),2))=TRUE,"CABLE INCONNU",(INDEX([1]Base!$A$2:$C$207,MATCH($BW$6,[1]Base!$A$2:$A$207,0),2))))</f>
        <v>0.54700000000000004</v>
      </c>
      <c r="CA1311">
        <f t="shared" si="75"/>
        <v>0</v>
      </c>
      <c r="CC1311">
        <f>$BB$28+$D$10*((EXP(($BB$26-Q1311)/$D$10)+EXP(-($BB$26-Q1311)/$D$10))/2-1)</f>
        <v>237.96</v>
      </c>
      <c r="CD13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BORD'!$B$13:$B$2000,0),9)))*Q1311/$M$18)</f>
        <v>237.96</v>
      </c>
      <c r="CF1311">
        <f>'[1]TABLEAU DE BORD'!B1309</f>
        <v>0</v>
      </c>
      <c r="CG1311">
        <f>'[1]TABLEAU DE BORD'!E1309-'[1]TABLEAU DE BORD'!C1309</f>
        <v>0</v>
      </c>
      <c r="CI1311">
        <f>'[1]TABLEAU DE BORD'!H1309</f>
        <v>0</v>
      </c>
      <c r="CJ1311">
        <f>'[1]TABLEAU DE BORD'!K1309-'[1]TABLEAU DE BORD'!I1309</f>
        <v>0</v>
      </c>
    </row>
    <row r="1312" spans="69:88" x14ac:dyDescent="0.25">
      <c r="BQ13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BORD'!$B$13:$B$2000,0),11))*Q1312/INDEX('[1]TABLEAU DE BORD'!$B$13:$R$2000,MATCH('Formalisme RTE'!$H$2,'[1]TABLEAU DE BORD'!$B$13:$B$2000,0),12)</f>
        <v>2.7040062867933941</v>
      </c>
      <c r="BR1312">
        <f t="shared" si="76"/>
        <v>0</v>
      </c>
      <c r="BU1312">
        <f t="shared" si="74"/>
        <v>0.5758883471257642</v>
      </c>
      <c r="BW1312">
        <f>IF($BW$6="","",IF(ISERROR(INDEX([1]Base!$A$2:$C$207,MATCH($BW$6,[1]Base!$A$2:$A$207,0),2))=TRUE,"CABLE INCONNU",(INDEX([1]Base!$A$2:$C$207,MATCH($BW$6,[1]Base!$A$2:$A$207,0),3))))</f>
        <v>15.75</v>
      </c>
      <c r="BY1312">
        <f>IF($BW$6="","",IF(ISERROR(INDEX([1]Base!$A$2:$C$207,MATCH($BW$6,[1]Base!$A$2:$A$207,0),2))=TRUE,"CABLE INCONNU",(INDEX([1]Base!$A$2:$C$207,MATCH($BW$6,[1]Base!$A$2:$A$207,0),2))))</f>
        <v>0.54700000000000004</v>
      </c>
      <c r="CA1312">
        <f t="shared" si="75"/>
        <v>0</v>
      </c>
      <c r="CC1312">
        <f>$BB$28+$D$10*((EXP(($BB$26-Q1312)/$D$10)+EXP(-($BB$26-Q1312)/$D$10))/2-1)</f>
        <v>237.96</v>
      </c>
      <c r="CD13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BORD'!$B$13:$B$2000,0),9)))*Q1312/$M$18)</f>
        <v>237.96</v>
      </c>
      <c r="CF1312">
        <f>'[1]TABLEAU DE BORD'!B1310</f>
        <v>0</v>
      </c>
      <c r="CG1312">
        <f>'[1]TABLEAU DE BORD'!E1310-'[1]TABLEAU DE BORD'!C1310</f>
        <v>0</v>
      </c>
      <c r="CI1312">
        <f>'[1]TABLEAU DE BORD'!H1310</f>
        <v>0</v>
      </c>
      <c r="CJ1312">
        <f>'[1]TABLEAU DE BORD'!K1310-'[1]TABLEAU DE BORD'!I1310</f>
        <v>0</v>
      </c>
    </row>
    <row r="1313" spans="69:88" x14ac:dyDescent="0.25">
      <c r="BQ13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BORD'!$B$13:$B$2000,0),11))*Q1313/INDEX('[1]TABLEAU DE BORD'!$B$13:$R$2000,MATCH('Formalisme RTE'!$H$2,'[1]TABLEAU DE BORD'!$B$13:$B$2000,0),12)</f>
        <v>2.7040062867933941</v>
      </c>
      <c r="BR1313">
        <f t="shared" si="76"/>
        <v>0</v>
      </c>
      <c r="BU1313">
        <f t="shared" si="74"/>
        <v>0.5758883471257642</v>
      </c>
      <c r="BW1313">
        <f>IF($BW$6="","",IF(ISERROR(INDEX([1]Base!$A$2:$C$207,MATCH($BW$6,[1]Base!$A$2:$A$207,0),2))=TRUE,"CABLE INCONNU",(INDEX([1]Base!$A$2:$C$207,MATCH($BW$6,[1]Base!$A$2:$A$207,0),3))))</f>
        <v>15.75</v>
      </c>
      <c r="BY1313">
        <f>IF($BW$6="","",IF(ISERROR(INDEX([1]Base!$A$2:$C$207,MATCH($BW$6,[1]Base!$A$2:$A$207,0),2))=TRUE,"CABLE INCONNU",(INDEX([1]Base!$A$2:$C$207,MATCH($BW$6,[1]Base!$A$2:$A$207,0),2))))</f>
        <v>0.54700000000000004</v>
      </c>
      <c r="CA1313">
        <f t="shared" si="75"/>
        <v>0</v>
      </c>
      <c r="CC1313">
        <f>$BB$28+$D$10*((EXP(($BB$26-Q1313)/$D$10)+EXP(-($BB$26-Q1313)/$D$10))/2-1)</f>
        <v>237.96</v>
      </c>
      <c r="CD13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BORD'!$B$13:$B$2000,0),9)))*Q1313/$M$18)</f>
        <v>237.96</v>
      </c>
      <c r="CF1313">
        <f>'[1]TABLEAU DE BORD'!B1311</f>
        <v>0</v>
      </c>
      <c r="CG1313">
        <f>'[1]TABLEAU DE BORD'!E1311-'[1]TABLEAU DE BORD'!C1311</f>
        <v>0</v>
      </c>
      <c r="CI1313">
        <f>'[1]TABLEAU DE BORD'!H1311</f>
        <v>0</v>
      </c>
      <c r="CJ1313">
        <f>'[1]TABLEAU DE BORD'!K1311-'[1]TABLEAU DE BORD'!I1311</f>
        <v>0</v>
      </c>
    </row>
    <row r="1314" spans="69:88" x14ac:dyDescent="0.25">
      <c r="BQ13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BORD'!$B$13:$B$2000,0),11))*Q1314/INDEX('[1]TABLEAU DE BORD'!$B$13:$R$2000,MATCH('Formalisme RTE'!$H$2,'[1]TABLEAU DE BORD'!$B$13:$B$2000,0),12)</f>
        <v>2.7040062867933941</v>
      </c>
      <c r="BR1314">
        <f t="shared" si="76"/>
        <v>0</v>
      </c>
      <c r="BU1314">
        <f t="shared" si="74"/>
        <v>0.5758883471257642</v>
      </c>
      <c r="BW1314">
        <f>IF($BW$6="","",IF(ISERROR(INDEX([1]Base!$A$2:$C$207,MATCH($BW$6,[1]Base!$A$2:$A$207,0),2))=TRUE,"CABLE INCONNU",(INDEX([1]Base!$A$2:$C$207,MATCH($BW$6,[1]Base!$A$2:$A$207,0),3))))</f>
        <v>15.75</v>
      </c>
      <c r="BY1314">
        <f>IF($BW$6="","",IF(ISERROR(INDEX([1]Base!$A$2:$C$207,MATCH($BW$6,[1]Base!$A$2:$A$207,0),2))=TRUE,"CABLE INCONNU",(INDEX([1]Base!$A$2:$C$207,MATCH($BW$6,[1]Base!$A$2:$A$207,0),2))))</f>
        <v>0.54700000000000004</v>
      </c>
      <c r="CA1314">
        <f t="shared" si="75"/>
        <v>0</v>
      </c>
      <c r="CC1314">
        <f>$BB$28+$D$10*((EXP(($BB$26-Q1314)/$D$10)+EXP(-($BB$26-Q1314)/$D$10))/2-1)</f>
        <v>237.96</v>
      </c>
      <c r="CD13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BORD'!$B$13:$B$2000,0),9)))*Q1314/$M$18)</f>
        <v>237.96</v>
      </c>
      <c r="CF1314">
        <f>'[1]TABLEAU DE BORD'!B1312</f>
        <v>0</v>
      </c>
      <c r="CG1314">
        <f>'[1]TABLEAU DE BORD'!E1312-'[1]TABLEAU DE BORD'!C1312</f>
        <v>0</v>
      </c>
      <c r="CI1314">
        <f>'[1]TABLEAU DE BORD'!H1312</f>
        <v>0</v>
      </c>
      <c r="CJ1314">
        <f>'[1]TABLEAU DE BORD'!K1312-'[1]TABLEAU DE BORD'!I1312</f>
        <v>0</v>
      </c>
    </row>
    <row r="1315" spans="69:88" x14ac:dyDescent="0.25">
      <c r="BQ13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BORD'!$B$13:$B$2000,0),11))*Q1315/INDEX('[1]TABLEAU DE BORD'!$B$13:$R$2000,MATCH('Formalisme RTE'!$H$2,'[1]TABLEAU DE BORD'!$B$13:$B$2000,0),12)</f>
        <v>2.7040062867933941</v>
      </c>
      <c r="BR1315">
        <f t="shared" si="76"/>
        <v>0</v>
      </c>
      <c r="BU1315">
        <f t="shared" si="74"/>
        <v>0.5758883471257642</v>
      </c>
      <c r="BW1315">
        <f>IF($BW$6="","",IF(ISERROR(INDEX([1]Base!$A$2:$C$207,MATCH($BW$6,[1]Base!$A$2:$A$207,0),2))=TRUE,"CABLE INCONNU",(INDEX([1]Base!$A$2:$C$207,MATCH($BW$6,[1]Base!$A$2:$A$207,0),3))))</f>
        <v>15.75</v>
      </c>
      <c r="BY1315">
        <f>IF($BW$6="","",IF(ISERROR(INDEX([1]Base!$A$2:$C$207,MATCH($BW$6,[1]Base!$A$2:$A$207,0),2))=TRUE,"CABLE INCONNU",(INDEX([1]Base!$A$2:$C$207,MATCH($BW$6,[1]Base!$A$2:$A$207,0),2))))</f>
        <v>0.54700000000000004</v>
      </c>
      <c r="CA1315">
        <f t="shared" si="75"/>
        <v>0</v>
      </c>
      <c r="CC1315">
        <f>$BB$28+$D$10*((EXP(($BB$26-Q1315)/$D$10)+EXP(-($BB$26-Q1315)/$D$10))/2-1)</f>
        <v>237.96</v>
      </c>
      <c r="CD13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BORD'!$B$13:$B$2000,0),9)))*Q1315/$M$18)</f>
        <v>237.96</v>
      </c>
      <c r="CF1315">
        <f>'[1]TABLEAU DE BORD'!B1313</f>
        <v>0</v>
      </c>
      <c r="CG1315">
        <f>'[1]TABLEAU DE BORD'!E1313-'[1]TABLEAU DE BORD'!C1313</f>
        <v>0</v>
      </c>
      <c r="CI1315">
        <f>'[1]TABLEAU DE BORD'!H1313</f>
        <v>0</v>
      </c>
      <c r="CJ1315">
        <f>'[1]TABLEAU DE BORD'!K1313-'[1]TABLEAU DE BORD'!I1313</f>
        <v>0</v>
      </c>
    </row>
    <row r="1316" spans="69:88" x14ac:dyDescent="0.25">
      <c r="BQ13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BORD'!$B$13:$B$2000,0),11))*Q1316/INDEX('[1]TABLEAU DE BORD'!$B$13:$R$2000,MATCH('Formalisme RTE'!$H$2,'[1]TABLEAU DE BORD'!$B$13:$B$2000,0),12)</f>
        <v>2.7040062867933941</v>
      </c>
      <c r="BR1316">
        <f t="shared" si="76"/>
        <v>0</v>
      </c>
      <c r="BU1316">
        <f t="shared" si="74"/>
        <v>0.5758883471257642</v>
      </c>
      <c r="BW1316">
        <f>IF($BW$6="","",IF(ISERROR(INDEX([1]Base!$A$2:$C$207,MATCH($BW$6,[1]Base!$A$2:$A$207,0),2))=TRUE,"CABLE INCONNU",(INDEX([1]Base!$A$2:$C$207,MATCH($BW$6,[1]Base!$A$2:$A$207,0),3))))</f>
        <v>15.75</v>
      </c>
      <c r="BY1316">
        <f>IF($BW$6="","",IF(ISERROR(INDEX([1]Base!$A$2:$C$207,MATCH($BW$6,[1]Base!$A$2:$A$207,0),2))=TRUE,"CABLE INCONNU",(INDEX([1]Base!$A$2:$C$207,MATCH($BW$6,[1]Base!$A$2:$A$207,0),2))))</f>
        <v>0.54700000000000004</v>
      </c>
      <c r="CA1316">
        <f t="shared" si="75"/>
        <v>0</v>
      </c>
      <c r="CC1316">
        <f>$BB$28+$D$10*((EXP(($BB$26-Q1316)/$D$10)+EXP(-($BB$26-Q1316)/$D$10))/2-1)</f>
        <v>237.96</v>
      </c>
      <c r="CD13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BORD'!$B$13:$B$2000,0),9)))*Q1316/$M$18)</f>
        <v>237.96</v>
      </c>
      <c r="CF1316">
        <f>'[1]TABLEAU DE BORD'!B1314</f>
        <v>0</v>
      </c>
      <c r="CG1316">
        <f>'[1]TABLEAU DE BORD'!E1314-'[1]TABLEAU DE BORD'!C1314</f>
        <v>0</v>
      </c>
      <c r="CI1316">
        <f>'[1]TABLEAU DE BORD'!H1314</f>
        <v>0</v>
      </c>
      <c r="CJ1316">
        <f>'[1]TABLEAU DE BORD'!K1314-'[1]TABLEAU DE BORD'!I1314</f>
        <v>0</v>
      </c>
    </row>
    <row r="1317" spans="69:88" x14ac:dyDescent="0.25">
      <c r="BQ13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BORD'!$B$13:$B$2000,0),11))*Q1317/INDEX('[1]TABLEAU DE BORD'!$B$13:$R$2000,MATCH('Formalisme RTE'!$H$2,'[1]TABLEAU DE BORD'!$B$13:$B$2000,0),12)</f>
        <v>2.7040062867933941</v>
      </c>
      <c r="BR1317">
        <f t="shared" si="76"/>
        <v>0</v>
      </c>
      <c r="BU1317">
        <f t="shared" si="74"/>
        <v>0.5758883471257642</v>
      </c>
      <c r="BW1317">
        <f>IF($BW$6="","",IF(ISERROR(INDEX([1]Base!$A$2:$C$207,MATCH($BW$6,[1]Base!$A$2:$A$207,0),2))=TRUE,"CABLE INCONNU",(INDEX([1]Base!$A$2:$C$207,MATCH($BW$6,[1]Base!$A$2:$A$207,0),3))))</f>
        <v>15.75</v>
      </c>
      <c r="BY1317">
        <f>IF($BW$6="","",IF(ISERROR(INDEX([1]Base!$A$2:$C$207,MATCH($BW$6,[1]Base!$A$2:$A$207,0),2))=TRUE,"CABLE INCONNU",(INDEX([1]Base!$A$2:$C$207,MATCH($BW$6,[1]Base!$A$2:$A$207,0),2))))</f>
        <v>0.54700000000000004</v>
      </c>
      <c r="CA1317">
        <f t="shared" si="75"/>
        <v>0</v>
      </c>
      <c r="CC1317">
        <f>$BB$28+$D$10*((EXP(($BB$26-Q1317)/$D$10)+EXP(-($BB$26-Q1317)/$D$10))/2-1)</f>
        <v>237.96</v>
      </c>
      <c r="CD13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BORD'!$B$13:$B$2000,0),9)))*Q1317/$M$18)</f>
        <v>237.96</v>
      </c>
      <c r="CF1317">
        <f>'[1]TABLEAU DE BORD'!B1315</f>
        <v>0</v>
      </c>
      <c r="CG1317">
        <f>'[1]TABLEAU DE BORD'!E1315-'[1]TABLEAU DE BORD'!C1315</f>
        <v>0</v>
      </c>
      <c r="CI1317">
        <f>'[1]TABLEAU DE BORD'!H1315</f>
        <v>0</v>
      </c>
      <c r="CJ1317">
        <f>'[1]TABLEAU DE BORD'!K1315-'[1]TABLEAU DE BORD'!I1315</f>
        <v>0</v>
      </c>
    </row>
    <row r="1318" spans="69:88" x14ac:dyDescent="0.25">
      <c r="BQ13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BORD'!$B$13:$B$2000,0),11))*Q1318/INDEX('[1]TABLEAU DE BORD'!$B$13:$R$2000,MATCH('Formalisme RTE'!$H$2,'[1]TABLEAU DE BORD'!$B$13:$B$2000,0),12)</f>
        <v>2.7040062867933941</v>
      </c>
      <c r="BR1318">
        <f t="shared" si="76"/>
        <v>0</v>
      </c>
      <c r="BU1318">
        <f t="shared" si="74"/>
        <v>0.5758883471257642</v>
      </c>
      <c r="BW1318">
        <f>IF($BW$6="","",IF(ISERROR(INDEX([1]Base!$A$2:$C$207,MATCH($BW$6,[1]Base!$A$2:$A$207,0),2))=TRUE,"CABLE INCONNU",(INDEX([1]Base!$A$2:$C$207,MATCH($BW$6,[1]Base!$A$2:$A$207,0),3))))</f>
        <v>15.75</v>
      </c>
      <c r="BY1318">
        <f>IF($BW$6="","",IF(ISERROR(INDEX([1]Base!$A$2:$C$207,MATCH($BW$6,[1]Base!$A$2:$A$207,0),2))=TRUE,"CABLE INCONNU",(INDEX([1]Base!$A$2:$C$207,MATCH($BW$6,[1]Base!$A$2:$A$207,0),2))))</f>
        <v>0.54700000000000004</v>
      </c>
      <c r="CA1318">
        <f t="shared" si="75"/>
        <v>0</v>
      </c>
      <c r="CC1318">
        <f>$BB$28+$D$10*((EXP(($BB$26-Q1318)/$D$10)+EXP(-($BB$26-Q1318)/$D$10))/2-1)</f>
        <v>237.96</v>
      </c>
      <c r="CD13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BORD'!$B$13:$B$2000,0),9)))*Q1318/$M$18)</f>
        <v>237.96</v>
      </c>
      <c r="CF1318">
        <f>'[1]TABLEAU DE BORD'!B1316</f>
        <v>0</v>
      </c>
      <c r="CG1318">
        <f>'[1]TABLEAU DE BORD'!E1316-'[1]TABLEAU DE BORD'!C1316</f>
        <v>0</v>
      </c>
      <c r="CI1318">
        <f>'[1]TABLEAU DE BORD'!H1316</f>
        <v>0</v>
      </c>
      <c r="CJ1318">
        <f>'[1]TABLEAU DE BORD'!K1316-'[1]TABLEAU DE BORD'!I1316</f>
        <v>0</v>
      </c>
    </row>
    <row r="1319" spans="69:88" x14ac:dyDescent="0.25">
      <c r="BQ13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BORD'!$B$13:$B$2000,0),11))*Q1319/INDEX('[1]TABLEAU DE BORD'!$B$13:$R$2000,MATCH('Formalisme RTE'!$H$2,'[1]TABLEAU DE BORD'!$B$13:$B$2000,0),12)</f>
        <v>2.7040062867933941</v>
      </c>
      <c r="BR1319">
        <f t="shared" si="76"/>
        <v>0</v>
      </c>
      <c r="BU1319">
        <f t="shared" si="74"/>
        <v>0.5758883471257642</v>
      </c>
      <c r="BW1319">
        <f>IF($BW$6="","",IF(ISERROR(INDEX([1]Base!$A$2:$C$207,MATCH($BW$6,[1]Base!$A$2:$A$207,0),2))=TRUE,"CABLE INCONNU",(INDEX([1]Base!$A$2:$C$207,MATCH($BW$6,[1]Base!$A$2:$A$207,0),3))))</f>
        <v>15.75</v>
      </c>
      <c r="BY1319">
        <f>IF($BW$6="","",IF(ISERROR(INDEX([1]Base!$A$2:$C$207,MATCH($BW$6,[1]Base!$A$2:$A$207,0),2))=TRUE,"CABLE INCONNU",(INDEX([1]Base!$A$2:$C$207,MATCH($BW$6,[1]Base!$A$2:$A$207,0),2))))</f>
        <v>0.54700000000000004</v>
      </c>
      <c r="CA1319">
        <f t="shared" si="75"/>
        <v>0</v>
      </c>
      <c r="CC1319">
        <f>$BB$28+$D$10*((EXP(($BB$26-Q1319)/$D$10)+EXP(-($BB$26-Q1319)/$D$10))/2-1)</f>
        <v>237.96</v>
      </c>
      <c r="CD13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BORD'!$B$13:$B$2000,0),9)))*Q1319/$M$18)</f>
        <v>237.96</v>
      </c>
      <c r="CF1319">
        <f>'[1]TABLEAU DE BORD'!B1317</f>
        <v>0</v>
      </c>
      <c r="CG1319">
        <f>'[1]TABLEAU DE BORD'!E1317-'[1]TABLEAU DE BORD'!C1317</f>
        <v>0</v>
      </c>
      <c r="CI1319">
        <f>'[1]TABLEAU DE BORD'!H1317</f>
        <v>0</v>
      </c>
      <c r="CJ1319">
        <f>'[1]TABLEAU DE BORD'!K1317-'[1]TABLEAU DE BORD'!I1317</f>
        <v>0</v>
      </c>
    </row>
    <row r="1320" spans="69:88" x14ac:dyDescent="0.25">
      <c r="BQ13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BORD'!$B$13:$B$2000,0),11))*Q1320/INDEX('[1]TABLEAU DE BORD'!$B$13:$R$2000,MATCH('Formalisme RTE'!$H$2,'[1]TABLEAU DE BORD'!$B$13:$B$2000,0),12)</f>
        <v>2.7040062867933941</v>
      </c>
      <c r="BR1320">
        <f t="shared" si="76"/>
        <v>0</v>
      </c>
      <c r="BU1320">
        <f t="shared" si="74"/>
        <v>0.5758883471257642</v>
      </c>
      <c r="BW1320">
        <f>IF($BW$6="","",IF(ISERROR(INDEX([1]Base!$A$2:$C$207,MATCH($BW$6,[1]Base!$A$2:$A$207,0),2))=TRUE,"CABLE INCONNU",(INDEX([1]Base!$A$2:$C$207,MATCH($BW$6,[1]Base!$A$2:$A$207,0),3))))</f>
        <v>15.75</v>
      </c>
      <c r="BY1320">
        <f>IF($BW$6="","",IF(ISERROR(INDEX([1]Base!$A$2:$C$207,MATCH($BW$6,[1]Base!$A$2:$A$207,0),2))=TRUE,"CABLE INCONNU",(INDEX([1]Base!$A$2:$C$207,MATCH($BW$6,[1]Base!$A$2:$A$207,0),2))))</f>
        <v>0.54700000000000004</v>
      </c>
      <c r="CA1320">
        <f t="shared" si="75"/>
        <v>0</v>
      </c>
      <c r="CC1320">
        <f>$BB$28+$D$10*((EXP(($BB$26-Q1320)/$D$10)+EXP(-($BB$26-Q1320)/$D$10))/2-1)</f>
        <v>237.96</v>
      </c>
      <c r="CD13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BORD'!$B$13:$B$2000,0),9)))*Q1320/$M$18)</f>
        <v>237.96</v>
      </c>
      <c r="CF1320">
        <f>'[1]TABLEAU DE BORD'!B1318</f>
        <v>0</v>
      </c>
      <c r="CG1320">
        <f>'[1]TABLEAU DE BORD'!E1318-'[1]TABLEAU DE BORD'!C1318</f>
        <v>0</v>
      </c>
      <c r="CI1320">
        <f>'[1]TABLEAU DE BORD'!H1318</f>
        <v>0</v>
      </c>
      <c r="CJ1320">
        <f>'[1]TABLEAU DE BORD'!K1318-'[1]TABLEAU DE BORD'!I1318</f>
        <v>0</v>
      </c>
    </row>
    <row r="1321" spans="69:88" x14ac:dyDescent="0.25">
      <c r="BQ13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BORD'!$B$13:$B$2000,0),11))*Q1321/INDEX('[1]TABLEAU DE BORD'!$B$13:$R$2000,MATCH('Formalisme RTE'!$H$2,'[1]TABLEAU DE BORD'!$B$13:$B$2000,0),12)</f>
        <v>2.7040062867933941</v>
      </c>
      <c r="BR1321">
        <f t="shared" si="76"/>
        <v>0</v>
      </c>
      <c r="BU1321">
        <f t="shared" si="74"/>
        <v>0.5758883471257642</v>
      </c>
      <c r="BW1321">
        <f>IF($BW$6="","",IF(ISERROR(INDEX([1]Base!$A$2:$C$207,MATCH($BW$6,[1]Base!$A$2:$A$207,0),2))=TRUE,"CABLE INCONNU",(INDEX([1]Base!$A$2:$C$207,MATCH($BW$6,[1]Base!$A$2:$A$207,0),3))))</f>
        <v>15.75</v>
      </c>
      <c r="BY1321">
        <f>IF($BW$6="","",IF(ISERROR(INDEX([1]Base!$A$2:$C$207,MATCH($BW$6,[1]Base!$A$2:$A$207,0),2))=TRUE,"CABLE INCONNU",(INDEX([1]Base!$A$2:$C$207,MATCH($BW$6,[1]Base!$A$2:$A$207,0),2))))</f>
        <v>0.54700000000000004</v>
      </c>
      <c r="CA1321">
        <f t="shared" si="75"/>
        <v>0</v>
      </c>
      <c r="CC1321">
        <f>$BB$28+$D$10*((EXP(($BB$26-Q1321)/$D$10)+EXP(-($BB$26-Q1321)/$D$10))/2-1)</f>
        <v>237.96</v>
      </c>
      <c r="CD13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BORD'!$B$13:$B$2000,0),9)))*Q1321/$M$18)</f>
        <v>237.96</v>
      </c>
      <c r="CF1321">
        <f>'[1]TABLEAU DE BORD'!B1319</f>
        <v>0</v>
      </c>
      <c r="CG1321">
        <f>'[1]TABLEAU DE BORD'!E1319-'[1]TABLEAU DE BORD'!C1319</f>
        <v>0</v>
      </c>
      <c r="CI1321">
        <f>'[1]TABLEAU DE BORD'!H1319</f>
        <v>0</v>
      </c>
      <c r="CJ1321">
        <f>'[1]TABLEAU DE BORD'!K1319-'[1]TABLEAU DE BORD'!I1319</f>
        <v>0</v>
      </c>
    </row>
    <row r="1322" spans="69:88" x14ac:dyDescent="0.25">
      <c r="BQ13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BORD'!$B$13:$B$2000,0),11))*Q1322/INDEX('[1]TABLEAU DE BORD'!$B$13:$R$2000,MATCH('Formalisme RTE'!$H$2,'[1]TABLEAU DE BORD'!$B$13:$B$2000,0),12)</f>
        <v>2.7040062867933941</v>
      </c>
      <c r="BR1322">
        <f t="shared" si="76"/>
        <v>0</v>
      </c>
      <c r="BU1322">
        <f t="shared" si="74"/>
        <v>0.5758883471257642</v>
      </c>
      <c r="BW1322">
        <f>IF($BW$6="","",IF(ISERROR(INDEX([1]Base!$A$2:$C$207,MATCH($BW$6,[1]Base!$A$2:$A$207,0),2))=TRUE,"CABLE INCONNU",(INDEX([1]Base!$A$2:$C$207,MATCH($BW$6,[1]Base!$A$2:$A$207,0),3))))</f>
        <v>15.75</v>
      </c>
      <c r="BY1322">
        <f>IF($BW$6="","",IF(ISERROR(INDEX([1]Base!$A$2:$C$207,MATCH($BW$6,[1]Base!$A$2:$A$207,0),2))=TRUE,"CABLE INCONNU",(INDEX([1]Base!$A$2:$C$207,MATCH($BW$6,[1]Base!$A$2:$A$207,0),2))))</f>
        <v>0.54700000000000004</v>
      </c>
      <c r="CA1322">
        <f t="shared" si="75"/>
        <v>0</v>
      </c>
      <c r="CC1322">
        <f>$BB$28+$D$10*((EXP(($BB$26-Q1322)/$D$10)+EXP(-($BB$26-Q1322)/$D$10))/2-1)</f>
        <v>237.96</v>
      </c>
      <c r="CD13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BORD'!$B$13:$B$2000,0),9)))*Q1322/$M$18)</f>
        <v>237.96</v>
      </c>
      <c r="CF1322">
        <f>'[1]TABLEAU DE BORD'!B1320</f>
        <v>0</v>
      </c>
      <c r="CG1322">
        <f>'[1]TABLEAU DE BORD'!E1320-'[1]TABLEAU DE BORD'!C1320</f>
        <v>0</v>
      </c>
      <c r="CI1322">
        <f>'[1]TABLEAU DE BORD'!H1320</f>
        <v>0</v>
      </c>
      <c r="CJ1322">
        <f>'[1]TABLEAU DE BORD'!K1320-'[1]TABLEAU DE BORD'!I1320</f>
        <v>0</v>
      </c>
    </row>
    <row r="1323" spans="69:88" x14ac:dyDescent="0.25">
      <c r="BQ13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BORD'!$B$13:$B$2000,0),11))*Q1323/INDEX('[1]TABLEAU DE BORD'!$B$13:$R$2000,MATCH('Formalisme RTE'!$H$2,'[1]TABLEAU DE BORD'!$B$13:$B$2000,0),12)</f>
        <v>2.7040062867933941</v>
      </c>
      <c r="BR1323">
        <f t="shared" si="76"/>
        <v>0</v>
      </c>
      <c r="BU1323">
        <f t="shared" si="74"/>
        <v>0.5758883471257642</v>
      </c>
      <c r="BW1323">
        <f>IF($BW$6="","",IF(ISERROR(INDEX([1]Base!$A$2:$C$207,MATCH($BW$6,[1]Base!$A$2:$A$207,0),2))=TRUE,"CABLE INCONNU",(INDEX([1]Base!$A$2:$C$207,MATCH($BW$6,[1]Base!$A$2:$A$207,0),3))))</f>
        <v>15.75</v>
      </c>
      <c r="BY1323">
        <f>IF($BW$6="","",IF(ISERROR(INDEX([1]Base!$A$2:$C$207,MATCH($BW$6,[1]Base!$A$2:$A$207,0),2))=TRUE,"CABLE INCONNU",(INDEX([1]Base!$A$2:$C$207,MATCH($BW$6,[1]Base!$A$2:$A$207,0),2))))</f>
        <v>0.54700000000000004</v>
      </c>
      <c r="CA1323">
        <f t="shared" si="75"/>
        <v>0</v>
      </c>
      <c r="CC1323">
        <f>$BB$28+$D$10*((EXP(($BB$26-Q1323)/$D$10)+EXP(-($BB$26-Q1323)/$D$10))/2-1)</f>
        <v>237.96</v>
      </c>
      <c r="CD13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BORD'!$B$13:$B$2000,0),9)))*Q1323/$M$18)</f>
        <v>237.96</v>
      </c>
      <c r="CF1323">
        <f>'[1]TABLEAU DE BORD'!B1321</f>
        <v>0</v>
      </c>
      <c r="CG1323">
        <f>'[1]TABLEAU DE BORD'!E1321-'[1]TABLEAU DE BORD'!C1321</f>
        <v>0</v>
      </c>
      <c r="CI1323">
        <f>'[1]TABLEAU DE BORD'!H1321</f>
        <v>0</v>
      </c>
      <c r="CJ1323">
        <f>'[1]TABLEAU DE BORD'!K1321-'[1]TABLEAU DE BORD'!I1321</f>
        <v>0</v>
      </c>
    </row>
    <row r="1324" spans="69:88" x14ac:dyDescent="0.25">
      <c r="BQ13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BORD'!$B$13:$B$2000,0),11))*Q1324/INDEX('[1]TABLEAU DE BORD'!$B$13:$R$2000,MATCH('Formalisme RTE'!$H$2,'[1]TABLEAU DE BORD'!$B$13:$B$2000,0),12)</f>
        <v>2.7040062867933941</v>
      </c>
      <c r="BR1324">
        <f t="shared" si="76"/>
        <v>0</v>
      </c>
      <c r="BU1324">
        <f t="shared" si="74"/>
        <v>0.5758883471257642</v>
      </c>
      <c r="BW1324">
        <f>IF($BW$6="","",IF(ISERROR(INDEX([1]Base!$A$2:$C$207,MATCH($BW$6,[1]Base!$A$2:$A$207,0),2))=TRUE,"CABLE INCONNU",(INDEX([1]Base!$A$2:$C$207,MATCH($BW$6,[1]Base!$A$2:$A$207,0),3))))</f>
        <v>15.75</v>
      </c>
      <c r="BY1324">
        <f>IF($BW$6="","",IF(ISERROR(INDEX([1]Base!$A$2:$C$207,MATCH($BW$6,[1]Base!$A$2:$A$207,0),2))=TRUE,"CABLE INCONNU",(INDEX([1]Base!$A$2:$C$207,MATCH($BW$6,[1]Base!$A$2:$A$207,0),2))))</f>
        <v>0.54700000000000004</v>
      </c>
      <c r="CA1324">
        <f t="shared" si="75"/>
        <v>0</v>
      </c>
      <c r="CC1324">
        <f>$BB$28+$D$10*((EXP(($BB$26-Q1324)/$D$10)+EXP(-($BB$26-Q1324)/$D$10))/2-1)</f>
        <v>237.96</v>
      </c>
      <c r="CD13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BORD'!$B$13:$B$2000,0),9)))*Q1324/$M$18)</f>
        <v>237.96</v>
      </c>
      <c r="CF1324">
        <f>'[1]TABLEAU DE BORD'!B1322</f>
        <v>0</v>
      </c>
      <c r="CG1324">
        <f>'[1]TABLEAU DE BORD'!E1322-'[1]TABLEAU DE BORD'!C1322</f>
        <v>0</v>
      </c>
      <c r="CI1324">
        <f>'[1]TABLEAU DE BORD'!H1322</f>
        <v>0</v>
      </c>
      <c r="CJ1324">
        <f>'[1]TABLEAU DE BORD'!K1322-'[1]TABLEAU DE BORD'!I1322</f>
        <v>0</v>
      </c>
    </row>
    <row r="1325" spans="69:88" x14ac:dyDescent="0.25">
      <c r="BQ13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BORD'!$B$13:$B$2000,0),11))*Q1325/INDEX('[1]TABLEAU DE BORD'!$B$13:$R$2000,MATCH('Formalisme RTE'!$H$2,'[1]TABLEAU DE BORD'!$B$13:$B$2000,0),12)</f>
        <v>2.7040062867933941</v>
      </c>
      <c r="BR1325">
        <f t="shared" si="76"/>
        <v>0</v>
      </c>
      <c r="BU1325">
        <f t="shared" si="74"/>
        <v>0.5758883471257642</v>
      </c>
      <c r="BW1325">
        <f>IF($BW$6="","",IF(ISERROR(INDEX([1]Base!$A$2:$C$207,MATCH($BW$6,[1]Base!$A$2:$A$207,0),2))=TRUE,"CABLE INCONNU",(INDEX([1]Base!$A$2:$C$207,MATCH($BW$6,[1]Base!$A$2:$A$207,0),3))))</f>
        <v>15.75</v>
      </c>
      <c r="BY1325">
        <f>IF($BW$6="","",IF(ISERROR(INDEX([1]Base!$A$2:$C$207,MATCH($BW$6,[1]Base!$A$2:$A$207,0),2))=TRUE,"CABLE INCONNU",(INDEX([1]Base!$A$2:$C$207,MATCH($BW$6,[1]Base!$A$2:$A$207,0),2))))</f>
        <v>0.54700000000000004</v>
      </c>
      <c r="CA1325">
        <f t="shared" si="75"/>
        <v>0</v>
      </c>
      <c r="CC1325">
        <f>$BB$28+$D$10*((EXP(($BB$26-Q1325)/$D$10)+EXP(-($BB$26-Q1325)/$D$10))/2-1)</f>
        <v>237.96</v>
      </c>
      <c r="CD13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BORD'!$B$13:$B$2000,0),9)))*Q1325/$M$18)</f>
        <v>237.96</v>
      </c>
      <c r="CF1325">
        <f>'[1]TABLEAU DE BORD'!B1323</f>
        <v>0</v>
      </c>
      <c r="CG1325">
        <f>'[1]TABLEAU DE BORD'!E1323-'[1]TABLEAU DE BORD'!C1323</f>
        <v>0</v>
      </c>
      <c r="CI1325">
        <f>'[1]TABLEAU DE BORD'!H1323</f>
        <v>0</v>
      </c>
      <c r="CJ1325">
        <f>'[1]TABLEAU DE BORD'!K1323-'[1]TABLEAU DE BORD'!I1323</f>
        <v>0</v>
      </c>
    </row>
    <row r="1326" spans="69:88" x14ac:dyDescent="0.25">
      <c r="BQ13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BORD'!$B$13:$B$2000,0),11))*Q1326/INDEX('[1]TABLEAU DE BORD'!$B$13:$R$2000,MATCH('Formalisme RTE'!$H$2,'[1]TABLEAU DE BORD'!$B$13:$B$2000,0),12)</f>
        <v>2.7040062867933941</v>
      </c>
      <c r="BR1326">
        <f t="shared" si="76"/>
        <v>0</v>
      </c>
      <c r="BU1326">
        <f t="shared" si="74"/>
        <v>0.5758883471257642</v>
      </c>
      <c r="BW1326">
        <f>IF($BW$6="","",IF(ISERROR(INDEX([1]Base!$A$2:$C$207,MATCH($BW$6,[1]Base!$A$2:$A$207,0),2))=TRUE,"CABLE INCONNU",(INDEX([1]Base!$A$2:$C$207,MATCH($BW$6,[1]Base!$A$2:$A$207,0),3))))</f>
        <v>15.75</v>
      </c>
      <c r="BY1326">
        <f>IF($BW$6="","",IF(ISERROR(INDEX([1]Base!$A$2:$C$207,MATCH($BW$6,[1]Base!$A$2:$A$207,0),2))=TRUE,"CABLE INCONNU",(INDEX([1]Base!$A$2:$C$207,MATCH($BW$6,[1]Base!$A$2:$A$207,0),2))))</f>
        <v>0.54700000000000004</v>
      </c>
      <c r="CA1326">
        <f t="shared" si="75"/>
        <v>0</v>
      </c>
      <c r="CC1326">
        <f>$BB$28+$D$10*((EXP(($BB$26-Q1326)/$D$10)+EXP(-($BB$26-Q1326)/$D$10))/2-1)</f>
        <v>237.96</v>
      </c>
      <c r="CD13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BORD'!$B$13:$B$2000,0),9)))*Q1326/$M$18)</f>
        <v>237.96</v>
      </c>
      <c r="CF1326">
        <f>'[1]TABLEAU DE BORD'!B1324</f>
        <v>0</v>
      </c>
      <c r="CG1326">
        <f>'[1]TABLEAU DE BORD'!E1324-'[1]TABLEAU DE BORD'!C1324</f>
        <v>0</v>
      </c>
      <c r="CI1326">
        <f>'[1]TABLEAU DE BORD'!H1324</f>
        <v>0</v>
      </c>
      <c r="CJ1326">
        <f>'[1]TABLEAU DE BORD'!K1324-'[1]TABLEAU DE BORD'!I1324</f>
        <v>0</v>
      </c>
    </row>
    <row r="1327" spans="69:88" x14ac:dyDescent="0.25">
      <c r="BQ13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BORD'!$B$13:$B$2000,0),11))*Q1327/INDEX('[1]TABLEAU DE BORD'!$B$13:$R$2000,MATCH('Formalisme RTE'!$H$2,'[1]TABLEAU DE BORD'!$B$13:$B$2000,0),12)</f>
        <v>2.7040062867933941</v>
      </c>
      <c r="BR1327">
        <f t="shared" si="76"/>
        <v>0</v>
      </c>
      <c r="BU1327">
        <f t="shared" si="74"/>
        <v>0.5758883471257642</v>
      </c>
      <c r="BW1327">
        <f>IF($BW$6="","",IF(ISERROR(INDEX([1]Base!$A$2:$C$207,MATCH($BW$6,[1]Base!$A$2:$A$207,0),2))=TRUE,"CABLE INCONNU",(INDEX([1]Base!$A$2:$C$207,MATCH($BW$6,[1]Base!$A$2:$A$207,0),3))))</f>
        <v>15.75</v>
      </c>
      <c r="BY1327">
        <f>IF($BW$6="","",IF(ISERROR(INDEX([1]Base!$A$2:$C$207,MATCH($BW$6,[1]Base!$A$2:$A$207,0),2))=TRUE,"CABLE INCONNU",(INDEX([1]Base!$A$2:$C$207,MATCH($BW$6,[1]Base!$A$2:$A$207,0),2))))</f>
        <v>0.54700000000000004</v>
      </c>
      <c r="CA1327">
        <f t="shared" si="75"/>
        <v>0</v>
      </c>
      <c r="CC1327">
        <f>$BB$28+$D$10*((EXP(($BB$26-Q1327)/$D$10)+EXP(-($BB$26-Q1327)/$D$10))/2-1)</f>
        <v>237.96</v>
      </c>
      <c r="CD13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BORD'!$B$13:$B$2000,0),9)))*Q1327/$M$18)</f>
        <v>237.96</v>
      </c>
      <c r="CF1327">
        <f>'[1]TABLEAU DE BORD'!B1325</f>
        <v>0</v>
      </c>
      <c r="CG1327">
        <f>'[1]TABLEAU DE BORD'!E1325-'[1]TABLEAU DE BORD'!C1325</f>
        <v>0</v>
      </c>
      <c r="CI1327">
        <f>'[1]TABLEAU DE BORD'!H1325</f>
        <v>0</v>
      </c>
      <c r="CJ1327">
        <f>'[1]TABLEAU DE BORD'!K1325-'[1]TABLEAU DE BORD'!I1325</f>
        <v>0</v>
      </c>
    </row>
    <row r="1328" spans="69:88" x14ac:dyDescent="0.25">
      <c r="BQ13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BORD'!$B$13:$B$2000,0),11))*Q1328/INDEX('[1]TABLEAU DE BORD'!$B$13:$R$2000,MATCH('Formalisme RTE'!$H$2,'[1]TABLEAU DE BORD'!$B$13:$B$2000,0),12)</f>
        <v>2.7040062867933941</v>
      </c>
      <c r="BR1328">
        <f t="shared" si="76"/>
        <v>0</v>
      </c>
      <c r="BU1328">
        <f t="shared" si="74"/>
        <v>0.5758883471257642</v>
      </c>
      <c r="BW1328">
        <f>IF($BW$6="","",IF(ISERROR(INDEX([1]Base!$A$2:$C$207,MATCH($BW$6,[1]Base!$A$2:$A$207,0),2))=TRUE,"CABLE INCONNU",(INDEX([1]Base!$A$2:$C$207,MATCH($BW$6,[1]Base!$A$2:$A$207,0),3))))</f>
        <v>15.75</v>
      </c>
      <c r="BY1328">
        <f>IF($BW$6="","",IF(ISERROR(INDEX([1]Base!$A$2:$C$207,MATCH($BW$6,[1]Base!$A$2:$A$207,0),2))=TRUE,"CABLE INCONNU",(INDEX([1]Base!$A$2:$C$207,MATCH($BW$6,[1]Base!$A$2:$A$207,0),2))))</f>
        <v>0.54700000000000004</v>
      </c>
      <c r="CA1328">
        <f t="shared" si="75"/>
        <v>0</v>
      </c>
      <c r="CC1328">
        <f>$BB$28+$D$10*((EXP(($BB$26-Q1328)/$D$10)+EXP(-($BB$26-Q1328)/$D$10))/2-1)</f>
        <v>237.96</v>
      </c>
      <c r="CD13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BORD'!$B$13:$B$2000,0),9)))*Q1328/$M$18)</f>
        <v>237.96</v>
      </c>
      <c r="CF1328">
        <f>'[1]TABLEAU DE BORD'!B1326</f>
        <v>0</v>
      </c>
      <c r="CG1328">
        <f>'[1]TABLEAU DE BORD'!E1326-'[1]TABLEAU DE BORD'!C1326</f>
        <v>0</v>
      </c>
      <c r="CI1328">
        <f>'[1]TABLEAU DE BORD'!H1326</f>
        <v>0</v>
      </c>
      <c r="CJ1328">
        <f>'[1]TABLEAU DE BORD'!K1326-'[1]TABLEAU DE BORD'!I1326</f>
        <v>0</v>
      </c>
    </row>
    <row r="1329" spans="69:88" x14ac:dyDescent="0.25">
      <c r="BQ13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BORD'!$B$13:$B$2000,0),11))*Q1329/INDEX('[1]TABLEAU DE BORD'!$B$13:$R$2000,MATCH('Formalisme RTE'!$H$2,'[1]TABLEAU DE BORD'!$B$13:$B$2000,0),12)</f>
        <v>2.7040062867933941</v>
      </c>
      <c r="BR1329">
        <f t="shared" si="76"/>
        <v>0</v>
      </c>
      <c r="BU1329">
        <f t="shared" si="74"/>
        <v>0.5758883471257642</v>
      </c>
      <c r="BW1329">
        <f>IF($BW$6="","",IF(ISERROR(INDEX([1]Base!$A$2:$C$207,MATCH($BW$6,[1]Base!$A$2:$A$207,0),2))=TRUE,"CABLE INCONNU",(INDEX([1]Base!$A$2:$C$207,MATCH($BW$6,[1]Base!$A$2:$A$207,0),3))))</f>
        <v>15.75</v>
      </c>
      <c r="BY1329">
        <f>IF($BW$6="","",IF(ISERROR(INDEX([1]Base!$A$2:$C$207,MATCH($BW$6,[1]Base!$A$2:$A$207,0),2))=TRUE,"CABLE INCONNU",(INDEX([1]Base!$A$2:$C$207,MATCH($BW$6,[1]Base!$A$2:$A$207,0),2))))</f>
        <v>0.54700000000000004</v>
      </c>
      <c r="CA1329">
        <f t="shared" si="75"/>
        <v>0</v>
      </c>
      <c r="CC1329">
        <f>$BB$28+$D$10*((EXP(($BB$26-Q1329)/$D$10)+EXP(-($BB$26-Q1329)/$D$10))/2-1)</f>
        <v>237.96</v>
      </c>
      <c r="CD13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BORD'!$B$13:$B$2000,0),9)))*Q1329/$M$18)</f>
        <v>237.96</v>
      </c>
      <c r="CF1329">
        <f>'[1]TABLEAU DE BORD'!B1327</f>
        <v>0</v>
      </c>
      <c r="CG1329">
        <f>'[1]TABLEAU DE BORD'!E1327-'[1]TABLEAU DE BORD'!C1327</f>
        <v>0</v>
      </c>
      <c r="CI1329">
        <f>'[1]TABLEAU DE BORD'!H1327</f>
        <v>0</v>
      </c>
      <c r="CJ1329">
        <f>'[1]TABLEAU DE BORD'!K1327-'[1]TABLEAU DE BORD'!I1327</f>
        <v>0</v>
      </c>
    </row>
    <row r="1330" spans="69:88" x14ac:dyDescent="0.25">
      <c r="BQ13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BORD'!$B$13:$B$2000,0),11))*Q1330/INDEX('[1]TABLEAU DE BORD'!$B$13:$R$2000,MATCH('Formalisme RTE'!$H$2,'[1]TABLEAU DE BORD'!$B$13:$B$2000,0),12)</f>
        <v>2.7040062867933941</v>
      </c>
      <c r="BR1330">
        <f t="shared" si="76"/>
        <v>0</v>
      </c>
      <c r="BU1330">
        <f t="shared" si="74"/>
        <v>0.5758883471257642</v>
      </c>
      <c r="BW1330">
        <f>IF($BW$6="","",IF(ISERROR(INDEX([1]Base!$A$2:$C$207,MATCH($BW$6,[1]Base!$A$2:$A$207,0),2))=TRUE,"CABLE INCONNU",(INDEX([1]Base!$A$2:$C$207,MATCH($BW$6,[1]Base!$A$2:$A$207,0),3))))</f>
        <v>15.75</v>
      </c>
      <c r="BY1330">
        <f>IF($BW$6="","",IF(ISERROR(INDEX([1]Base!$A$2:$C$207,MATCH($BW$6,[1]Base!$A$2:$A$207,0),2))=TRUE,"CABLE INCONNU",(INDEX([1]Base!$A$2:$C$207,MATCH($BW$6,[1]Base!$A$2:$A$207,0),2))))</f>
        <v>0.54700000000000004</v>
      </c>
      <c r="CA1330">
        <f t="shared" si="75"/>
        <v>0</v>
      </c>
      <c r="CC1330">
        <f>$BB$28+$D$10*((EXP(($BB$26-Q1330)/$D$10)+EXP(-($BB$26-Q1330)/$D$10))/2-1)</f>
        <v>237.96</v>
      </c>
      <c r="CD13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BORD'!$B$13:$B$2000,0),9)))*Q1330/$M$18)</f>
        <v>237.96</v>
      </c>
      <c r="CF1330">
        <f>'[1]TABLEAU DE BORD'!B1328</f>
        <v>0</v>
      </c>
      <c r="CG1330">
        <f>'[1]TABLEAU DE BORD'!E1328-'[1]TABLEAU DE BORD'!C1328</f>
        <v>0</v>
      </c>
      <c r="CI1330">
        <f>'[1]TABLEAU DE BORD'!H1328</f>
        <v>0</v>
      </c>
      <c r="CJ1330">
        <f>'[1]TABLEAU DE BORD'!K1328-'[1]TABLEAU DE BORD'!I1328</f>
        <v>0</v>
      </c>
    </row>
    <row r="1331" spans="69:88" x14ac:dyDescent="0.25">
      <c r="BQ13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BORD'!$B$13:$B$2000,0),11))*Q1331/INDEX('[1]TABLEAU DE BORD'!$B$13:$R$2000,MATCH('Formalisme RTE'!$H$2,'[1]TABLEAU DE BORD'!$B$13:$B$2000,0),12)</f>
        <v>2.7040062867933941</v>
      </c>
      <c r="BR1331">
        <f t="shared" si="76"/>
        <v>0</v>
      </c>
      <c r="BU1331">
        <f t="shared" si="74"/>
        <v>0.5758883471257642</v>
      </c>
      <c r="BW1331">
        <f>IF($BW$6="","",IF(ISERROR(INDEX([1]Base!$A$2:$C$207,MATCH($BW$6,[1]Base!$A$2:$A$207,0),2))=TRUE,"CABLE INCONNU",(INDEX([1]Base!$A$2:$C$207,MATCH($BW$6,[1]Base!$A$2:$A$207,0),3))))</f>
        <v>15.75</v>
      </c>
      <c r="BY1331">
        <f>IF($BW$6="","",IF(ISERROR(INDEX([1]Base!$A$2:$C$207,MATCH($BW$6,[1]Base!$A$2:$A$207,0),2))=TRUE,"CABLE INCONNU",(INDEX([1]Base!$A$2:$C$207,MATCH($BW$6,[1]Base!$A$2:$A$207,0),2))))</f>
        <v>0.54700000000000004</v>
      </c>
      <c r="CA1331">
        <f t="shared" si="75"/>
        <v>0</v>
      </c>
      <c r="CC1331">
        <f>$BB$28+$D$10*((EXP(($BB$26-Q1331)/$D$10)+EXP(-($BB$26-Q1331)/$D$10))/2-1)</f>
        <v>237.96</v>
      </c>
      <c r="CD13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BORD'!$B$13:$B$2000,0),9)))*Q1331/$M$18)</f>
        <v>237.96</v>
      </c>
      <c r="CF1331">
        <f>'[1]TABLEAU DE BORD'!B1329</f>
        <v>0</v>
      </c>
      <c r="CG1331">
        <f>'[1]TABLEAU DE BORD'!E1329-'[1]TABLEAU DE BORD'!C1329</f>
        <v>0</v>
      </c>
      <c r="CI1331">
        <f>'[1]TABLEAU DE BORD'!H1329</f>
        <v>0</v>
      </c>
      <c r="CJ1331">
        <f>'[1]TABLEAU DE BORD'!K1329-'[1]TABLEAU DE BORD'!I1329</f>
        <v>0</v>
      </c>
    </row>
    <row r="1332" spans="69:88" x14ac:dyDescent="0.25">
      <c r="BQ13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BORD'!$B$13:$B$2000,0),11))*Q1332/INDEX('[1]TABLEAU DE BORD'!$B$13:$R$2000,MATCH('Formalisme RTE'!$H$2,'[1]TABLEAU DE BORD'!$B$13:$B$2000,0),12)</f>
        <v>2.7040062867933941</v>
      </c>
      <c r="BR1332">
        <f t="shared" si="76"/>
        <v>0</v>
      </c>
      <c r="BU1332">
        <f t="shared" si="74"/>
        <v>0.5758883471257642</v>
      </c>
      <c r="BW1332">
        <f>IF($BW$6="","",IF(ISERROR(INDEX([1]Base!$A$2:$C$207,MATCH($BW$6,[1]Base!$A$2:$A$207,0),2))=TRUE,"CABLE INCONNU",(INDEX([1]Base!$A$2:$C$207,MATCH($BW$6,[1]Base!$A$2:$A$207,0),3))))</f>
        <v>15.75</v>
      </c>
      <c r="BY1332">
        <f>IF($BW$6="","",IF(ISERROR(INDEX([1]Base!$A$2:$C$207,MATCH($BW$6,[1]Base!$A$2:$A$207,0),2))=TRUE,"CABLE INCONNU",(INDEX([1]Base!$A$2:$C$207,MATCH($BW$6,[1]Base!$A$2:$A$207,0),2))))</f>
        <v>0.54700000000000004</v>
      </c>
      <c r="CA1332">
        <f t="shared" si="75"/>
        <v>0</v>
      </c>
      <c r="CC1332">
        <f>$BB$28+$D$10*((EXP(($BB$26-Q1332)/$D$10)+EXP(-($BB$26-Q1332)/$D$10))/2-1)</f>
        <v>237.96</v>
      </c>
      <c r="CD13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BORD'!$B$13:$B$2000,0),9)))*Q1332/$M$18)</f>
        <v>237.96</v>
      </c>
      <c r="CF1332">
        <f>'[1]TABLEAU DE BORD'!B1330</f>
        <v>0</v>
      </c>
      <c r="CG1332">
        <f>'[1]TABLEAU DE BORD'!E1330-'[1]TABLEAU DE BORD'!C1330</f>
        <v>0</v>
      </c>
      <c r="CI1332">
        <f>'[1]TABLEAU DE BORD'!H1330</f>
        <v>0</v>
      </c>
      <c r="CJ1332">
        <f>'[1]TABLEAU DE BORD'!K1330-'[1]TABLEAU DE BORD'!I1330</f>
        <v>0</v>
      </c>
    </row>
    <row r="1333" spans="69:88" x14ac:dyDescent="0.25">
      <c r="BQ13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BORD'!$B$13:$B$2000,0),11))*Q1333/INDEX('[1]TABLEAU DE BORD'!$B$13:$R$2000,MATCH('Formalisme RTE'!$H$2,'[1]TABLEAU DE BORD'!$B$13:$B$2000,0),12)</f>
        <v>2.7040062867933941</v>
      </c>
      <c r="BR1333">
        <f t="shared" si="76"/>
        <v>0</v>
      </c>
      <c r="BU1333">
        <f t="shared" si="74"/>
        <v>0.5758883471257642</v>
      </c>
      <c r="BW1333">
        <f>IF($BW$6="","",IF(ISERROR(INDEX([1]Base!$A$2:$C$207,MATCH($BW$6,[1]Base!$A$2:$A$207,0),2))=TRUE,"CABLE INCONNU",(INDEX([1]Base!$A$2:$C$207,MATCH($BW$6,[1]Base!$A$2:$A$207,0),3))))</f>
        <v>15.75</v>
      </c>
      <c r="BY1333">
        <f>IF($BW$6="","",IF(ISERROR(INDEX([1]Base!$A$2:$C$207,MATCH($BW$6,[1]Base!$A$2:$A$207,0),2))=TRUE,"CABLE INCONNU",(INDEX([1]Base!$A$2:$C$207,MATCH($BW$6,[1]Base!$A$2:$A$207,0),2))))</f>
        <v>0.54700000000000004</v>
      </c>
      <c r="CA1333">
        <f t="shared" si="75"/>
        <v>0</v>
      </c>
      <c r="CC1333">
        <f>$BB$28+$D$10*((EXP(($BB$26-Q1333)/$D$10)+EXP(-($BB$26-Q1333)/$D$10))/2-1)</f>
        <v>237.96</v>
      </c>
      <c r="CD13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BORD'!$B$13:$B$2000,0),9)))*Q1333/$M$18)</f>
        <v>237.96</v>
      </c>
      <c r="CF1333">
        <f>'[1]TABLEAU DE BORD'!B1331</f>
        <v>0</v>
      </c>
      <c r="CG1333">
        <f>'[1]TABLEAU DE BORD'!E1331-'[1]TABLEAU DE BORD'!C1331</f>
        <v>0</v>
      </c>
      <c r="CI1333">
        <f>'[1]TABLEAU DE BORD'!H1331</f>
        <v>0</v>
      </c>
      <c r="CJ1333">
        <f>'[1]TABLEAU DE BORD'!K1331-'[1]TABLEAU DE BORD'!I1331</f>
        <v>0</v>
      </c>
    </row>
    <row r="1334" spans="69:88" x14ac:dyDescent="0.25">
      <c r="BQ13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BORD'!$B$13:$B$2000,0),11))*Q1334/INDEX('[1]TABLEAU DE BORD'!$B$13:$R$2000,MATCH('Formalisme RTE'!$H$2,'[1]TABLEAU DE BORD'!$B$13:$B$2000,0),12)</f>
        <v>2.7040062867933941</v>
      </c>
      <c r="BR1334">
        <f t="shared" si="76"/>
        <v>0</v>
      </c>
      <c r="BU1334">
        <f t="shared" si="74"/>
        <v>0.5758883471257642</v>
      </c>
      <c r="BW1334">
        <f>IF($BW$6="","",IF(ISERROR(INDEX([1]Base!$A$2:$C$207,MATCH($BW$6,[1]Base!$A$2:$A$207,0),2))=TRUE,"CABLE INCONNU",(INDEX([1]Base!$A$2:$C$207,MATCH($BW$6,[1]Base!$A$2:$A$207,0),3))))</f>
        <v>15.75</v>
      </c>
      <c r="BY1334">
        <f>IF($BW$6="","",IF(ISERROR(INDEX([1]Base!$A$2:$C$207,MATCH($BW$6,[1]Base!$A$2:$A$207,0),2))=TRUE,"CABLE INCONNU",(INDEX([1]Base!$A$2:$C$207,MATCH($BW$6,[1]Base!$A$2:$A$207,0),2))))</f>
        <v>0.54700000000000004</v>
      </c>
      <c r="CA1334">
        <f t="shared" si="75"/>
        <v>0</v>
      </c>
      <c r="CC1334">
        <f>$BB$28+$D$10*((EXP(($BB$26-Q1334)/$D$10)+EXP(-($BB$26-Q1334)/$D$10))/2-1)</f>
        <v>237.96</v>
      </c>
      <c r="CD13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BORD'!$B$13:$B$2000,0),9)))*Q1334/$M$18)</f>
        <v>237.96</v>
      </c>
      <c r="CF1334">
        <f>'[1]TABLEAU DE BORD'!B1332</f>
        <v>0</v>
      </c>
      <c r="CG1334">
        <f>'[1]TABLEAU DE BORD'!E1332-'[1]TABLEAU DE BORD'!C1332</f>
        <v>0</v>
      </c>
      <c r="CI1334">
        <f>'[1]TABLEAU DE BORD'!H1332</f>
        <v>0</v>
      </c>
      <c r="CJ1334">
        <f>'[1]TABLEAU DE BORD'!K1332-'[1]TABLEAU DE BORD'!I1332</f>
        <v>0</v>
      </c>
    </row>
    <row r="1335" spans="69:88" x14ac:dyDescent="0.25">
      <c r="BQ13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BORD'!$B$13:$B$2000,0),11))*Q1335/INDEX('[1]TABLEAU DE BORD'!$B$13:$R$2000,MATCH('Formalisme RTE'!$H$2,'[1]TABLEAU DE BORD'!$B$13:$B$2000,0),12)</f>
        <v>2.7040062867933941</v>
      </c>
      <c r="BR1335">
        <f t="shared" si="76"/>
        <v>0</v>
      </c>
      <c r="BU1335">
        <f t="shared" si="74"/>
        <v>0.5758883471257642</v>
      </c>
      <c r="BW1335">
        <f>IF($BW$6="","",IF(ISERROR(INDEX([1]Base!$A$2:$C$207,MATCH($BW$6,[1]Base!$A$2:$A$207,0),2))=TRUE,"CABLE INCONNU",(INDEX([1]Base!$A$2:$C$207,MATCH($BW$6,[1]Base!$A$2:$A$207,0),3))))</f>
        <v>15.75</v>
      </c>
      <c r="BY1335">
        <f>IF($BW$6="","",IF(ISERROR(INDEX([1]Base!$A$2:$C$207,MATCH($BW$6,[1]Base!$A$2:$A$207,0),2))=TRUE,"CABLE INCONNU",(INDEX([1]Base!$A$2:$C$207,MATCH($BW$6,[1]Base!$A$2:$A$207,0),2))))</f>
        <v>0.54700000000000004</v>
      </c>
      <c r="CA1335">
        <f t="shared" si="75"/>
        <v>0</v>
      </c>
      <c r="CC1335">
        <f>$BB$28+$D$10*((EXP(($BB$26-Q1335)/$D$10)+EXP(-($BB$26-Q1335)/$D$10))/2-1)</f>
        <v>237.96</v>
      </c>
      <c r="CD13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BORD'!$B$13:$B$2000,0),9)))*Q1335/$M$18)</f>
        <v>237.96</v>
      </c>
      <c r="CF1335">
        <f>'[1]TABLEAU DE BORD'!B1333</f>
        <v>0</v>
      </c>
      <c r="CG1335">
        <f>'[1]TABLEAU DE BORD'!E1333-'[1]TABLEAU DE BORD'!C1333</f>
        <v>0</v>
      </c>
      <c r="CI1335">
        <f>'[1]TABLEAU DE BORD'!H1333</f>
        <v>0</v>
      </c>
      <c r="CJ1335">
        <f>'[1]TABLEAU DE BORD'!K1333-'[1]TABLEAU DE BORD'!I1333</f>
        <v>0</v>
      </c>
    </row>
    <row r="1336" spans="69:88" x14ac:dyDescent="0.25">
      <c r="BQ13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BORD'!$B$13:$B$2000,0),11))*Q1336/INDEX('[1]TABLEAU DE BORD'!$B$13:$R$2000,MATCH('Formalisme RTE'!$H$2,'[1]TABLEAU DE BORD'!$B$13:$B$2000,0),12)</f>
        <v>2.7040062867933941</v>
      </c>
      <c r="BR1336">
        <f t="shared" si="76"/>
        <v>0</v>
      </c>
      <c r="BU1336">
        <f t="shared" si="74"/>
        <v>0.5758883471257642</v>
      </c>
      <c r="BW1336">
        <f>IF($BW$6="","",IF(ISERROR(INDEX([1]Base!$A$2:$C$207,MATCH($BW$6,[1]Base!$A$2:$A$207,0),2))=TRUE,"CABLE INCONNU",(INDEX([1]Base!$A$2:$C$207,MATCH($BW$6,[1]Base!$A$2:$A$207,0),3))))</f>
        <v>15.75</v>
      </c>
      <c r="BY1336">
        <f>IF($BW$6="","",IF(ISERROR(INDEX([1]Base!$A$2:$C$207,MATCH($BW$6,[1]Base!$A$2:$A$207,0),2))=TRUE,"CABLE INCONNU",(INDEX([1]Base!$A$2:$C$207,MATCH($BW$6,[1]Base!$A$2:$A$207,0),2))))</f>
        <v>0.54700000000000004</v>
      </c>
      <c r="CA1336">
        <f t="shared" si="75"/>
        <v>0</v>
      </c>
      <c r="CC1336">
        <f>$BB$28+$D$10*((EXP(($BB$26-Q1336)/$D$10)+EXP(-($BB$26-Q1336)/$D$10))/2-1)</f>
        <v>237.96</v>
      </c>
      <c r="CD13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BORD'!$B$13:$B$2000,0),9)))*Q1336/$M$18)</f>
        <v>237.96</v>
      </c>
      <c r="CF1336">
        <f>'[1]TABLEAU DE BORD'!B1334</f>
        <v>0</v>
      </c>
      <c r="CG1336">
        <f>'[1]TABLEAU DE BORD'!E1334-'[1]TABLEAU DE BORD'!C1334</f>
        <v>0</v>
      </c>
      <c r="CI1336">
        <f>'[1]TABLEAU DE BORD'!H1334</f>
        <v>0</v>
      </c>
      <c r="CJ1336">
        <f>'[1]TABLEAU DE BORD'!K1334-'[1]TABLEAU DE BORD'!I1334</f>
        <v>0</v>
      </c>
    </row>
    <row r="1337" spans="69:88" x14ac:dyDescent="0.25">
      <c r="BQ13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BORD'!$B$13:$B$2000,0),11))*Q1337/INDEX('[1]TABLEAU DE BORD'!$B$13:$R$2000,MATCH('Formalisme RTE'!$H$2,'[1]TABLEAU DE BORD'!$B$13:$B$2000,0),12)</f>
        <v>2.7040062867933941</v>
      </c>
      <c r="BR1337">
        <f t="shared" si="76"/>
        <v>0</v>
      </c>
      <c r="BU1337">
        <f t="shared" si="74"/>
        <v>0.5758883471257642</v>
      </c>
      <c r="BW1337">
        <f>IF($BW$6="","",IF(ISERROR(INDEX([1]Base!$A$2:$C$207,MATCH($BW$6,[1]Base!$A$2:$A$207,0),2))=TRUE,"CABLE INCONNU",(INDEX([1]Base!$A$2:$C$207,MATCH($BW$6,[1]Base!$A$2:$A$207,0),3))))</f>
        <v>15.75</v>
      </c>
      <c r="BY1337">
        <f>IF($BW$6="","",IF(ISERROR(INDEX([1]Base!$A$2:$C$207,MATCH($BW$6,[1]Base!$A$2:$A$207,0),2))=TRUE,"CABLE INCONNU",(INDEX([1]Base!$A$2:$C$207,MATCH($BW$6,[1]Base!$A$2:$A$207,0),2))))</f>
        <v>0.54700000000000004</v>
      </c>
      <c r="CA1337">
        <f t="shared" si="75"/>
        <v>0</v>
      </c>
      <c r="CC1337">
        <f>$BB$28+$D$10*((EXP(($BB$26-Q1337)/$D$10)+EXP(-($BB$26-Q1337)/$D$10))/2-1)</f>
        <v>237.96</v>
      </c>
      <c r="CD13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BORD'!$B$13:$B$2000,0),9)))*Q1337/$M$18)</f>
        <v>237.96</v>
      </c>
      <c r="CF1337">
        <f>'[1]TABLEAU DE BORD'!B1335</f>
        <v>0</v>
      </c>
      <c r="CG1337">
        <f>'[1]TABLEAU DE BORD'!E1335-'[1]TABLEAU DE BORD'!C1335</f>
        <v>0</v>
      </c>
      <c r="CI1337">
        <f>'[1]TABLEAU DE BORD'!H1335</f>
        <v>0</v>
      </c>
      <c r="CJ1337">
        <f>'[1]TABLEAU DE BORD'!K1335-'[1]TABLEAU DE BORD'!I1335</f>
        <v>0</v>
      </c>
    </row>
    <row r="1338" spans="69:88" x14ac:dyDescent="0.25">
      <c r="BQ13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BORD'!$B$13:$B$2000,0),11))*Q1338/INDEX('[1]TABLEAU DE BORD'!$B$13:$R$2000,MATCH('Formalisme RTE'!$H$2,'[1]TABLEAU DE BORD'!$B$13:$B$2000,0),12)</f>
        <v>2.7040062867933941</v>
      </c>
      <c r="BR1338">
        <f t="shared" si="76"/>
        <v>0</v>
      </c>
      <c r="BU1338">
        <f t="shared" si="74"/>
        <v>0.5758883471257642</v>
      </c>
      <c r="BW1338">
        <f>IF($BW$6="","",IF(ISERROR(INDEX([1]Base!$A$2:$C$207,MATCH($BW$6,[1]Base!$A$2:$A$207,0),2))=TRUE,"CABLE INCONNU",(INDEX([1]Base!$A$2:$C$207,MATCH($BW$6,[1]Base!$A$2:$A$207,0),3))))</f>
        <v>15.75</v>
      </c>
      <c r="BY1338">
        <f>IF($BW$6="","",IF(ISERROR(INDEX([1]Base!$A$2:$C$207,MATCH($BW$6,[1]Base!$A$2:$A$207,0),2))=TRUE,"CABLE INCONNU",(INDEX([1]Base!$A$2:$C$207,MATCH($BW$6,[1]Base!$A$2:$A$207,0),2))))</f>
        <v>0.54700000000000004</v>
      </c>
      <c r="CA1338">
        <f t="shared" si="75"/>
        <v>0</v>
      </c>
      <c r="CC1338">
        <f>$BB$28+$D$10*((EXP(($BB$26-Q1338)/$D$10)+EXP(-($BB$26-Q1338)/$D$10))/2-1)</f>
        <v>237.96</v>
      </c>
      <c r="CD13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BORD'!$B$13:$B$2000,0),9)))*Q1338/$M$18)</f>
        <v>237.96</v>
      </c>
      <c r="CF1338">
        <f>'[1]TABLEAU DE BORD'!B1336</f>
        <v>0</v>
      </c>
      <c r="CG1338">
        <f>'[1]TABLEAU DE BORD'!E1336-'[1]TABLEAU DE BORD'!C1336</f>
        <v>0</v>
      </c>
      <c r="CI1338">
        <f>'[1]TABLEAU DE BORD'!H1336</f>
        <v>0</v>
      </c>
      <c r="CJ1338">
        <f>'[1]TABLEAU DE BORD'!K1336-'[1]TABLEAU DE BORD'!I1336</f>
        <v>0</v>
      </c>
    </row>
    <row r="1339" spans="69:88" x14ac:dyDescent="0.25">
      <c r="BQ13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BORD'!$B$13:$B$2000,0),11))*Q1339/INDEX('[1]TABLEAU DE BORD'!$B$13:$R$2000,MATCH('Formalisme RTE'!$H$2,'[1]TABLEAU DE BORD'!$B$13:$B$2000,0),12)</f>
        <v>2.7040062867933941</v>
      </c>
      <c r="BR1339">
        <f t="shared" si="76"/>
        <v>0</v>
      </c>
      <c r="BU1339">
        <f t="shared" si="74"/>
        <v>0.5758883471257642</v>
      </c>
      <c r="BW1339">
        <f>IF($BW$6="","",IF(ISERROR(INDEX([1]Base!$A$2:$C$207,MATCH($BW$6,[1]Base!$A$2:$A$207,0),2))=TRUE,"CABLE INCONNU",(INDEX([1]Base!$A$2:$C$207,MATCH($BW$6,[1]Base!$A$2:$A$207,0),3))))</f>
        <v>15.75</v>
      </c>
      <c r="BY1339">
        <f>IF($BW$6="","",IF(ISERROR(INDEX([1]Base!$A$2:$C$207,MATCH($BW$6,[1]Base!$A$2:$A$207,0),2))=TRUE,"CABLE INCONNU",(INDEX([1]Base!$A$2:$C$207,MATCH($BW$6,[1]Base!$A$2:$A$207,0),2))))</f>
        <v>0.54700000000000004</v>
      </c>
      <c r="CA1339">
        <f t="shared" si="75"/>
        <v>0</v>
      </c>
      <c r="CC1339">
        <f>$BB$28+$D$10*((EXP(($BB$26-Q1339)/$D$10)+EXP(-($BB$26-Q1339)/$D$10))/2-1)</f>
        <v>237.96</v>
      </c>
      <c r="CD13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BORD'!$B$13:$B$2000,0),9)))*Q1339/$M$18)</f>
        <v>237.96</v>
      </c>
      <c r="CF1339">
        <f>'[1]TABLEAU DE BORD'!B1337</f>
        <v>0</v>
      </c>
      <c r="CG1339">
        <f>'[1]TABLEAU DE BORD'!E1337-'[1]TABLEAU DE BORD'!C1337</f>
        <v>0</v>
      </c>
      <c r="CI1339">
        <f>'[1]TABLEAU DE BORD'!H1337</f>
        <v>0</v>
      </c>
      <c r="CJ1339">
        <f>'[1]TABLEAU DE BORD'!K1337-'[1]TABLEAU DE BORD'!I1337</f>
        <v>0</v>
      </c>
    </row>
    <row r="1340" spans="69:88" x14ac:dyDescent="0.25">
      <c r="BQ13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BORD'!$B$13:$B$2000,0),11))*Q1340/INDEX('[1]TABLEAU DE BORD'!$B$13:$R$2000,MATCH('Formalisme RTE'!$H$2,'[1]TABLEAU DE BORD'!$B$13:$B$2000,0),12)</f>
        <v>2.7040062867933941</v>
      </c>
      <c r="BR1340">
        <f t="shared" si="76"/>
        <v>0</v>
      </c>
      <c r="BU1340">
        <f t="shared" si="74"/>
        <v>0.5758883471257642</v>
      </c>
      <c r="BW1340">
        <f>IF($BW$6="","",IF(ISERROR(INDEX([1]Base!$A$2:$C$207,MATCH($BW$6,[1]Base!$A$2:$A$207,0),2))=TRUE,"CABLE INCONNU",(INDEX([1]Base!$A$2:$C$207,MATCH($BW$6,[1]Base!$A$2:$A$207,0),3))))</f>
        <v>15.75</v>
      </c>
      <c r="BY1340">
        <f>IF($BW$6="","",IF(ISERROR(INDEX([1]Base!$A$2:$C$207,MATCH($BW$6,[1]Base!$A$2:$A$207,0),2))=TRUE,"CABLE INCONNU",(INDEX([1]Base!$A$2:$C$207,MATCH($BW$6,[1]Base!$A$2:$A$207,0),2))))</f>
        <v>0.54700000000000004</v>
      </c>
      <c r="CA1340">
        <f t="shared" si="75"/>
        <v>0</v>
      </c>
      <c r="CC1340">
        <f>$BB$28+$D$10*((EXP(($BB$26-Q1340)/$D$10)+EXP(-($BB$26-Q1340)/$D$10))/2-1)</f>
        <v>237.96</v>
      </c>
      <c r="CD13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BORD'!$B$13:$B$2000,0),9)))*Q1340/$M$18)</f>
        <v>237.96</v>
      </c>
      <c r="CF1340">
        <f>'[1]TABLEAU DE BORD'!B1338</f>
        <v>0</v>
      </c>
      <c r="CG1340">
        <f>'[1]TABLEAU DE BORD'!E1338-'[1]TABLEAU DE BORD'!C1338</f>
        <v>0</v>
      </c>
      <c r="CI1340">
        <f>'[1]TABLEAU DE BORD'!H1338</f>
        <v>0</v>
      </c>
      <c r="CJ1340">
        <f>'[1]TABLEAU DE BORD'!K1338-'[1]TABLEAU DE BORD'!I1338</f>
        <v>0</v>
      </c>
    </row>
    <row r="1341" spans="69:88" x14ac:dyDescent="0.25">
      <c r="BQ13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BORD'!$B$13:$B$2000,0),11))*Q1341/INDEX('[1]TABLEAU DE BORD'!$B$13:$R$2000,MATCH('Formalisme RTE'!$H$2,'[1]TABLEAU DE BORD'!$B$13:$B$2000,0),12)</f>
        <v>2.7040062867933941</v>
      </c>
      <c r="BR1341">
        <f t="shared" si="76"/>
        <v>0</v>
      </c>
      <c r="BU1341">
        <f t="shared" si="74"/>
        <v>0.5758883471257642</v>
      </c>
      <c r="BW1341">
        <f>IF($BW$6="","",IF(ISERROR(INDEX([1]Base!$A$2:$C$207,MATCH($BW$6,[1]Base!$A$2:$A$207,0),2))=TRUE,"CABLE INCONNU",(INDEX([1]Base!$A$2:$C$207,MATCH($BW$6,[1]Base!$A$2:$A$207,0),3))))</f>
        <v>15.75</v>
      </c>
      <c r="BY1341">
        <f>IF($BW$6="","",IF(ISERROR(INDEX([1]Base!$A$2:$C$207,MATCH($BW$6,[1]Base!$A$2:$A$207,0),2))=TRUE,"CABLE INCONNU",(INDEX([1]Base!$A$2:$C$207,MATCH($BW$6,[1]Base!$A$2:$A$207,0),2))))</f>
        <v>0.54700000000000004</v>
      </c>
      <c r="CA1341">
        <f t="shared" si="75"/>
        <v>0</v>
      </c>
      <c r="CC1341">
        <f>$BB$28+$D$10*((EXP(($BB$26-Q1341)/$D$10)+EXP(-($BB$26-Q1341)/$D$10))/2-1)</f>
        <v>237.96</v>
      </c>
      <c r="CD13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BORD'!$B$13:$B$2000,0),9)))*Q1341/$M$18)</f>
        <v>237.96</v>
      </c>
      <c r="CF1341">
        <f>'[1]TABLEAU DE BORD'!B1339</f>
        <v>0</v>
      </c>
      <c r="CG1341">
        <f>'[1]TABLEAU DE BORD'!E1339-'[1]TABLEAU DE BORD'!C1339</f>
        <v>0</v>
      </c>
      <c r="CI1341">
        <f>'[1]TABLEAU DE BORD'!H1339</f>
        <v>0</v>
      </c>
      <c r="CJ1341">
        <f>'[1]TABLEAU DE BORD'!K1339-'[1]TABLEAU DE BORD'!I1339</f>
        <v>0</v>
      </c>
    </row>
    <row r="1342" spans="69:88" x14ac:dyDescent="0.25">
      <c r="BQ13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BORD'!$B$13:$B$2000,0),11))*Q1342/INDEX('[1]TABLEAU DE BORD'!$B$13:$R$2000,MATCH('Formalisme RTE'!$H$2,'[1]TABLEAU DE BORD'!$B$13:$B$2000,0),12)</f>
        <v>2.7040062867933941</v>
      </c>
      <c r="BR1342">
        <f t="shared" si="76"/>
        <v>0</v>
      </c>
      <c r="BU1342">
        <f t="shared" si="74"/>
        <v>0.5758883471257642</v>
      </c>
      <c r="BW1342">
        <f>IF($BW$6="","",IF(ISERROR(INDEX([1]Base!$A$2:$C$207,MATCH($BW$6,[1]Base!$A$2:$A$207,0),2))=TRUE,"CABLE INCONNU",(INDEX([1]Base!$A$2:$C$207,MATCH($BW$6,[1]Base!$A$2:$A$207,0),3))))</f>
        <v>15.75</v>
      </c>
      <c r="BY1342">
        <f>IF($BW$6="","",IF(ISERROR(INDEX([1]Base!$A$2:$C$207,MATCH($BW$6,[1]Base!$A$2:$A$207,0),2))=TRUE,"CABLE INCONNU",(INDEX([1]Base!$A$2:$C$207,MATCH($BW$6,[1]Base!$A$2:$A$207,0),2))))</f>
        <v>0.54700000000000004</v>
      </c>
      <c r="CA1342">
        <f t="shared" si="75"/>
        <v>0</v>
      </c>
      <c r="CC1342">
        <f>$BB$28+$D$10*((EXP(($BB$26-Q1342)/$D$10)+EXP(-($BB$26-Q1342)/$D$10))/2-1)</f>
        <v>237.96</v>
      </c>
      <c r="CD13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BORD'!$B$13:$B$2000,0),9)))*Q1342/$M$18)</f>
        <v>237.96</v>
      </c>
      <c r="CF1342">
        <f>'[1]TABLEAU DE BORD'!B1340</f>
        <v>0</v>
      </c>
      <c r="CG1342">
        <f>'[1]TABLEAU DE BORD'!E1340-'[1]TABLEAU DE BORD'!C1340</f>
        <v>0</v>
      </c>
      <c r="CI1342">
        <f>'[1]TABLEAU DE BORD'!H1340</f>
        <v>0</v>
      </c>
      <c r="CJ1342">
        <f>'[1]TABLEAU DE BORD'!K1340-'[1]TABLEAU DE BORD'!I1340</f>
        <v>0</v>
      </c>
    </row>
    <row r="1343" spans="69:88" x14ac:dyDescent="0.25">
      <c r="BQ13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BORD'!$B$13:$B$2000,0),11))*Q1343/INDEX('[1]TABLEAU DE BORD'!$B$13:$R$2000,MATCH('Formalisme RTE'!$H$2,'[1]TABLEAU DE BORD'!$B$13:$B$2000,0),12)</f>
        <v>2.7040062867933941</v>
      </c>
      <c r="BR1343">
        <f t="shared" si="76"/>
        <v>0</v>
      </c>
      <c r="BU1343">
        <f t="shared" si="74"/>
        <v>0.5758883471257642</v>
      </c>
      <c r="BW1343">
        <f>IF($BW$6="","",IF(ISERROR(INDEX([1]Base!$A$2:$C$207,MATCH($BW$6,[1]Base!$A$2:$A$207,0),2))=TRUE,"CABLE INCONNU",(INDEX([1]Base!$A$2:$C$207,MATCH($BW$6,[1]Base!$A$2:$A$207,0),3))))</f>
        <v>15.75</v>
      </c>
      <c r="BY1343">
        <f>IF($BW$6="","",IF(ISERROR(INDEX([1]Base!$A$2:$C$207,MATCH($BW$6,[1]Base!$A$2:$A$207,0),2))=TRUE,"CABLE INCONNU",(INDEX([1]Base!$A$2:$C$207,MATCH($BW$6,[1]Base!$A$2:$A$207,0),2))))</f>
        <v>0.54700000000000004</v>
      </c>
      <c r="CA1343">
        <f t="shared" si="75"/>
        <v>0</v>
      </c>
      <c r="CC1343">
        <f>$BB$28+$D$10*((EXP(($BB$26-Q1343)/$D$10)+EXP(-($BB$26-Q1343)/$D$10))/2-1)</f>
        <v>237.96</v>
      </c>
      <c r="CD13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BORD'!$B$13:$B$2000,0),9)))*Q1343/$M$18)</f>
        <v>237.96</v>
      </c>
      <c r="CF1343">
        <f>'[1]TABLEAU DE BORD'!B1341</f>
        <v>0</v>
      </c>
      <c r="CG1343">
        <f>'[1]TABLEAU DE BORD'!E1341-'[1]TABLEAU DE BORD'!C1341</f>
        <v>0</v>
      </c>
      <c r="CI1343">
        <f>'[1]TABLEAU DE BORD'!H1341</f>
        <v>0</v>
      </c>
      <c r="CJ1343">
        <f>'[1]TABLEAU DE BORD'!K1341-'[1]TABLEAU DE BORD'!I1341</f>
        <v>0</v>
      </c>
    </row>
    <row r="1344" spans="69:88" x14ac:dyDescent="0.25">
      <c r="BQ13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BORD'!$B$13:$B$2000,0),11))*Q1344/INDEX('[1]TABLEAU DE BORD'!$B$13:$R$2000,MATCH('Formalisme RTE'!$H$2,'[1]TABLEAU DE BORD'!$B$13:$B$2000,0),12)</f>
        <v>2.7040062867933941</v>
      </c>
      <c r="BR1344">
        <f t="shared" si="76"/>
        <v>0</v>
      </c>
      <c r="BU1344">
        <f t="shared" si="74"/>
        <v>0.5758883471257642</v>
      </c>
      <c r="BW1344">
        <f>IF($BW$6="","",IF(ISERROR(INDEX([1]Base!$A$2:$C$207,MATCH($BW$6,[1]Base!$A$2:$A$207,0),2))=TRUE,"CABLE INCONNU",(INDEX([1]Base!$A$2:$C$207,MATCH($BW$6,[1]Base!$A$2:$A$207,0),3))))</f>
        <v>15.75</v>
      </c>
      <c r="BY1344">
        <f>IF($BW$6="","",IF(ISERROR(INDEX([1]Base!$A$2:$C$207,MATCH($BW$6,[1]Base!$A$2:$A$207,0),2))=TRUE,"CABLE INCONNU",(INDEX([1]Base!$A$2:$C$207,MATCH($BW$6,[1]Base!$A$2:$A$207,0),2))))</f>
        <v>0.54700000000000004</v>
      </c>
      <c r="CA1344">
        <f t="shared" si="75"/>
        <v>0</v>
      </c>
      <c r="CC1344">
        <f>$BB$28+$D$10*((EXP(($BB$26-Q1344)/$D$10)+EXP(-($BB$26-Q1344)/$D$10))/2-1)</f>
        <v>237.96</v>
      </c>
      <c r="CD13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BORD'!$B$13:$B$2000,0),9)))*Q1344/$M$18)</f>
        <v>237.96</v>
      </c>
      <c r="CF1344">
        <f>'[1]TABLEAU DE BORD'!B1342</f>
        <v>0</v>
      </c>
      <c r="CG1344">
        <f>'[1]TABLEAU DE BORD'!E1342-'[1]TABLEAU DE BORD'!C1342</f>
        <v>0</v>
      </c>
      <c r="CI1344">
        <f>'[1]TABLEAU DE BORD'!H1342</f>
        <v>0</v>
      </c>
      <c r="CJ1344">
        <f>'[1]TABLEAU DE BORD'!K1342-'[1]TABLEAU DE BORD'!I1342</f>
        <v>0</v>
      </c>
    </row>
    <row r="1345" spans="69:88" x14ac:dyDescent="0.25">
      <c r="BQ13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BORD'!$B$13:$B$2000,0),11))*Q1345/INDEX('[1]TABLEAU DE BORD'!$B$13:$R$2000,MATCH('Formalisme RTE'!$H$2,'[1]TABLEAU DE BORD'!$B$13:$B$2000,0),12)</f>
        <v>2.7040062867933941</v>
      </c>
      <c r="BR1345">
        <f t="shared" si="76"/>
        <v>0</v>
      </c>
      <c r="BU1345">
        <f t="shared" si="74"/>
        <v>0.5758883471257642</v>
      </c>
      <c r="BW1345">
        <f>IF($BW$6="","",IF(ISERROR(INDEX([1]Base!$A$2:$C$207,MATCH($BW$6,[1]Base!$A$2:$A$207,0),2))=TRUE,"CABLE INCONNU",(INDEX([1]Base!$A$2:$C$207,MATCH($BW$6,[1]Base!$A$2:$A$207,0),3))))</f>
        <v>15.75</v>
      </c>
      <c r="BY1345">
        <f>IF($BW$6="","",IF(ISERROR(INDEX([1]Base!$A$2:$C$207,MATCH($BW$6,[1]Base!$A$2:$A$207,0),2))=TRUE,"CABLE INCONNU",(INDEX([1]Base!$A$2:$C$207,MATCH($BW$6,[1]Base!$A$2:$A$207,0),2))))</f>
        <v>0.54700000000000004</v>
      </c>
      <c r="CA1345">
        <f t="shared" si="75"/>
        <v>0</v>
      </c>
      <c r="CC1345">
        <f>$BB$28+$D$10*((EXP(($BB$26-Q1345)/$D$10)+EXP(-($BB$26-Q1345)/$D$10))/2-1)</f>
        <v>237.96</v>
      </c>
      <c r="CD13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BORD'!$B$13:$B$2000,0),9)))*Q1345/$M$18)</f>
        <v>237.96</v>
      </c>
      <c r="CF1345">
        <f>'[1]TABLEAU DE BORD'!B1343</f>
        <v>0</v>
      </c>
      <c r="CG1345">
        <f>'[1]TABLEAU DE BORD'!E1343-'[1]TABLEAU DE BORD'!C1343</f>
        <v>0</v>
      </c>
      <c r="CI1345">
        <f>'[1]TABLEAU DE BORD'!H1343</f>
        <v>0</v>
      </c>
      <c r="CJ1345">
        <f>'[1]TABLEAU DE BORD'!K1343-'[1]TABLEAU DE BORD'!I1343</f>
        <v>0</v>
      </c>
    </row>
    <row r="1346" spans="69:88" x14ac:dyDescent="0.25">
      <c r="BQ13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BORD'!$B$13:$B$2000,0),11))*Q1346/INDEX('[1]TABLEAU DE BORD'!$B$13:$R$2000,MATCH('Formalisme RTE'!$H$2,'[1]TABLEAU DE BORD'!$B$13:$B$2000,0),12)</f>
        <v>2.7040062867933941</v>
      </c>
      <c r="BR1346">
        <f t="shared" si="76"/>
        <v>0</v>
      </c>
      <c r="BU1346">
        <f t="shared" si="74"/>
        <v>0.5758883471257642</v>
      </c>
      <c r="BW1346">
        <f>IF($BW$6="","",IF(ISERROR(INDEX([1]Base!$A$2:$C$207,MATCH($BW$6,[1]Base!$A$2:$A$207,0),2))=TRUE,"CABLE INCONNU",(INDEX([1]Base!$A$2:$C$207,MATCH($BW$6,[1]Base!$A$2:$A$207,0),3))))</f>
        <v>15.75</v>
      </c>
      <c r="BY1346">
        <f>IF($BW$6="","",IF(ISERROR(INDEX([1]Base!$A$2:$C$207,MATCH($BW$6,[1]Base!$A$2:$A$207,0),2))=TRUE,"CABLE INCONNU",(INDEX([1]Base!$A$2:$C$207,MATCH($BW$6,[1]Base!$A$2:$A$207,0),2))))</f>
        <v>0.54700000000000004</v>
      </c>
      <c r="CA1346">
        <f t="shared" si="75"/>
        <v>0</v>
      </c>
      <c r="CC1346">
        <f>$BB$28+$D$10*((EXP(($BB$26-Q1346)/$D$10)+EXP(-($BB$26-Q1346)/$D$10))/2-1)</f>
        <v>237.96</v>
      </c>
      <c r="CD13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BORD'!$B$13:$B$2000,0),9)))*Q1346/$M$18)</f>
        <v>237.96</v>
      </c>
      <c r="CF1346">
        <f>'[1]TABLEAU DE BORD'!B1344</f>
        <v>0</v>
      </c>
      <c r="CG1346">
        <f>'[1]TABLEAU DE BORD'!E1344-'[1]TABLEAU DE BORD'!C1344</f>
        <v>0</v>
      </c>
      <c r="CI1346">
        <f>'[1]TABLEAU DE BORD'!H1344</f>
        <v>0</v>
      </c>
      <c r="CJ1346">
        <f>'[1]TABLEAU DE BORD'!K1344-'[1]TABLEAU DE BORD'!I1344</f>
        <v>0</v>
      </c>
    </row>
    <row r="1347" spans="69:88" x14ac:dyDescent="0.25">
      <c r="BQ13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BORD'!$B$13:$B$2000,0),11))*Q1347/INDEX('[1]TABLEAU DE BORD'!$B$13:$R$2000,MATCH('Formalisme RTE'!$H$2,'[1]TABLEAU DE BORD'!$B$13:$B$2000,0),12)</f>
        <v>2.7040062867933941</v>
      </c>
      <c r="BR1347">
        <f t="shared" si="76"/>
        <v>0</v>
      </c>
      <c r="BU1347">
        <f t="shared" si="74"/>
        <v>0.5758883471257642</v>
      </c>
      <c r="BW1347">
        <f>IF($BW$6="","",IF(ISERROR(INDEX([1]Base!$A$2:$C$207,MATCH($BW$6,[1]Base!$A$2:$A$207,0),2))=TRUE,"CABLE INCONNU",(INDEX([1]Base!$A$2:$C$207,MATCH($BW$6,[1]Base!$A$2:$A$207,0),3))))</f>
        <v>15.75</v>
      </c>
      <c r="BY1347">
        <f>IF($BW$6="","",IF(ISERROR(INDEX([1]Base!$A$2:$C$207,MATCH($BW$6,[1]Base!$A$2:$A$207,0),2))=TRUE,"CABLE INCONNU",(INDEX([1]Base!$A$2:$C$207,MATCH($BW$6,[1]Base!$A$2:$A$207,0),2))))</f>
        <v>0.54700000000000004</v>
      </c>
      <c r="CA1347">
        <f t="shared" si="75"/>
        <v>0</v>
      </c>
      <c r="CC1347">
        <f>$BB$28+$D$10*((EXP(($BB$26-Q1347)/$D$10)+EXP(-($BB$26-Q1347)/$D$10))/2-1)</f>
        <v>237.96</v>
      </c>
      <c r="CD13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BORD'!$B$13:$B$2000,0),9)))*Q1347/$M$18)</f>
        <v>237.96</v>
      </c>
      <c r="CF1347">
        <f>'[1]TABLEAU DE BORD'!B1345</f>
        <v>0</v>
      </c>
      <c r="CG1347">
        <f>'[1]TABLEAU DE BORD'!E1345-'[1]TABLEAU DE BORD'!C1345</f>
        <v>0</v>
      </c>
      <c r="CI1347">
        <f>'[1]TABLEAU DE BORD'!H1345</f>
        <v>0</v>
      </c>
      <c r="CJ1347">
        <f>'[1]TABLEAU DE BORD'!K1345-'[1]TABLEAU DE BORD'!I1345</f>
        <v>0</v>
      </c>
    </row>
    <row r="1348" spans="69:88" x14ac:dyDescent="0.25">
      <c r="BQ13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BORD'!$B$13:$B$2000,0),11))*Q1348/INDEX('[1]TABLEAU DE BORD'!$B$13:$R$2000,MATCH('Formalisme RTE'!$H$2,'[1]TABLEAU DE BORD'!$B$13:$B$2000,0),12)</f>
        <v>2.7040062867933941</v>
      </c>
      <c r="BR1348">
        <f t="shared" si="76"/>
        <v>0</v>
      </c>
      <c r="BU1348">
        <f t="shared" si="74"/>
        <v>0.5758883471257642</v>
      </c>
      <c r="BW1348">
        <f>IF($BW$6="","",IF(ISERROR(INDEX([1]Base!$A$2:$C$207,MATCH($BW$6,[1]Base!$A$2:$A$207,0),2))=TRUE,"CABLE INCONNU",(INDEX([1]Base!$A$2:$C$207,MATCH($BW$6,[1]Base!$A$2:$A$207,0),3))))</f>
        <v>15.75</v>
      </c>
      <c r="BY1348">
        <f>IF($BW$6="","",IF(ISERROR(INDEX([1]Base!$A$2:$C$207,MATCH($BW$6,[1]Base!$A$2:$A$207,0),2))=TRUE,"CABLE INCONNU",(INDEX([1]Base!$A$2:$C$207,MATCH($BW$6,[1]Base!$A$2:$A$207,0),2))))</f>
        <v>0.54700000000000004</v>
      </c>
      <c r="CA1348">
        <f t="shared" si="75"/>
        <v>0</v>
      </c>
      <c r="CC1348">
        <f>$BB$28+$D$10*((EXP(($BB$26-Q1348)/$D$10)+EXP(-($BB$26-Q1348)/$D$10))/2-1)</f>
        <v>237.96</v>
      </c>
      <c r="CD13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BORD'!$B$13:$B$2000,0),9)))*Q1348/$M$18)</f>
        <v>237.96</v>
      </c>
      <c r="CF1348">
        <f>'[1]TABLEAU DE BORD'!B1346</f>
        <v>0</v>
      </c>
      <c r="CG1348">
        <f>'[1]TABLEAU DE BORD'!E1346-'[1]TABLEAU DE BORD'!C1346</f>
        <v>0</v>
      </c>
      <c r="CI1348">
        <f>'[1]TABLEAU DE BORD'!H1346</f>
        <v>0</v>
      </c>
      <c r="CJ1348">
        <f>'[1]TABLEAU DE BORD'!K1346-'[1]TABLEAU DE BORD'!I1346</f>
        <v>0</v>
      </c>
    </row>
    <row r="1349" spans="69:88" x14ac:dyDescent="0.25">
      <c r="BQ13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BORD'!$B$13:$B$2000,0),11))*Q1349/INDEX('[1]TABLEAU DE BORD'!$B$13:$R$2000,MATCH('Formalisme RTE'!$H$2,'[1]TABLEAU DE BORD'!$B$13:$B$2000,0),12)</f>
        <v>2.7040062867933941</v>
      </c>
      <c r="BR1349">
        <f t="shared" si="76"/>
        <v>0</v>
      </c>
      <c r="BU1349">
        <f t="shared" si="74"/>
        <v>0.5758883471257642</v>
      </c>
      <c r="BW1349">
        <f>IF($BW$6="","",IF(ISERROR(INDEX([1]Base!$A$2:$C$207,MATCH($BW$6,[1]Base!$A$2:$A$207,0),2))=TRUE,"CABLE INCONNU",(INDEX([1]Base!$A$2:$C$207,MATCH($BW$6,[1]Base!$A$2:$A$207,0),3))))</f>
        <v>15.75</v>
      </c>
      <c r="BY1349">
        <f>IF($BW$6="","",IF(ISERROR(INDEX([1]Base!$A$2:$C$207,MATCH($BW$6,[1]Base!$A$2:$A$207,0),2))=TRUE,"CABLE INCONNU",(INDEX([1]Base!$A$2:$C$207,MATCH($BW$6,[1]Base!$A$2:$A$207,0),2))))</f>
        <v>0.54700000000000004</v>
      </c>
      <c r="CA1349">
        <f t="shared" si="75"/>
        <v>0</v>
      </c>
      <c r="CC1349">
        <f>$BB$28+$D$10*((EXP(($BB$26-Q1349)/$D$10)+EXP(-($BB$26-Q1349)/$D$10))/2-1)</f>
        <v>237.96</v>
      </c>
      <c r="CD13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BORD'!$B$13:$B$2000,0),9)))*Q1349/$M$18)</f>
        <v>237.96</v>
      </c>
      <c r="CF1349">
        <f>'[1]TABLEAU DE BORD'!B1347</f>
        <v>0</v>
      </c>
      <c r="CG1349">
        <f>'[1]TABLEAU DE BORD'!E1347-'[1]TABLEAU DE BORD'!C1347</f>
        <v>0</v>
      </c>
      <c r="CI1349">
        <f>'[1]TABLEAU DE BORD'!H1347</f>
        <v>0</v>
      </c>
      <c r="CJ1349">
        <f>'[1]TABLEAU DE BORD'!K1347-'[1]TABLEAU DE BORD'!I1347</f>
        <v>0</v>
      </c>
    </row>
    <row r="1350" spans="69:88" x14ac:dyDescent="0.25">
      <c r="BQ13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BORD'!$B$13:$B$2000,0),11))*Q1350/INDEX('[1]TABLEAU DE BORD'!$B$13:$R$2000,MATCH('Formalisme RTE'!$H$2,'[1]TABLEAU DE BORD'!$B$13:$B$2000,0),12)</f>
        <v>2.7040062867933941</v>
      </c>
      <c r="BR1350">
        <f t="shared" si="76"/>
        <v>0</v>
      </c>
      <c r="BU1350">
        <f t="shared" si="74"/>
        <v>0.5758883471257642</v>
      </c>
      <c r="BW1350">
        <f>IF($BW$6="","",IF(ISERROR(INDEX([1]Base!$A$2:$C$207,MATCH($BW$6,[1]Base!$A$2:$A$207,0),2))=TRUE,"CABLE INCONNU",(INDEX([1]Base!$A$2:$C$207,MATCH($BW$6,[1]Base!$A$2:$A$207,0),3))))</f>
        <v>15.75</v>
      </c>
      <c r="BY1350">
        <f>IF($BW$6="","",IF(ISERROR(INDEX([1]Base!$A$2:$C$207,MATCH($BW$6,[1]Base!$A$2:$A$207,0),2))=TRUE,"CABLE INCONNU",(INDEX([1]Base!$A$2:$C$207,MATCH($BW$6,[1]Base!$A$2:$A$207,0),2))))</f>
        <v>0.54700000000000004</v>
      </c>
      <c r="CA1350">
        <f t="shared" si="75"/>
        <v>0</v>
      </c>
      <c r="CC1350">
        <f>$BB$28+$D$10*((EXP(($BB$26-Q1350)/$D$10)+EXP(-($BB$26-Q1350)/$D$10))/2-1)</f>
        <v>237.96</v>
      </c>
      <c r="CD13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BORD'!$B$13:$B$2000,0),9)))*Q1350/$M$18)</f>
        <v>237.96</v>
      </c>
      <c r="CF1350">
        <f>'[1]TABLEAU DE BORD'!B1348</f>
        <v>0</v>
      </c>
      <c r="CG1350">
        <f>'[1]TABLEAU DE BORD'!E1348-'[1]TABLEAU DE BORD'!C1348</f>
        <v>0</v>
      </c>
      <c r="CI1350">
        <f>'[1]TABLEAU DE BORD'!H1348</f>
        <v>0</v>
      </c>
      <c r="CJ1350">
        <f>'[1]TABLEAU DE BORD'!K1348-'[1]TABLEAU DE BORD'!I1348</f>
        <v>0</v>
      </c>
    </row>
    <row r="1351" spans="69:88" x14ac:dyDescent="0.25">
      <c r="BQ13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BORD'!$B$13:$B$2000,0),11))*Q1351/INDEX('[1]TABLEAU DE BORD'!$B$13:$R$2000,MATCH('Formalisme RTE'!$H$2,'[1]TABLEAU DE BORD'!$B$13:$B$2000,0),12)</f>
        <v>2.7040062867933941</v>
      </c>
      <c r="BR1351">
        <f t="shared" si="76"/>
        <v>0</v>
      </c>
      <c r="BU1351">
        <f t="shared" si="74"/>
        <v>0.5758883471257642</v>
      </c>
      <c r="BW1351">
        <f>IF($BW$6="","",IF(ISERROR(INDEX([1]Base!$A$2:$C$207,MATCH($BW$6,[1]Base!$A$2:$A$207,0),2))=TRUE,"CABLE INCONNU",(INDEX([1]Base!$A$2:$C$207,MATCH($BW$6,[1]Base!$A$2:$A$207,0),3))))</f>
        <v>15.75</v>
      </c>
      <c r="BY1351">
        <f>IF($BW$6="","",IF(ISERROR(INDEX([1]Base!$A$2:$C$207,MATCH($BW$6,[1]Base!$A$2:$A$207,0),2))=TRUE,"CABLE INCONNU",(INDEX([1]Base!$A$2:$C$207,MATCH($BW$6,[1]Base!$A$2:$A$207,0),2))))</f>
        <v>0.54700000000000004</v>
      </c>
      <c r="CA1351">
        <f t="shared" si="75"/>
        <v>0</v>
      </c>
      <c r="CC1351">
        <f>$BB$28+$D$10*((EXP(($BB$26-Q1351)/$D$10)+EXP(-($BB$26-Q1351)/$D$10))/2-1)</f>
        <v>237.96</v>
      </c>
      <c r="CD13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BORD'!$B$13:$B$2000,0),9)))*Q1351/$M$18)</f>
        <v>237.96</v>
      </c>
      <c r="CF1351">
        <f>'[1]TABLEAU DE BORD'!B1349</f>
        <v>0</v>
      </c>
      <c r="CG1351">
        <f>'[1]TABLEAU DE BORD'!E1349-'[1]TABLEAU DE BORD'!C1349</f>
        <v>0</v>
      </c>
      <c r="CI1351">
        <f>'[1]TABLEAU DE BORD'!H1349</f>
        <v>0</v>
      </c>
      <c r="CJ1351">
        <f>'[1]TABLEAU DE BORD'!K1349-'[1]TABLEAU DE BORD'!I1349</f>
        <v>0</v>
      </c>
    </row>
    <row r="1352" spans="69:88" x14ac:dyDescent="0.25">
      <c r="BQ13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BORD'!$B$13:$B$2000,0),11))*Q1352/INDEX('[1]TABLEAU DE BORD'!$B$13:$R$2000,MATCH('Formalisme RTE'!$H$2,'[1]TABLEAU DE BORD'!$B$13:$B$2000,0),12)</f>
        <v>2.7040062867933941</v>
      </c>
      <c r="BR1352">
        <f t="shared" si="76"/>
        <v>0</v>
      </c>
      <c r="BU1352">
        <f t="shared" si="74"/>
        <v>0.5758883471257642</v>
      </c>
      <c r="BW1352">
        <f>IF($BW$6="","",IF(ISERROR(INDEX([1]Base!$A$2:$C$207,MATCH($BW$6,[1]Base!$A$2:$A$207,0),2))=TRUE,"CABLE INCONNU",(INDEX([1]Base!$A$2:$C$207,MATCH($BW$6,[1]Base!$A$2:$A$207,0),3))))</f>
        <v>15.75</v>
      </c>
      <c r="BY1352">
        <f>IF($BW$6="","",IF(ISERROR(INDEX([1]Base!$A$2:$C$207,MATCH($BW$6,[1]Base!$A$2:$A$207,0),2))=TRUE,"CABLE INCONNU",(INDEX([1]Base!$A$2:$C$207,MATCH($BW$6,[1]Base!$A$2:$A$207,0),2))))</f>
        <v>0.54700000000000004</v>
      </c>
      <c r="CA1352">
        <f t="shared" si="75"/>
        <v>0</v>
      </c>
      <c r="CC1352">
        <f>$BB$28+$D$10*((EXP(($BB$26-Q1352)/$D$10)+EXP(-($BB$26-Q1352)/$D$10))/2-1)</f>
        <v>237.96</v>
      </c>
      <c r="CD13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BORD'!$B$13:$B$2000,0),9)))*Q1352/$M$18)</f>
        <v>237.96</v>
      </c>
      <c r="CF1352">
        <f>'[1]TABLEAU DE BORD'!B1350</f>
        <v>0</v>
      </c>
      <c r="CG1352">
        <f>'[1]TABLEAU DE BORD'!E1350-'[1]TABLEAU DE BORD'!C1350</f>
        <v>0</v>
      </c>
      <c r="CI1352">
        <f>'[1]TABLEAU DE BORD'!H1350</f>
        <v>0</v>
      </c>
      <c r="CJ1352">
        <f>'[1]TABLEAU DE BORD'!K1350-'[1]TABLEAU DE BORD'!I1350</f>
        <v>0</v>
      </c>
    </row>
    <row r="1353" spans="69:88" x14ac:dyDescent="0.25">
      <c r="BQ13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BORD'!$B$13:$B$2000,0),11))*Q1353/INDEX('[1]TABLEAU DE BORD'!$B$13:$R$2000,MATCH('Formalisme RTE'!$H$2,'[1]TABLEAU DE BORD'!$B$13:$B$2000,0),12)</f>
        <v>2.7040062867933941</v>
      </c>
      <c r="BR1353">
        <f t="shared" si="76"/>
        <v>0</v>
      </c>
      <c r="BU1353">
        <f t="shared" si="74"/>
        <v>0.5758883471257642</v>
      </c>
      <c r="BW1353">
        <f>IF($BW$6="","",IF(ISERROR(INDEX([1]Base!$A$2:$C$207,MATCH($BW$6,[1]Base!$A$2:$A$207,0),2))=TRUE,"CABLE INCONNU",(INDEX([1]Base!$A$2:$C$207,MATCH($BW$6,[1]Base!$A$2:$A$207,0),3))))</f>
        <v>15.75</v>
      </c>
      <c r="BY1353">
        <f>IF($BW$6="","",IF(ISERROR(INDEX([1]Base!$A$2:$C$207,MATCH($BW$6,[1]Base!$A$2:$A$207,0),2))=TRUE,"CABLE INCONNU",(INDEX([1]Base!$A$2:$C$207,MATCH($BW$6,[1]Base!$A$2:$A$207,0),2))))</f>
        <v>0.54700000000000004</v>
      </c>
      <c r="CA1353">
        <f t="shared" si="75"/>
        <v>0</v>
      </c>
      <c r="CC1353">
        <f>$BB$28+$D$10*((EXP(($BB$26-Q1353)/$D$10)+EXP(-($BB$26-Q1353)/$D$10))/2-1)</f>
        <v>237.96</v>
      </c>
      <c r="CD13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BORD'!$B$13:$B$2000,0),9)))*Q1353/$M$18)</f>
        <v>237.96</v>
      </c>
      <c r="CF1353">
        <f>'[1]TABLEAU DE BORD'!B1351</f>
        <v>0</v>
      </c>
      <c r="CG1353">
        <f>'[1]TABLEAU DE BORD'!E1351-'[1]TABLEAU DE BORD'!C1351</f>
        <v>0</v>
      </c>
      <c r="CI1353">
        <f>'[1]TABLEAU DE BORD'!H1351</f>
        <v>0</v>
      </c>
      <c r="CJ1353">
        <f>'[1]TABLEAU DE BORD'!K1351-'[1]TABLEAU DE BORD'!I1351</f>
        <v>0</v>
      </c>
    </row>
    <row r="1354" spans="69:88" x14ac:dyDescent="0.25">
      <c r="BQ13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BORD'!$B$13:$B$2000,0),11))*Q1354/INDEX('[1]TABLEAU DE BORD'!$B$13:$R$2000,MATCH('Formalisme RTE'!$H$2,'[1]TABLEAU DE BORD'!$B$13:$B$2000,0),12)</f>
        <v>2.7040062867933941</v>
      </c>
      <c r="BR1354">
        <f t="shared" si="76"/>
        <v>0</v>
      </c>
      <c r="BU1354">
        <f t="shared" si="74"/>
        <v>0.5758883471257642</v>
      </c>
      <c r="BW1354">
        <f>IF($BW$6="","",IF(ISERROR(INDEX([1]Base!$A$2:$C$207,MATCH($BW$6,[1]Base!$A$2:$A$207,0),2))=TRUE,"CABLE INCONNU",(INDEX([1]Base!$A$2:$C$207,MATCH($BW$6,[1]Base!$A$2:$A$207,0),3))))</f>
        <v>15.75</v>
      </c>
      <c r="BY1354">
        <f>IF($BW$6="","",IF(ISERROR(INDEX([1]Base!$A$2:$C$207,MATCH($BW$6,[1]Base!$A$2:$A$207,0),2))=TRUE,"CABLE INCONNU",(INDEX([1]Base!$A$2:$C$207,MATCH($BW$6,[1]Base!$A$2:$A$207,0),2))))</f>
        <v>0.54700000000000004</v>
      </c>
      <c r="CA1354">
        <f t="shared" si="75"/>
        <v>0</v>
      </c>
      <c r="CC1354">
        <f>$BB$28+$D$10*((EXP(($BB$26-Q1354)/$D$10)+EXP(-($BB$26-Q1354)/$D$10))/2-1)</f>
        <v>237.96</v>
      </c>
      <c r="CD13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BORD'!$B$13:$B$2000,0),9)))*Q1354/$M$18)</f>
        <v>237.96</v>
      </c>
      <c r="CF1354">
        <f>'[1]TABLEAU DE BORD'!B1352</f>
        <v>0</v>
      </c>
      <c r="CG1354">
        <f>'[1]TABLEAU DE BORD'!E1352-'[1]TABLEAU DE BORD'!C1352</f>
        <v>0</v>
      </c>
      <c r="CI1354">
        <f>'[1]TABLEAU DE BORD'!H1352</f>
        <v>0</v>
      </c>
      <c r="CJ1354">
        <f>'[1]TABLEAU DE BORD'!K1352-'[1]TABLEAU DE BORD'!I1352</f>
        <v>0</v>
      </c>
    </row>
    <row r="1355" spans="69:88" x14ac:dyDescent="0.25">
      <c r="BQ13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BORD'!$B$13:$B$2000,0),11))*Q1355/INDEX('[1]TABLEAU DE BORD'!$B$13:$R$2000,MATCH('Formalisme RTE'!$H$2,'[1]TABLEAU DE BORD'!$B$13:$B$2000,0),12)</f>
        <v>2.7040062867933941</v>
      </c>
      <c r="BR1355">
        <f t="shared" si="76"/>
        <v>0</v>
      </c>
      <c r="BU1355">
        <f t="shared" si="74"/>
        <v>0.5758883471257642</v>
      </c>
      <c r="BW1355">
        <f>IF($BW$6="","",IF(ISERROR(INDEX([1]Base!$A$2:$C$207,MATCH($BW$6,[1]Base!$A$2:$A$207,0),2))=TRUE,"CABLE INCONNU",(INDEX([1]Base!$A$2:$C$207,MATCH($BW$6,[1]Base!$A$2:$A$207,0),3))))</f>
        <v>15.75</v>
      </c>
      <c r="BY1355">
        <f>IF($BW$6="","",IF(ISERROR(INDEX([1]Base!$A$2:$C$207,MATCH($BW$6,[1]Base!$A$2:$A$207,0),2))=TRUE,"CABLE INCONNU",(INDEX([1]Base!$A$2:$C$207,MATCH($BW$6,[1]Base!$A$2:$A$207,0),2))))</f>
        <v>0.54700000000000004</v>
      </c>
      <c r="CA1355">
        <f t="shared" si="75"/>
        <v>0</v>
      </c>
      <c r="CC1355">
        <f>$BB$28+$D$10*((EXP(($BB$26-Q1355)/$D$10)+EXP(-($BB$26-Q1355)/$D$10))/2-1)</f>
        <v>237.96</v>
      </c>
      <c r="CD13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BORD'!$B$13:$B$2000,0),9)))*Q1355/$M$18)</f>
        <v>237.96</v>
      </c>
      <c r="CF1355">
        <f>'[1]TABLEAU DE BORD'!B1353</f>
        <v>0</v>
      </c>
      <c r="CG1355">
        <f>'[1]TABLEAU DE BORD'!E1353-'[1]TABLEAU DE BORD'!C1353</f>
        <v>0</v>
      </c>
      <c r="CI1355">
        <f>'[1]TABLEAU DE BORD'!H1353</f>
        <v>0</v>
      </c>
      <c r="CJ1355">
        <f>'[1]TABLEAU DE BORD'!K1353-'[1]TABLEAU DE BORD'!I1353</f>
        <v>0</v>
      </c>
    </row>
    <row r="1356" spans="69:88" x14ac:dyDescent="0.25">
      <c r="BQ13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BORD'!$B$13:$B$2000,0),11))*Q1356/INDEX('[1]TABLEAU DE BORD'!$B$13:$R$2000,MATCH('Formalisme RTE'!$H$2,'[1]TABLEAU DE BORD'!$B$13:$B$2000,0),12)</f>
        <v>2.7040062867933941</v>
      </c>
      <c r="BR1356">
        <f t="shared" si="76"/>
        <v>0</v>
      </c>
      <c r="BU1356">
        <f t="shared" si="74"/>
        <v>0.5758883471257642</v>
      </c>
      <c r="BW1356">
        <f>IF($BW$6="","",IF(ISERROR(INDEX([1]Base!$A$2:$C$207,MATCH($BW$6,[1]Base!$A$2:$A$207,0),2))=TRUE,"CABLE INCONNU",(INDEX([1]Base!$A$2:$C$207,MATCH($BW$6,[1]Base!$A$2:$A$207,0),3))))</f>
        <v>15.75</v>
      </c>
      <c r="BY1356">
        <f>IF($BW$6="","",IF(ISERROR(INDEX([1]Base!$A$2:$C$207,MATCH($BW$6,[1]Base!$A$2:$A$207,0),2))=TRUE,"CABLE INCONNU",(INDEX([1]Base!$A$2:$C$207,MATCH($BW$6,[1]Base!$A$2:$A$207,0),2))))</f>
        <v>0.54700000000000004</v>
      </c>
      <c r="CA1356">
        <f t="shared" si="75"/>
        <v>0</v>
      </c>
      <c r="CC1356">
        <f>$BB$28+$D$10*((EXP(($BB$26-Q1356)/$D$10)+EXP(-($BB$26-Q1356)/$D$10))/2-1)</f>
        <v>237.96</v>
      </c>
      <c r="CD13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BORD'!$B$13:$B$2000,0),9)))*Q1356/$M$18)</f>
        <v>237.96</v>
      </c>
      <c r="CF1356">
        <f>'[1]TABLEAU DE BORD'!B1354</f>
        <v>0</v>
      </c>
      <c r="CG1356">
        <f>'[1]TABLEAU DE BORD'!E1354-'[1]TABLEAU DE BORD'!C1354</f>
        <v>0</v>
      </c>
      <c r="CI1356">
        <f>'[1]TABLEAU DE BORD'!H1354</f>
        <v>0</v>
      </c>
      <c r="CJ1356">
        <f>'[1]TABLEAU DE BORD'!K1354-'[1]TABLEAU DE BORD'!I1354</f>
        <v>0</v>
      </c>
    </row>
    <row r="1357" spans="69:88" x14ac:dyDescent="0.25">
      <c r="BQ13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BORD'!$B$13:$B$2000,0),11))*Q1357/INDEX('[1]TABLEAU DE BORD'!$B$13:$R$2000,MATCH('Formalisme RTE'!$H$2,'[1]TABLEAU DE BORD'!$B$13:$B$2000,0),12)</f>
        <v>2.7040062867933941</v>
      </c>
      <c r="BR1357">
        <f t="shared" si="76"/>
        <v>0</v>
      </c>
      <c r="BU1357">
        <f t="shared" si="74"/>
        <v>0.5758883471257642</v>
      </c>
      <c r="BW1357">
        <f>IF($BW$6="","",IF(ISERROR(INDEX([1]Base!$A$2:$C$207,MATCH($BW$6,[1]Base!$A$2:$A$207,0),2))=TRUE,"CABLE INCONNU",(INDEX([1]Base!$A$2:$C$207,MATCH($BW$6,[1]Base!$A$2:$A$207,0),3))))</f>
        <v>15.75</v>
      </c>
      <c r="BY1357">
        <f>IF($BW$6="","",IF(ISERROR(INDEX([1]Base!$A$2:$C$207,MATCH($BW$6,[1]Base!$A$2:$A$207,0),2))=TRUE,"CABLE INCONNU",(INDEX([1]Base!$A$2:$C$207,MATCH($BW$6,[1]Base!$A$2:$A$207,0),2))))</f>
        <v>0.54700000000000004</v>
      </c>
      <c r="CA1357">
        <f t="shared" si="75"/>
        <v>0</v>
      </c>
      <c r="CC1357">
        <f>$BB$28+$D$10*((EXP(($BB$26-Q1357)/$D$10)+EXP(-($BB$26-Q1357)/$D$10))/2-1)</f>
        <v>237.96</v>
      </c>
      <c r="CD13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BORD'!$B$13:$B$2000,0),9)))*Q1357/$M$18)</f>
        <v>237.96</v>
      </c>
      <c r="CF1357">
        <f>'[1]TABLEAU DE BORD'!B1355</f>
        <v>0</v>
      </c>
      <c r="CG1357">
        <f>'[1]TABLEAU DE BORD'!E1355-'[1]TABLEAU DE BORD'!C1355</f>
        <v>0</v>
      </c>
      <c r="CI1357">
        <f>'[1]TABLEAU DE BORD'!H1355</f>
        <v>0</v>
      </c>
      <c r="CJ1357">
        <f>'[1]TABLEAU DE BORD'!K1355-'[1]TABLEAU DE BORD'!I1355</f>
        <v>0</v>
      </c>
    </row>
    <row r="1358" spans="69:88" x14ac:dyDescent="0.25">
      <c r="BQ13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BORD'!$B$13:$B$2000,0),11))*Q1358/INDEX('[1]TABLEAU DE BORD'!$B$13:$R$2000,MATCH('Formalisme RTE'!$H$2,'[1]TABLEAU DE BORD'!$B$13:$B$2000,0),12)</f>
        <v>2.7040062867933941</v>
      </c>
      <c r="BR1358">
        <f t="shared" si="76"/>
        <v>0</v>
      </c>
      <c r="BU1358">
        <f t="shared" si="74"/>
        <v>0.5758883471257642</v>
      </c>
      <c r="BW1358">
        <f>IF($BW$6="","",IF(ISERROR(INDEX([1]Base!$A$2:$C$207,MATCH($BW$6,[1]Base!$A$2:$A$207,0),2))=TRUE,"CABLE INCONNU",(INDEX([1]Base!$A$2:$C$207,MATCH($BW$6,[1]Base!$A$2:$A$207,0),3))))</f>
        <v>15.75</v>
      </c>
      <c r="BY1358">
        <f>IF($BW$6="","",IF(ISERROR(INDEX([1]Base!$A$2:$C$207,MATCH($BW$6,[1]Base!$A$2:$A$207,0),2))=TRUE,"CABLE INCONNU",(INDEX([1]Base!$A$2:$C$207,MATCH($BW$6,[1]Base!$A$2:$A$207,0),2))))</f>
        <v>0.54700000000000004</v>
      </c>
      <c r="CA1358">
        <f t="shared" si="75"/>
        <v>0</v>
      </c>
      <c r="CC1358">
        <f>$BB$28+$D$10*((EXP(($BB$26-Q1358)/$D$10)+EXP(-($BB$26-Q1358)/$D$10))/2-1)</f>
        <v>237.96</v>
      </c>
      <c r="CD13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BORD'!$B$13:$B$2000,0),9)))*Q1358/$M$18)</f>
        <v>237.96</v>
      </c>
      <c r="CF1358">
        <f>'[1]TABLEAU DE BORD'!B1356</f>
        <v>0</v>
      </c>
      <c r="CG1358">
        <f>'[1]TABLEAU DE BORD'!E1356-'[1]TABLEAU DE BORD'!C1356</f>
        <v>0</v>
      </c>
      <c r="CI1358">
        <f>'[1]TABLEAU DE BORD'!H1356</f>
        <v>0</v>
      </c>
      <c r="CJ1358">
        <f>'[1]TABLEAU DE BORD'!K1356-'[1]TABLEAU DE BORD'!I1356</f>
        <v>0</v>
      </c>
    </row>
    <row r="1359" spans="69:88" x14ac:dyDescent="0.25">
      <c r="BQ13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BORD'!$B$13:$B$2000,0),11))*Q1359/INDEX('[1]TABLEAU DE BORD'!$B$13:$R$2000,MATCH('Formalisme RTE'!$H$2,'[1]TABLEAU DE BORD'!$B$13:$B$2000,0),12)</f>
        <v>2.7040062867933941</v>
      </c>
      <c r="BR1359">
        <f t="shared" si="76"/>
        <v>0</v>
      </c>
      <c r="BU1359">
        <f t="shared" si="74"/>
        <v>0.5758883471257642</v>
      </c>
      <c r="BW1359">
        <f>IF($BW$6="","",IF(ISERROR(INDEX([1]Base!$A$2:$C$207,MATCH($BW$6,[1]Base!$A$2:$A$207,0),2))=TRUE,"CABLE INCONNU",(INDEX([1]Base!$A$2:$C$207,MATCH($BW$6,[1]Base!$A$2:$A$207,0),3))))</f>
        <v>15.75</v>
      </c>
      <c r="BY1359">
        <f>IF($BW$6="","",IF(ISERROR(INDEX([1]Base!$A$2:$C$207,MATCH($BW$6,[1]Base!$A$2:$A$207,0),2))=TRUE,"CABLE INCONNU",(INDEX([1]Base!$A$2:$C$207,MATCH($BW$6,[1]Base!$A$2:$A$207,0),2))))</f>
        <v>0.54700000000000004</v>
      </c>
      <c r="CA1359">
        <f t="shared" si="75"/>
        <v>0</v>
      </c>
      <c r="CC1359">
        <f>$BB$28+$D$10*((EXP(($BB$26-Q1359)/$D$10)+EXP(-($BB$26-Q1359)/$D$10))/2-1)</f>
        <v>237.96</v>
      </c>
      <c r="CD13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BORD'!$B$13:$B$2000,0),9)))*Q1359/$M$18)</f>
        <v>237.96</v>
      </c>
      <c r="CF1359">
        <f>'[1]TABLEAU DE BORD'!B1357</f>
        <v>0</v>
      </c>
      <c r="CG1359">
        <f>'[1]TABLEAU DE BORD'!E1357-'[1]TABLEAU DE BORD'!C1357</f>
        <v>0</v>
      </c>
      <c r="CI1359">
        <f>'[1]TABLEAU DE BORD'!H1357</f>
        <v>0</v>
      </c>
      <c r="CJ1359">
        <f>'[1]TABLEAU DE BORD'!K1357-'[1]TABLEAU DE BORD'!I1357</f>
        <v>0</v>
      </c>
    </row>
    <row r="1360" spans="69:88" x14ac:dyDescent="0.25">
      <c r="BQ13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BORD'!$B$13:$B$2000,0),11))*Q1360/INDEX('[1]TABLEAU DE BORD'!$B$13:$R$2000,MATCH('Formalisme RTE'!$H$2,'[1]TABLEAU DE BORD'!$B$13:$B$2000,0),12)</f>
        <v>2.7040062867933941</v>
      </c>
      <c r="BR1360">
        <f t="shared" si="76"/>
        <v>0</v>
      </c>
      <c r="BU1360">
        <f t="shared" ref="BU1360:BU1423" si="77">SQRT(1-(1/(SQRT((BY1360*0.981)^2+(($B$30/10)*BW1360*0.001)^2)/(BY1360*0.981))^2))</f>
        <v>0.5758883471257642</v>
      </c>
      <c r="BW1360">
        <f>IF($BW$6="","",IF(ISERROR(INDEX([1]Base!$A$2:$C$207,MATCH($BW$6,[1]Base!$A$2:$A$207,0),2))=TRUE,"CABLE INCONNU",(INDEX([1]Base!$A$2:$C$207,MATCH($BW$6,[1]Base!$A$2:$A$207,0),3))))</f>
        <v>15.75</v>
      </c>
      <c r="BY1360">
        <f>IF($BW$6="","",IF(ISERROR(INDEX([1]Base!$A$2:$C$207,MATCH($BW$6,[1]Base!$A$2:$A$207,0),2))=TRUE,"CABLE INCONNU",(INDEX([1]Base!$A$2:$C$207,MATCH($BW$6,[1]Base!$A$2:$A$207,0),2))))</f>
        <v>0.54700000000000004</v>
      </c>
      <c r="CA1360">
        <f t="shared" si="75"/>
        <v>0</v>
      </c>
      <c r="CC1360">
        <f>$BB$28+$D$10*((EXP(($BB$26-Q1360)/$D$10)+EXP(-($BB$26-Q1360)/$D$10))/2-1)</f>
        <v>237.96</v>
      </c>
      <c r="CD13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BORD'!$B$13:$B$2000,0),9)))*Q1360/$M$18)</f>
        <v>237.96</v>
      </c>
      <c r="CF1360">
        <f>'[1]TABLEAU DE BORD'!B1358</f>
        <v>0</v>
      </c>
      <c r="CG1360">
        <f>'[1]TABLEAU DE BORD'!E1358-'[1]TABLEAU DE BORD'!C1358</f>
        <v>0</v>
      </c>
      <c r="CI1360">
        <f>'[1]TABLEAU DE BORD'!H1358</f>
        <v>0</v>
      </c>
      <c r="CJ1360">
        <f>'[1]TABLEAU DE BORD'!K1358-'[1]TABLEAU DE BORD'!I1358</f>
        <v>0</v>
      </c>
    </row>
    <row r="1361" spans="69:88" x14ac:dyDescent="0.25">
      <c r="BQ13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BORD'!$B$13:$B$2000,0),11))*Q1361/INDEX('[1]TABLEAU DE BORD'!$B$13:$R$2000,MATCH('Formalisme RTE'!$H$2,'[1]TABLEAU DE BORD'!$B$13:$B$2000,0),12)</f>
        <v>2.7040062867933941</v>
      </c>
      <c r="BR1361">
        <f t="shared" si="76"/>
        <v>0</v>
      </c>
      <c r="BU1361">
        <f t="shared" si="77"/>
        <v>0.5758883471257642</v>
      </c>
      <c r="BW1361">
        <f>IF($BW$6="","",IF(ISERROR(INDEX([1]Base!$A$2:$C$207,MATCH($BW$6,[1]Base!$A$2:$A$207,0),2))=TRUE,"CABLE INCONNU",(INDEX([1]Base!$A$2:$C$207,MATCH($BW$6,[1]Base!$A$2:$A$207,0),3))))</f>
        <v>15.75</v>
      </c>
      <c r="BY1361">
        <f>IF($BW$6="","",IF(ISERROR(INDEX([1]Base!$A$2:$C$207,MATCH($BW$6,[1]Base!$A$2:$A$207,0),2))=TRUE,"CABLE INCONNU",(INDEX([1]Base!$A$2:$C$207,MATCH($BW$6,[1]Base!$A$2:$A$207,0),2))))</f>
        <v>0.54700000000000004</v>
      </c>
      <c r="CA1361">
        <f t="shared" ref="CA1361:CA1424" si="78">CD1361-CC1361</f>
        <v>0</v>
      </c>
      <c r="CC1361">
        <f>$BB$28+$D$10*((EXP(($BB$26-Q1361)/$D$10)+EXP(-($BB$26-Q1361)/$D$10))/2-1)</f>
        <v>237.96</v>
      </c>
      <c r="CD13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BORD'!$B$13:$B$2000,0),9)))*Q1361/$M$18)</f>
        <v>237.96</v>
      </c>
      <c r="CF1361">
        <f>'[1]TABLEAU DE BORD'!B1359</f>
        <v>0</v>
      </c>
      <c r="CG1361">
        <f>'[1]TABLEAU DE BORD'!E1359-'[1]TABLEAU DE BORD'!C1359</f>
        <v>0</v>
      </c>
      <c r="CI1361">
        <f>'[1]TABLEAU DE BORD'!H1359</f>
        <v>0</v>
      </c>
      <c r="CJ1361">
        <f>'[1]TABLEAU DE BORD'!K1359-'[1]TABLEAU DE BORD'!I1359</f>
        <v>0</v>
      </c>
    </row>
    <row r="1362" spans="69:88" x14ac:dyDescent="0.25">
      <c r="BQ13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BORD'!$B$13:$B$2000,0),11))*Q1362/INDEX('[1]TABLEAU DE BORD'!$B$13:$R$2000,MATCH('Formalisme RTE'!$H$2,'[1]TABLEAU DE BORD'!$B$13:$B$2000,0),12)</f>
        <v>2.7040062867933941</v>
      </c>
      <c r="BR1362">
        <f t="shared" ref="BR1362:BR1425" si="79">BU1362*CA1362</f>
        <v>0</v>
      </c>
      <c r="BU1362">
        <f t="shared" si="77"/>
        <v>0.5758883471257642</v>
      </c>
      <c r="BW1362">
        <f>IF($BW$6="","",IF(ISERROR(INDEX([1]Base!$A$2:$C$207,MATCH($BW$6,[1]Base!$A$2:$A$207,0),2))=TRUE,"CABLE INCONNU",(INDEX([1]Base!$A$2:$C$207,MATCH($BW$6,[1]Base!$A$2:$A$207,0),3))))</f>
        <v>15.75</v>
      </c>
      <c r="BY1362">
        <f>IF($BW$6="","",IF(ISERROR(INDEX([1]Base!$A$2:$C$207,MATCH($BW$6,[1]Base!$A$2:$A$207,0),2))=TRUE,"CABLE INCONNU",(INDEX([1]Base!$A$2:$C$207,MATCH($BW$6,[1]Base!$A$2:$A$207,0),2))))</f>
        <v>0.54700000000000004</v>
      </c>
      <c r="CA1362">
        <f t="shared" si="78"/>
        <v>0</v>
      </c>
      <c r="CC1362">
        <f>$BB$28+$D$10*((EXP(($BB$26-Q1362)/$D$10)+EXP(-($BB$26-Q1362)/$D$10))/2-1)</f>
        <v>237.96</v>
      </c>
      <c r="CD13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BORD'!$B$13:$B$2000,0),9)))*Q1362/$M$18)</f>
        <v>237.96</v>
      </c>
      <c r="CF1362">
        <f>'[1]TABLEAU DE BORD'!B1360</f>
        <v>0</v>
      </c>
      <c r="CG1362">
        <f>'[1]TABLEAU DE BORD'!E1360-'[1]TABLEAU DE BORD'!C1360</f>
        <v>0</v>
      </c>
      <c r="CI1362">
        <f>'[1]TABLEAU DE BORD'!H1360</f>
        <v>0</v>
      </c>
      <c r="CJ1362">
        <f>'[1]TABLEAU DE BORD'!K1360-'[1]TABLEAU DE BORD'!I1360</f>
        <v>0</v>
      </c>
    </row>
    <row r="1363" spans="69:88" x14ac:dyDescent="0.25">
      <c r="BQ13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BORD'!$B$13:$B$2000,0),11))*Q1363/INDEX('[1]TABLEAU DE BORD'!$B$13:$R$2000,MATCH('Formalisme RTE'!$H$2,'[1]TABLEAU DE BORD'!$B$13:$B$2000,0),12)</f>
        <v>2.7040062867933941</v>
      </c>
      <c r="BR1363">
        <f t="shared" si="79"/>
        <v>0</v>
      </c>
      <c r="BU1363">
        <f t="shared" si="77"/>
        <v>0.5758883471257642</v>
      </c>
      <c r="BW1363">
        <f>IF($BW$6="","",IF(ISERROR(INDEX([1]Base!$A$2:$C$207,MATCH($BW$6,[1]Base!$A$2:$A$207,0),2))=TRUE,"CABLE INCONNU",(INDEX([1]Base!$A$2:$C$207,MATCH($BW$6,[1]Base!$A$2:$A$207,0),3))))</f>
        <v>15.75</v>
      </c>
      <c r="BY1363">
        <f>IF($BW$6="","",IF(ISERROR(INDEX([1]Base!$A$2:$C$207,MATCH($BW$6,[1]Base!$A$2:$A$207,0),2))=TRUE,"CABLE INCONNU",(INDEX([1]Base!$A$2:$C$207,MATCH($BW$6,[1]Base!$A$2:$A$207,0),2))))</f>
        <v>0.54700000000000004</v>
      </c>
      <c r="CA1363">
        <f t="shared" si="78"/>
        <v>0</v>
      </c>
      <c r="CC1363">
        <f>$BB$28+$D$10*((EXP(($BB$26-Q1363)/$D$10)+EXP(-($BB$26-Q1363)/$D$10))/2-1)</f>
        <v>237.96</v>
      </c>
      <c r="CD13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BORD'!$B$13:$B$2000,0),9)))*Q1363/$M$18)</f>
        <v>237.96</v>
      </c>
      <c r="CF1363">
        <f>'[1]TABLEAU DE BORD'!B1361</f>
        <v>0</v>
      </c>
      <c r="CG1363">
        <f>'[1]TABLEAU DE BORD'!E1361-'[1]TABLEAU DE BORD'!C1361</f>
        <v>0</v>
      </c>
      <c r="CI1363">
        <f>'[1]TABLEAU DE BORD'!H1361</f>
        <v>0</v>
      </c>
      <c r="CJ1363">
        <f>'[1]TABLEAU DE BORD'!K1361-'[1]TABLEAU DE BORD'!I1361</f>
        <v>0</v>
      </c>
    </row>
    <row r="1364" spans="69:88" x14ac:dyDescent="0.25">
      <c r="BQ13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BORD'!$B$13:$B$2000,0),11))*Q1364/INDEX('[1]TABLEAU DE BORD'!$B$13:$R$2000,MATCH('Formalisme RTE'!$H$2,'[1]TABLEAU DE BORD'!$B$13:$B$2000,0),12)</f>
        <v>2.7040062867933941</v>
      </c>
      <c r="BR1364">
        <f t="shared" si="79"/>
        <v>0</v>
      </c>
      <c r="BU1364">
        <f t="shared" si="77"/>
        <v>0.5758883471257642</v>
      </c>
      <c r="BW1364">
        <f>IF($BW$6="","",IF(ISERROR(INDEX([1]Base!$A$2:$C$207,MATCH($BW$6,[1]Base!$A$2:$A$207,0),2))=TRUE,"CABLE INCONNU",(INDEX([1]Base!$A$2:$C$207,MATCH($BW$6,[1]Base!$A$2:$A$207,0),3))))</f>
        <v>15.75</v>
      </c>
      <c r="BY1364">
        <f>IF($BW$6="","",IF(ISERROR(INDEX([1]Base!$A$2:$C$207,MATCH($BW$6,[1]Base!$A$2:$A$207,0),2))=TRUE,"CABLE INCONNU",(INDEX([1]Base!$A$2:$C$207,MATCH($BW$6,[1]Base!$A$2:$A$207,0),2))))</f>
        <v>0.54700000000000004</v>
      </c>
      <c r="CA1364">
        <f t="shared" si="78"/>
        <v>0</v>
      </c>
      <c r="CC1364">
        <f>$BB$28+$D$10*((EXP(($BB$26-Q1364)/$D$10)+EXP(-($BB$26-Q1364)/$D$10))/2-1)</f>
        <v>237.96</v>
      </c>
      <c r="CD13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BORD'!$B$13:$B$2000,0),9)))*Q1364/$M$18)</f>
        <v>237.96</v>
      </c>
      <c r="CF1364">
        <f>'[1]TABLEAU DE BORD'!B1362</f>
        <v>0</v>
      </c>
      <c r="CG1364">
        <f>'[1]TABLEAU DE BORD'!E1362-'[1]TABLEAU DE BORD'!C1362</f>
        <v>0</v>
      </c>
      <c r="CI1364">
        <f>'[1]TABLEAU DE BORD'!H1362</f>
        <v>0</v>
      </c>
      <c r="CJ1364">
        <f>'[1]TABLEAU DE BORD'!K1362-'[1]TABLEAU DE BORD'!I1362</f>
        <v>0</v>
      </c>
    </row>
    <row r="1365" spans="69:88" x14ac:dyDescent="0.25">
      <c r="BQ13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BORD'!$B$13:$B$2000,0),11))*Q1365/INDEX('[1]TABLEAU DE BORD'!$B$13:$R$2000,MATCH('Formalisme RTE'!$H$2,'[1]TABLEAU DE BORD'!$B$13:$B$2000,0),12)</f>
        <v>2.7040062867933941</v>
      </c>
      <c r="BR1365">
        <f t="shared" si="79"/>
        <v>0</v>
      </c>
      <c r="BU1365">
        <f t="shared" si="77"/>
        <v>0.5758883471257642</v>
      </c>
      <c r="BW1365">
        <f>IF($BW$6="","",IF(ISERROR(INDEX([1]Base!$A$2:$C$207,MATCH($BW$6,[1]Base!$A$2:$A$207,0),2))=TRUE,"CABLE INCONNU",(INDEX([1]Base!$A$2:$C$207,MATCH($BW$6,[1]Base!$A$2:$A$207,0),3))))</f>
        <v>15.75</v>
      </c>
      <c r="BY1365">
        <f>IF($BW$6="","",IF(ISERROR(INDEX([1]Base!$A$2:$C$207,MATCH($BW$6,[1]Base!$A$2:$A$207,0),2))=TRUE,"CABLE INCONNU",(INDEX([1]Base!$A$2:$C$207,MATCH($BW$6,[1]Base!$A$2:$A$207,0),2))))</f>
        <v>0.54700000000000004</v>
      </c>
      <c r="CA1365">
        <f t="shared" si="78"/>
        <v>0</v>
      </c>
      <c r="CC1365">
        <f>$BB$28+$D$10*((EXP(($BB$26-Q1365)/$D$10)+EXP(-($BB$26-Q1365)/$D$10))/2-1)</f>
        <v>237.96</v>
      </c>
      <c r="CD13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BORD'!$B$13:$B$2000,0),9)))*Q1365/$M$18)</f>
        <v>237.96</v>
      </c>
      <c r="CF1365">
        <f>'[1]TABLEAU DE BORD'!B1363</f>
        <v>0</v>
      </c>
      <c r="CG1365">
        <f>'[1]TABLEAU DE BORD'!E1363-'[1]TABLEAU DE BORD'!C1363</f>
        <v>0</v>
      </c>
      <c r="CI1365">
        <f>'[1]TABLEAU DE BORD'!H1363</f>
        <v>0</v>
      </c>
      <c r="CJ1365">
        <f>'[1]TABLEAU DE BORD'!K1363-'[1]TABLEAU DE BORD'!I1363</f>
        <v>0</v>
      </c>
    </row>
    <row r="1366" spans="69:88" x14ac:dyDescent="0.25">
      <c r="BQ13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BORD'!$B$13:$B$2000,0),11))*Q1366/INDEX('[1]TABLEAU DE BORD'!$B$13:$R$2000,MATCH('Formalisme RTE'!$H$2,'[1]TABLEAU DE BORD'!$B$13:$B$2000,0),12)</f>
        <v>2.7040062867933941</v>
      </c>
      <c r="BR1366">
        <f t="shared" si="79"/>
        <v>0</v>
      </c>
      <c r="BU1366">
        <f t="shared" si="77"/>
        <v>0.5758883471257642</v>
      </c>
      <c r="BW1366">
        <f>IF($BW$6="","",IF(ISERROR(INDEX([1]Base!$A$2:$C$207,MATCH($BW$6,[1]Base!$A$2:$A$207,0),2))=TRUE,"CABLE INCONNU",(INDEX([1]Base!$A$2:$C$207,MATCH($BW$6,[1]Base!$A$2:$A$207,0),3))))</f>
        <v>15.75</v>
      </c>
      <c r="BY1366">
        <f>IF($BW$6="","",IF(ISERROR(INDEX([1]Base!$A$2:$C$207,MATCH($BW$6,[1]Base!$A$2:$A$207,0),2))=TRUE,"CABLE INCONNU",(INDEX([1]Base!$A$2:$C$207,MATCH($BW$6,[1]Base!$A$2:$A$207,0),2))))</f>
        <v>0.54700000000000004</v>
      </c>
      <c r="CA1366">
        <f t="shared" si="78"/>
        <v>0</v>
      </c>
      <c r="CC1366">
        <f>$BB$28+$D$10*((EXP(($BB$26-Q1366)/$D$10)+EXP(-($BB$26-Q1366)/$D$10))/2-1)</f>
        <v>237.96</v>
      </c>
      <c r="CD13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BORD'!$B$13:$B$2000,0),9)))*Q1366/$M$18)</f>
        <v>237.96</v>
      </c>
      <c r="CF1366">
        <f>'[1]TABLEAU DE BORD'!B1364</f>
        <v>0</v>
      </c>
      <c r="CG1366">
        <f>'[1]TABLEAU DE BORD'!E1364-'[1]TABLEAU DE BORD'!C1364</f>
        <v>0</v>
      </c>
      <c r="CI1366">
        <f>'[1]TABLEAU DE BORD'!H1364</f>
        <v>0</v>
      </c>
      <c r="CJ1366">
        <f>'[1]TABLEAU DE BORD'!K1364-'[1]TABLEAU DE BORD'!I1364</f>
        <v>0</v>
      </c>
    </row>
    <row r="1367" spans="69:88" x14ac:dyDescent="0.25">
      <c r="BQ13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BORD'!$B$13:$B$2000,0),11))*Q1367/INDEX('[1]TABLEAU DE BORD'!$B$13:$R$2000,MATCH('Formalisme RTE'!$H$2,'[1]TABLEAU DE BORD'!$B$13:$B$2000,0),12)</f>
        <v>2.7040062867933941</v>
      </c>
      <c r="BR1367">
        <f t="shared" si="79"/>
        <v>0</v>
      </c>
      <c r="BU1367">
        <f t="shared" si="77"/>
        <v>0.5758883471257642</v>
      </c>
      <c r="BW1367">
        <f>IF($BW$6="","",IF(ISERROR(INDEX([1]Base!$A$2:$C$207,MATCH($BW$6,[1]Base!$A$2:$A$207,0),2))=TRUE,"CABLE INCONNU",(INDEX([1]Base!$A$2:$C$207,MATCH($BW$6,[1]Base!$A$2:$A$207,0),3))))</f>
        <v>15.75</v>
      </c>
      <c r="BY1367">
        <f>IF($BW$6="","",IF(ISERROR(INDEX([1]Base!$A$2:$C$207,MATCH($BW$6,[1]Base!$A$2:$A$207,0),2))=TRUE,"CABLE INCONNU",(INDEX([1]Base!$A$2:$C$207,MATCH($BW$6,[1]Base!$A$2:$A$207,0),2))))</f>
        <v>0.54700000000000004</v>
      </c>
      <c r="CA1367">
        <f t="shared" si="78"/>
        <v>0</v>
      </c>
      <c r="CC1367">
        <f>$BB$28+$D$10*((EXP(($BB$26-Q1367)/$D$10)+EXP(-($BB$26-Q1367)/$D$10))/2-1)</f>
        <v>237.96</v>
      </c>
      <c r="CD13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BORD'!$B$13:$B$2000,0),9)))*Q1367/$M$18)</f>
        <v>237.96</v>
      </c>
      <c r="CF1367">
        <f>'[1]TABLEAU DE BORD'!B1365</f>
        <v>0</v>
      </c>
      <c r="CG1367">
        <f>'[1]TABLEAU DE BORD'!E1365-'[1]TABLEAU DE BORD'!C1365</f>
        <v>0</v>
      </c>
      <c r="CI1367">
        <f>'[1]TABLEAU DE BORD'!H1365</f>
        <v>0</v>
      </c>
      <c r="CJ1367">
        <f>'[1]TABLEAU DE BORD'!K1365-'[1]TABLEAU DE BORD'!I1365</f>
        <v>0</v>
      </c>
    </row>
    <row r="1368" spans="69:88" x14ac:dyDescent="0.25">
      <c r="BQ13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BORD'!$B$13:$B$2000,0),11))*Q1368/INDEX('[1]TABLEAU DE BORD'!$B$13:$R$2000,MATCH('Formalisme RTE'!$H$2,'[1]TABLEAU DE BORD'!$B$13:$B$2000,0),12)</f>
        <v>2.7040062867933941</v>
      </c>
      <c r="BR1368">
        <f t="shared" si="79"/>
        <v>0</v>
      </c>
      <c r="BU1368">
        <f t="shared" si="77"/>
        <v>0.5758883471257642</v>
      </c>
      <c r="BW1368">
        <f>IF($BW$6="","",IF(ISERROR(INDEX([1]Base!$A$2:$C$207,MATCH($BW$6,[1]Base!$A$2:$A$207,0),2))=TRUE,"CABLE INCONNU",(INDEX([1]Base!$A$2:$C$207,MATCH($BW$6,[1]Base!$A$2:$A$207,0),3))))</f>
        <v>15.75</v>
      </c>
      <c r="BY1368">
        <f>IF($BW$6="","",IF(ISERROR(INDEX([1]Base!$A$2:$C$207,MATCH($BW$6,[1]Base!$A$2:$A$207,0),2))=TRUE,"CABLE INCONNU",(INDEX([1]Base!$A$2:$C$207,MATCH($BW$6,[1]Base!$A$2:$A$207,0),2))))</f>
        <v>0.54700000000000004</v>
      </c>
      <c r="CA1368">
        <f t="shared" si="78"/>
        <v>0</v>
      </c>
      <c r="CC1368">
        <f>$BB$28+$D$10*((EXP(($BB$26-Q1368)/$D$10)+EXP(-($BB$26-Q1368)/$D$10))/2-1)</f>
        <v>237.96</v>
      </c>
      <c r="CD13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BORD'!$B$13:$B$2000,0),9)))*Q1368/$M$18)</f>
        <v>237.96</v>
      </c>
      <c r="CF1368">
        <f>'[1]TABLEAU DE BORD'!B1366</f>
        <v>0</v>
      </c>
      <c r="CG1368">
        <f>'[1]TABLEAU DE BORD'!E1366-'[1]TABLEAU DE BORD'!C1366</f>
        <v>0</v>
      </c>
      <c r="CI1368">
        <f>'[1]TABLEAU DE BORD'!H1366</f>
        <v>0</v>
      </c>
      <c r="CJ1368">
        <f>'[1]TABLEAU DE BORD'!K1366-'[1]TABLEAU DE BORD'!I1366</f>
        <v>0</v>
      </c>
    </row>
    <row r="1369" spans="69:88" x14ac:dyDescent="0.25">
      <c r="BQ13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BORD'!$B$13:$B$2000,0),11))*Q1369/INDEX('[1]TABLEAU DE BORD'!$B$13:$R$2000,MATCH('Formalisme RTE'!$H$2,'[1]TABLEAU DE BORD'!$B$13:$B$2000,0),12)</f>
        <v>2.7040062867933941</v>
      </c>
      <c r="BR1369">
        <f t="shared" si="79"/>
        <v>0</v>
      </c>
      <c r="BU1369">
        <f t="shared" si="77"/>
        <v>0.5758883471257642</v>
      </c>
      <c r="BW1369">
        <f>IF($BW$6="","",IF(ISERROR(INDEX([1]Base!$A$2:$C$207,MATCH($BW$6,[1]Base!$A$2:$A$207,0),2))=TRUE,"CABLE INCONNU",(INDEX([1]Base!$A$2:$C$207,MATCH($BW$6,[1]Base!$A$2:$A$207,0),3))))</f>
        <v>15.75</v>
      </c>
      <c r="BY1369">
        <f>IF($BW$6="","",IF(ISERROR(INDEX([1]Base!$A$2:$C$207,MATCH($BW$6,[1]Base!$A$2:$A$207,0),2))=TRUE,"CABLE INCONNU",(INDEX([1]Base!$A$2:$C$207,MATCH($BW$6,[1]Base!$A$2:$A$207,0),2))))</f>
        <v>0.54700000000000004</v>
      </c>
      <c r="CA1369">
        <f t="shared" si="78"/>
        <v>0</v>
      </c>
      <c r="CC1369">
        <f>$BB$28+$D$10*((EXP(($BB$26-Q1369)/$D$10)+EXP(-($BB$26-Q1369)/$D$10))/2-1)</f>
        <v>237.96</v>
      </c>
      <c r="CD13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BORD'!$B$13:$B$2000,0),9)))*Q1369/$M$18)</f>
        <v>237.96</v>
      </c>
      <c r="CF1369">
        <f>'[1]TABLEAU DE BORD'!B1367</f>
        <v>0</v>
      </c>
      <c r="CG1369">
        <f>'[1]TABLEAU DE BORD'!E1367-'[1]TABLEAU DE BORD'!C1367</f>
        <v>0</v>
      </c>
      <c r="CI1369">
        <f>'[1]TABLEAU DE BORD'!H1367</f>
        <v>0</v>
      </c>
      <c r="CJ1369">
        <f>'[1]TABLEAU DE BORD'!K1367-'[1]TABLEAU DE BORD'!I1367</f>
        <v>0</v>
      </c>
    </row>
    <row r="1370" spans="69:88" x14ac:dyDescent="0.25">
      <c r="BQ13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BORD'!$B$13:$B$2000,0),11))*Q1370/INDEX('[1]TABLEAU DE BORD'!$B$13:$R$2000,MATCH('Formalisme RTE'!$H$2,'[1]TABLEAU DE BORD'!$B$13:$B$2000,0),12)</f>
        <v>2.7040062867933941</v>
      </c>
      <c r="BR1370">
        <f t="shared" si="79"/>
        <v>0</v>
      </c>
      <c r="BU1370">
        <f t="shared" si="77"/>
        <v>0.5758883471257642</v>
      </c>
      <c r="BW1370">
        <f>IF($BW$6="","",IF(ISERROR(INDEX([1]Base!$A$2:$C$207,MATCH($BW$6,[1]Base!$A$2:$A$207,0),2))=TRUE,"CABLE INCONNU",(INDEX([1]Base!$A$2:$C$207,MATCH($BW$6,[1]Base!$A$2:$A$207,0),3))))</f>
        <v>15.75</v>
      </c>
      <c r="BY1370">
        <f>IF($BW$6="","",IF(ISERROR(INDEX([1]Base!$A$2:$C$207,MATCH($BW$6,[1]Base!$A$2:$A$207,0),2))=TRUE,"CABLE INCONNU",(INDEX([1]Base!$A$2:$C$207,MATCH($BW$6,[1]Base!$A$2:$A$207,0),2))))</f>
        <v>0.54700000000000004</v>
      </c>
      <c r="CA1370">
        <f t="shared" si="78"/>
        <v>0</v>
      </c>
      <c r="CC1370">
        <f>$BB$28+$D$10*((EXP(($BB$26-Q1370)/$D$10)+EXP(-($BB$26-Q1370)/$D$10))/2-1)</f>
        <v>237.96</v>
      </c>
      <c r="CD13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BORD'!$B$13:$B$2000,0),9)))*Q1370/$M$18)</f>
        <v>237.96</v>
      </c>
      <c r="CF1370">
        <f>'[1]TABLEAU DE BORD'!B1368</f>
        <v>0</v>
      </c>
      <c r="CG1370">
        <f>'[1]TABLEAU DE BORD'!E1368-'[1]TABLEAU DE BORD'!C1368</f>
        <v>0</v>
      </c>
      <c r="CI1370">
        <f>'[1]TABLEAU DE BORD'!H1368</f>
        <v>0</v>
      </c>
      <c r="CJ1370">
        <f>'[1]TABLEAU DE BORD'!K1368-'[1]TABLEAU DE BORD'!I1368</f>
        <v>0</v>
      </c>
    </row>
    <row r="1371" spans="69:88" x14ac:dyDescent="0.25">
      <c r="BQ13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BORD'!$B$13:$B$2000,0),11))*Q1371/INDEX('[1]TABLEAU DE BORD'!$B$13:$R$2000,MATCH('Formalisme RTE'!$H$2,'[1]TABLEAU DE BORD'!$B$13:$B$2000,0),12)</f>
        <v>2.7040062867933941</v>
      </c>
      <c r="BR1371">
        <f t="shared" si="79"/>
        <v>0</v>
      </c>
      <c r="BU1371">
        <f t="shared" si="77"/>
        <v>0.5758883471257642</v>
      </c>
      <c r="BW1371">
        <f>IF($BW$6="","",IF(ISERROR(INDEX([1]Base!$A$2:$C$207,MATCH($BW$6,[1]Base!$A$2:$A$207,0),2))=TRUE,"CABLE INCONNU",(INDEX([1]Base!$A$2:$C$207,MATCH($BW$6,[1]Base!$A$2:$A$207,0),3))))</f>
        <v>15.75</v>
      </c>
      <c r="BY1371">
        <f>IF($BW$6="","",IF(ISERROR(INDEX([1]Base!$A$2:$C$207,MATCH($BW$6,[1]Base!$A$2:$A$207,0),2))=TRUE,"CABLE INCONNU",(INDEX([1]Base!$A$2:$C$207,MATCH($BW$6,[1]Base!$A$2:$A$207,0),2))))</f>
        <v>0.54700000000000004</v>
      </c>
      <c r="CA1371">
        <f t="shared" si="78"/>
        <v>0</v>
      </c>
      <c r="CC1371">
        <f>$BB$28+$D$10*((EXP(($BB$26-Q1371)/$D$10)+EXP(-($BB$26-Q1371)/$D$10))/2-1)</f>
        <v>237.96</v>
      </c>
      <c r="CD13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BORD'!$B$13:$B$2000,0),9)))*Q1371/$M$18)</f>
        <v>237.96</v>
      </c>
      <c r="CF1371">
        <f>'[1]TABLEAU DE BORD'!B1369</f>
        <v>0</v>
      </c>
      <c r="CG1371">
        <f>'[1]TABLEAU DE BORD'!E1369-'[1]TABLEAU DE BORD'!C1369</f>
        <v>0</v>
      </c>
      <c r="CI1371">
        <f>'[1]TABLEAU DE BORD'!H1369</f>
        <v>0</v>
      </c>
      <c r="CJ1371">
        <f>'[1]TABLEAU DE BORD'!K1369-'[1]TABLEAU DE BORD'!I1369</f>
        <v>0</v>
      </c>
    </row>
    <row r="1372" spans="69:88" x14ac:dyDescent="0.25">
      <c r="BQ13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BORD'!$B$13:$B$2000,0),11))*Q1372/INDEX('[1]TABLEAU DE BORD'!$B$13:$R$2000,MATCH('Formalisme RTE'!$H$2,'[1]TABLEAU DE BORD'!$B$13:$B$2000,0),12)</f>
        <v>2.7040062867933941</v>
      </c>
      <c r="BR1372">
        <f t="shared" si="79"/>
        <v>0</v>
      </c>
      <c r="BU1372">
        <f t="shared" si="77"/>
        <v>0.5758883471257642</v>
      </c>
      <c r="BW1372">
        <f>IF($BW$6="","",IF(ISERROR(INDEX([1]Base!$A$2:$C$207,MATCH($BW$6,[1]Base!$A$2:$A$207,0),2))=TRUE,"CABLE INCONNU",(INDEX([1]Base!$A$2:$C$207,MATCH($BW$6,[1]Base!$A$2:$A$207,0),3))))</f>
        <v>15.75</v>
      </c>
      <c r="BY1372">
        <f>IF($BW$6="","",IF(ISERROR(INDEX([1]Base!$A$2:$C$207,MATCH($BW$6,[1]Base!$A$2:$A$207,0),2))=TRUE,"CABLE INCONNU",(INDEX([1]Base!$A$2:$C$207,MATCH($BW$6,[1]Base!$A$2:$A$207,0),2))))</f>
        <v>0.54700000000000004</v>
      </c>
      <c r="CA1372">
        <f t="shared" si="78"/>
        <v>0</v>
      </c>
      <c r="CC1372">
        <f>$BB$28+$D$10*((EXP(($BB$26-Q1372)/$D$10)+EXP(-($BB$26-Q1372)/$D$10))/2-1)</f>
        <v>237.96</v>
      </c>
      <c r="CD13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BORD'!$B$13:$B$2000,0),9)))*Q1372/$M$18)</f>
        <v>237.96</v>
      </c>
      <c r="CF1372">
        <f>'[1]TABLEAU DE BORD'!B1370</f>
        <v>0</v>
      </c>
      <c r="CG1372">
        <f>'[1]TABLEAU DE BORD'!E1370-'[1]TABLEAU DE BORD'!C1370</f>
        <v>0</v>
      </c>
      <c r="CI1372">
        <f>'[1]TABLEAU DE BORD'!H1370</f>
        <v>0</v>
      </c>
      <c r="CJ1372">
        <f>'[1]TABLEAU DE BORD'!K1370-'[1]TABLEAU DE BORD'!I1370</f>
        <v>0</v>
      </c>
    </row>
    <row r="1373" spans="69:88" x14ac:dyDescent="0.25">
      <c r="BQ13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BORD'!$B$13:$B$2000,0),11))*Q1373/INDEX('[1]TABLEAU DE BORD'!$B$13:$R$2000,MATCH('Formalisme RTE'!$H$2,'[1]TABLEAU DE BORD'!$B$13:$B$2000,0),12)</f>
        <v>2.7040062867933941</v>
      </c>
      <c r="BR1373">
        <f t="shared" si="79"/>
        <v>0</v>
      </c>
      <c r="BU1373">
        <f t="shared" si="77"/>
        <v>0.5758883471257642</v>
      </c>
      <c r="BW1373">
        <f>IF($BW$6="","",IF(ISERROR(INDEX([1]Base!$A$2:$C$207,MATCH($BW$6,[1]Base!$A$2:$A$207,0),2))=TRUE,"CABLE INCONNU",(INDEX([1]Base!$A$2:$C$207,MATCH($BW$6,[1]Base!$A$2:$A$207,0),3))))</f>
        <v>15.75</v>
      </c>
      <c r="BY1373">
        <f>IF($BW$6="","",IF(ISERROR(INDEX([1]Base!$A$2:$C$207,MATCH($BW$6,[1]Base!$A$2:$A$207,0),2))=TRUE,"CABLE INCONNU",(INDEX([1]Base!$A$2:$C$207,MATCH($BW$6,[1]Base!$A$2:$A$207,0),2))))</f>
        <v>0.54700000000000004</v>
      </c>
      <c r="CA1373">
        <f t="shared" si="78"/>
        <v>0</v>
      </c>
      <c r="CC1373">
        <f>$BB$28+$D$10*((EXP(($BB$26-Q1373)/$D$10)+EXP(-($BB$26-Q1373)/$D$10))/2-1)</f>
        <v>237.96</v>
      </c>
      <c r="CD13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BORD'!$B$13:$B$2000,0),9)))*Q1373/$M$18)</f>
        <v>237.96</v>
      </c>
      <c r="CF1373">
        <f>'[1]TABLEAU DE BORD'!B1371</f>
        <v>0</v>
      </c>
      <c r="CG1373">
        <f>'[1]TABLEAU DE BORD'!E1371-'[1]TABLEAU DE BORD'!C1371</f>
        <v>0</v>
      </c>
      <c r="CI1373">
        <f>'[1]TABLEAU DE BORD'!H1371</f>
        <v>0</v>
      </c>
      <c r="CJ1373">
        <f>'[1]TABLEAU DE BORD'!K1371-'[1]TABLEAU DE BORD'!I1371</f>
        <v>0</v>
      </c>
    </row>
    <row r="1374" spans="69:88" x14ac:dyDescent="0.25">
      <c r="BQ13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BORD'!$B$13:$B$2000,0),11))*Q1374/INDEX('[1]TABLEAU DE BORD'!$B$13:$R$2000,MATCH('Formalisme RTE'!$H$2,'[1]TABLEAU DE BORD'!$B$13:$B$2000,0),12)</f>
        <v>2.7040062867933941</v>
      </c>
      <c r="BR1374">
        <f t="shared" si="79"/>
        <v>0</v>
      </c>
      <c r="BU1374">
        <f t="shared" si="77"/>
        <v>0.5758883471257642</v>
      </c>
      <c r="BW1374">
        <f>IF($BW$6="","",IF(ISERROR(INDEX([1]Base!$A$2:$C$207,MATCH($BW$6,[1]Base!$A$2:$A$207,0),2))=TRUE,"CABLE INCONNU",(INDEX([1]Base!$A$2:$C$207,MATCH($BW$6,[1]Base!$A$2:$A$207,0),3))))</f>
        <v>15.75</v>
      </c>
      <c r="BY1374">
        <f>IF($BW$6="","",IF(ISERROR(INDEX([1]Base!$A$2:$C$207,MATCH($BW$6,[1]Base!$A$2:$A$207,0),2))=TRUE,"CABLE INCONNU",(INDEX([1]Base!$A$2:$C$207,MATCH($BW$6,[1]Base!$A$2:$A$207,0),2))))</f>
        <v>0.54700000000000004</v>
      </c>
      <c r="CA1374">
        <f t="shared" si="78"/>
        <v>0</v>
      </c>
      <c r="CC1374">
        <f>$BB$28+$D$10*((EXP(($BB$26-Q1374)/$D$10)+EXP(-($BB$26-Q1374)/$D$10))/2-1)</f>
        <v>237.96</v>
      </c>
      <c r="CD13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BORD'!$B$13:$B$2000,0),9)))*Q1374/$M$18)</f>
        <v>237.96</v>
      </c>
      <c r="CF1374">
        <f>'[1]TABLEAU DE BORD'!B1372</f>
        <v>0</v>
      </c>
      <c r="CG1374">
        <f>'[1]TABLEAU DE BORD'!E1372-'[1]TABLEAU DE BORD'!C1372</f>
        <v>0</v>
      </c>
      <c r="CI1374">
        <f>'[1]TABLEAU DE BORD'!H1372</f>
        <v>0</v>
      </c>
      <c r="CJ1374">
        <f>'[1]TABLEAU DE BORD'!K1372-'[1]TABLEAU DE BORD'!I1372</f>
        <v>0</v>
      </c>
    </row>
    <row r="1375" spans="69:88" x14ac:dyDescent="0.25">
      <c r="BQ13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BORD'!$B$13:$B$2000,0),11))*Q1375/INDEX('[1]TABLEAU DE BORD'!$B$13:$R$2000,MATCH('Formalisme RTE'!$H$2,'[1]TABLEAU DE BORD'!$B$13:$B$2000,0),12)</f>
        <v>2.7040062867933941</v>
      </c>
      <c r="BR1375">
        <f t="shared" si="79"/>
        <v>0</v>
      </c>
      <c r="BU1375">
        <f t="shared" si="77"/>
        <v>0.5758883471257642</v>
      </c>
      <c r="BW1375">
        <f>IF($BW$6="","",IF(ISERROR(INDEX([1]Base!$A$2:$C$207,MATCH($BW$6,[1]Base!$A$2:$A$207,0),2))=TRUE,"CABLE INCONNU",(INDEX([1]Base!$A$2:$C$207,MATCH($BW$6,[1]Base!$A$2:$A$207,0),3))))</f>
        <v>15.75</v>
      </c>
      <c r="BY1375">
        <f>IF($BW$6="","",IF(ISERROR(INDEX([1]Base!$A$2:$C$207,MATCH($BW$6,[1]Base!$A$2:$A$207,0),2))=TRUE,"CABLE INCONNU",(INDEX([1]Base!$A$2:$C$207,MATCH($BW$6,[1]Base!$A$2:$A$207,0),2))))</f>
        <v>0.54700000000000004</v>
      </c>
      <c r="CA1375">
        <f t="shared" si="78"/>
        <v>0</v>
      </c>
      <c r="CC1375">
        <f>$BB$28+$D$10*((EXP(($BB$26-Q1375)/$D$10)+EXP(-($BB$26-Q1375)/$D$10))/2-1)</f>
        <v>237.96</v>
      </c>
      <c r="CD13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BORD'!$B$13:$B$2000,0),9)))*Q1375/$M$18)</f>
        <v>237.96</v>
      </c>
      <c r="CF1375">
        <f>'[1]TABLEAU DE BORD'!B1373</f>
        <v>0</v>
      </c>
      <c r="CG1375">
        <f>'[1]TABLEAU DE BORD'!E1373-'[1]TABLEAU DE BORD'!C1373</f>
        <v>0</v>
      </c>
      <c r="CI1375">
        <f>'[1]TABLEAU DE BORD'!H1373</f>
        <v>0</v>
      </c>
      <c r="CJ1375">
        <f>'[1]TABLEAU DE BORD'!K1373-'[1]TABLEAU DE BORD'!I1373</f>
        <v>0</v>
      </c>
    </row>
    <row r="1376" spans="69:88" x14ac:dyDescent="0.25">
      <c r="BQ13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BORD'!$B$13:$B$2000,0),11))*Q1376/INDEX('[1]TABLEAU DE BORD'!$B$13:$R$2000,MATCH('Formalisme RTE'!$H$2,'[1]TABLEAU DE BORD'!$B$13:$B$2000,0),12)</f>
        <v>2.7040062867933941</v>
      </c>
      <c r="BR1376">
        <f t="shared" si="79"/>
        <v>0</v>
      </c>
      <c r="BU1376">
        <f t="shared" si="77"/>
        <v>0.5758883471257642</v>
      </c>
      <c r="BW1376">
        <f>IF($BW$6="","",IF(ISERROR(INDEX([1]Base!$A$2:$C$207,MATCH($BW$6,[1]Base!$A$2:$A$207,0),2))=TRUE,"CABLE INCONNU",(INDEX([1]Base!$A$2:$C$207,MATCH($BW$6,[1]Base!$A$2:$A$207,0),3))))</f>
        <v>15.75</v>
      </c>
      <c r="BY1376">
        <f>IF($BW$6="","",IF(ISERROR(INDEX([1]Base!$A$2:$C$207,MATCH($BW$6,[1]Base!$A$2:$A$207,0),2))=TRUE,"CABLE INCONNU",(INDEX([1]Base!$A$2:$C$207,MATCH($BW$6,[1]Base!$A$2:$A$207,0),2))))</f>
        <v>0.54700000000000004</v>
      </c>
      <c r="CA1376">
        <f t="shared" si="78"/>
        <v>0</v>
      </c>
      <c r="CC1376">
        <f>$BB$28+$D$10*((EXP(($BB$26-Q1376)/$D$10)+EXP(-($BB$26-Q1376)/$D$10))/2-1)</f>
        <v>237.96</v>
      </c>
      <c r="CD13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BORD'!$B$13:$B$2000,0),9)))*Q1376/$M$18)</f>
        <v>237.96</v>
      </c>
      <c r="CF1376">
        <f>'[1]TABLEAU DE BORD'!B1374</f>
        <v>0</v>
      </c>
      <c r="CG1376">
        <f>'[1]TABLEAU DE BORD'!E1374-'[1]TABLEAU DE BORD'!C1374</f>
        <v>0</v>
      </c>
      <c r="CI1376">
        <f>'[1]TABLEAU DE BORD'!H1374</f>
        <v>0</v>
      </c>
      <c r="CJ1376">
        <f>'[1]TABLEAU DE BORD'!K1374-'[1]TABLEAU DE BORD'!I1374</f>
        <v>0</v>
      </c>
    </row>
    <row r="1377" spans="69:88" x14ac:dyDescent="0.25">
      <c r="BQ13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BORD'!$B$13:$B$2000,0),11))*Q1377/INDEX('[1]TABLEAU DE BORD'!$B$13:$R$2000,MATCH('Formalisme RTE'!$H$2,'[1]TABLEAU DE BORD'!$B$13:$B$2000,0),12)</f>
        <v>2.7040062867933941</v>
      </c>
      <c r="BR1377">
        <f t="shared" si="79"/>
        <v>0</v>
      </c>
      <c r="BU1377">
        <f t="shared" si="77"/>
        <v>0.5758883471257642</v>
      </c>
      <c r="BW1377">
        <f>IF($BW$6="","",IF(ISERROR(INDEX([1]Base!$A$2:$C$207,MATCH($BW$6,[1]Base!$A$2:$A$207,0),2))=TRUE,"CABLE INCONNU",(INDEX([1]Base!$A$2:$C$207,MATCH($BW$6,[1]Base!$A$2:$A$207,0),3))))</f>
        <v>15.75</v>
      </c>
      <c r="BY1377">
        <f>IF($BW$6="","",IF(ISERROR(INDEX([1]Base!$A$2:$C$207,MATCH($BW$6,[1]Base!$A$2:$A$207,0),2))=TRUE,"CABLE INCONNU",(INDEX([1]Base!$A$2:$C$207,MATCH($BW$6,[1]Base!$A$2:$A$207,0),2))))</f>
        <v>0.54700000000000004</v>
      </c>
      <c r="CA1377">
        <f t="shared" si="78"/>
        <v>0</v>
      </c>
      <c r="CC1377">
        <f>$BB$28+$D$10*((EXP(($BB$26-Q1377)/$D$10)+EXP(-($BB$26-Q1377)/$D$10))/2-1)</f>
        <v>237.96</v>
      </c>
      <c r="CD13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BORD'!$B$13:$B$2000,0),9)))*Q1377/$M$18)</f>
        <v>237.96</v>
      </c>
      <c r="CF1377">
        <f>'[1]TABLEAU DE BORD'!B1375</f>
        <v>0</v>
      </c>
      <c r="CG1377">
        <f>'[1]TABLEAU DE BORD'!E1375-'[1]TABLEAU DE BORD'!C1375</f>
        <v>0</v>
      </c>
      <c r="CI1377">
        <f>'[1]TABLEAU DE BORD'!H1375</f>
        <v>0</v>
      </c>
      <c r="CJ1377">
        <f>'[1]TABLEAU DE BORD'!K1375-'[1]TABLEAU DE BORD'!I1375</f>
        <v>0</v>
      </c>
    </row>
    <row r="1378" spans="69:88" x14ac:dyDescent="0.25">
      <c r="BQ13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BORD'!$B$13:$B$2000,0),11))*Q1378/INDEX('[1]TABLEAU DE BORD'!$B$13:$R$2000,MATCH('Formalisme RTE'!$H$2,'[1]TABLEAU DE BORD'!$B$13:$B$2000,0),12)</f>
        <v>2.7040062867933941</v>
      </c>
      <c r="BR1378">
        <f t="shared" si="79"/>
        <v>0</v>
      </c>
      <c r="BU1378">
        <f t="shared" si="77"/>
        <v>0.5758883471257642</v>
      </c>
      <c r="BW1378">
        <f>IF($BW$6="","",IF(ISERROR(INDEX([1]Base!$A$2:$C$207,MATCH($BW$6,[1]Base!$A$2:$A$207,0),2))=TRUE,"CABLE INCONNU",(INDEX([1]Base!$A$2:$C$207,MATCH($BW$6,[1]Base!$A$2:$A$207,0),3))))</f>
        <v>15.75</v>
      </c>
      <c r="BY1378">
        <f>IF($BW$6="","",IF(ISERROR(INDEX([1]Base!$A$2:$C$207,MATCH($BW$6,[1]Base!$A$2:$A$207,0),2))=TRUE,"CABLE INCONNU",(INDEX([1]Base!$A$2:$C$207,MATCH($BW$6,[1]Base!$A$2:$A$207,0),2))))</f>
        <v>0.54700000000000004</v>
      </c>
      <c r="CA1378">
        <f t="shared" si="78"/>
        <v>0</v>
      </c>
      <c r="CC1378">
        <f>$BB$28+$D$10*((EXP(($BB$26-Q1378)/$D$10)+EXP(-($BB$26-Q1378)/$D$10))/2-1)</f>
        <v>237.96</v>
      </c>
      <c r="CD13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BORD'!$B$13:$B$2000,0),9)))*Q1378/$M$18)</f>
        <v>237.96</v>
      </c>
      <c r="CF1378">
        <f>'[1]TABLEAU DE BORD'!B1376</f>
        <v>0</v>
      </c>
      <c r="CG1378">
        <f>'[1]TABLEAU DE BORD'!E1376-'[1]TABLEAU DE BORD'!C1376</f>
        <v>0</v>
      </c>
      <c r="CI1378">
        <f>'[1]TABLEAU DE BORD'!H1376</f>
        <v>0</v>
      </c>
      <c r="CJ1378">
        <f>'[1]TABLEAU DE BORD'!K1376-'[1]TABLEAU DE BORD'!I1376</f>
        <v>0</v>
      </c>
    </row>
    <row r="1379" spans="69:88" x14ac:dyDescent="0.25">
      <c r="BQ13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BORD'!$B$13:$B$2000,0),11))*Q1379/INDEX('[1]TABLEAU DE BORD'!$B$13:$R$2000,MATCH('Formalisme RTE'!$H$2,'[1]TABLEAU DE BORD'!$B$13:$B$2000,0),12)</f>
        <v>2.7040062867933941</v>
      </c>
      <c r="BR1379">
        <f t="shared" si="79"/>
        <v>0</v>
      </c>
      <c r="BU1379">
        <f t="shared" si="77"/>
        <v>0.5758883471257642</v>
      </c>
      <c r="BW1379">
        <f>IF($BW$6="","",IF(ISERROR(INDEX([1]Base!$A$2:$C$207,MATCH($BW$6,[1]Base!$A$2:$A$207,0),2))=TRUE,"CABLE INCONNU",(INDEX([1]Base!$A$2:$C$207,MATCH($BW$6,[1]Base!$A$2:$A$207,0),3))))</f>
        <v>15.75</v>
      </c>
      <c r="BY1379">
        <f>IF($BW$6="","",IF(ISERROR(INDEX([1]Base!$A$2:$C$207,MATCH($BW$6,[1]Base!$A$2:$A$207,0),2))=TRUE,"CABLE INCONNU",(INDEX([1]Base!$A$2:$C$207,MATCH($BW$6,[1]Base!$A$2:$A$207,0),2))))</f>
        <v>0.54700000000000004</v>
      </c>
      <c r="CA1379">
        <f t="shared" si="78"/>
        <v>0</v>
      </c>
      <c r="CC1379">
        <f>$BB$28+$D$10*((EXP(($BB$26-Q1379)/$D$10)+EXP(-($BB$26-Q1379)/$D$10))/2-1)</f>
        <v>237.96</v>
      </c>
      <c r="CD13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BORD'!$B$13:$B$2000,0),9)))*Q1379/$M$18)</f>
        <v>237.96</v>
      </c>
      <c r="CF1379">
        <f>'[1]TABLEAU DE BORD'!B1377</f>
        <v>0</v>
      </c>
      <c r="CG1379">
        <f>'[1]TABLEAU DE BORD'!E1377-'[1]TABLEAU DE BORD'!C1377</f>
        <v>0</v>
      </c>
      <c r="CI1379">
        <f>'[1]TABLEAU DE BORD'!H1377</f>
        <v>0</v>
      </c>
      <c r="CJ1379">
        <f>'[1]TABLEAU DE BORD'!K1377-'[1]TABLEAU DE BORD'!I1377</f>
        <v>0</v>
      </c>
    </row>
    <row r="1380" spans="69:88" x14ac:dyDescent="0.25">
      <c r="BQ13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BORD'!$B$13:$B$2000,0),11))*Q1380/INDEX('[1]TABLEAU DE BORD'!$B$13:$R$2000,MATCH('Formalisme RTE'!$H$2,'[1]TABLEAU DE BORD'!$B$13:$B$2000,0),12)</f>
        <v>2.7040062867933941</v>
      </c>
      <c r="BR1380">
        <f t="shared" si="79"/>
        <v>0</v>
      </c>
      <c r="BU1380">
        <f t="shared" si="77"/>
        <v>0.5758883471257642</v>
      </c>
      <c r="BW1380">
        <f>IF($BW$6="","",IF(ISERROR(INDEX([1]Base!$A$2:$C$207,MATCH($BW$6,[1]Base!$A$2:$A$207,0),2))=TRUE,"CABLE INCONNU",(INDEX([1]Base!$A$2:$C$207,MATCH($BW$6,[1]Base!$A$2:$A$207,0),3))))</f>
        <v>15.75</v>
      </c>
      <c r="BY1380">
        <f>IF($BW$6="","",IF(ISERROR(INDEX([1]Base!$A$2:$C$207,MATCH($BW$6,[1]Base!$A$2:$A$207,0),2))=TRUE,"CABLE INCONNU",(INDEX([1]Base!$A$2:$C$207,MATCH($BW$6,[1]Base!$A$2:$A$207,0),2))))</f>
        <v>0.54700000000000004</v>
      </c>
      <c r="CA1380">
        <f t="shared" si="78"/>
        <v>0</v>
      </c>
      <c r="CC1380">
        <f>$BB$28+$D$10*((EXP(($BB$26-Q1380)/$D$10)+EXP(-($BB$26-Q1380)/$D$10))/2-1)</f>
        <v>237.96</v>
      </c>
      <c r="CD13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BORD'!$B$13:$B$2000,0),9)))*Q1380/$M$18)</f>
        <v>237.96</v>
      </c>
      <c r="CF1380">
        <f>'[1]TABLEAU DE BORD'!B1378</f>
        <v>0</v>
      </c>
      <c r="CG1380">
        <f>'[1]TABLEAU DE BORD'!E1378-'[1]TABLEAU DE BORD'!C1378</f>
        <v>0</v>
      </c>
      <c r="CI1380">
        <f>'[1]TABLEAU DE BORD'!H1378</f>
        <v>0</v>
      </c>
      <c r="CJ1380">
        <f>'[1]TABLEAU DE BORD'!K1378-'[1]TABLEAU DE BORD'!I1378</f>
        <v>0</v>
      </c>
    </row>
    <row r="1381" spans="69:88" x14ac:dyDescent="0.25">
      <c r="BQ13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BORD'!$B$13:$B$2000,0),11))*Q1381/INDEX('[1]TABLEAU DE BORD'!$B$13:$R$2000,MATCH('Formalisme RTE'!$H$2,'[1]TABLEAU DE BORD'!$B$13:$B$2000,0),12)</f>
        <v>2.7040062867933941</v>
      </c>
      <c r="BR1381">
        <f t="shared" si="79"/>
        <v>0</v>
      </c>
      <c r="BU1381">
        <f t="shared" si="77"/>
        <v>0.5758883471257642</v>
      </c>
      <c r="BW1381">
        <f>IF($BW$6="","",IF(ISERROR(INDEX([1]Base!$A$2:$C$207,MATCH($BW$6,[1]Base!$A$2:$A$207,0),2))=TRUE,"CABLE INCONNU",(INDEX([1]Base!$A$2:$C$207,MATCH($BW$6,[1]Base!$A$2:$A$207,0),3))))</f>
        <v>15.75</v>
      </c>
      <c r="BY1381">
        <f>IF($BW$6="","",IF(ISERROR(INDEX([1]Base!$A$2:$C$207,MATCH($BW$6,[1]Base!$A$2:$A$207,0),2))=TRUE,"CABLE INCONNU",(INDEX([1]Base!$A$2:$C$207,MATCH($BW$6,[1]Base!$A$2:$A$207,0),2))))</f>
        <v>0.54700000000000004</v>
      </c>
      <c r="CA1381">
        <f t="shared" si="78"/>
        <v>0</v>
      </c>
      <c r="CC1381">
        <f>$BB$28+$D$10*((EXP(($BB$26-Q1381)/$D$10)+EXP(-($BB$26-Q1381)/$D$10))/2-1)</f>
        <v>237.96</v>
      </c>
      <c r="CD13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BORD'!$B$13:$B$2000,0),9)))*Q1381/$M$18)</f>
        <v>237.96</v>
      </c>
      <c r="CF1381">
        <f>'[1]TABLEAU DE BORD'!B1379</f>
        <v>0</v>
      </c>
      <c r="CG1381">
        <f>'[1]TABLEAU DE BORD'!E1379-'[1]TABLEAU DE BORD'!C1379</f>
        <v>0</v>
      </c>
      <c r="CI1381">
        <f>'[1]TABLEAU DE BORD'!H1379</f>
        <v>0</v>
      </c>
      <c r="CJ1381">
        <f>'[1]TABLEAU DE BORD'!K1379-'[1]TABLEAU DE BORD'!I1379</f>
        <v>0</v>
      </c>
    </row>
    <row r="1382" spans="69:88" x14ac:dyDescent="0.25">
      <c r="BQ13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BORD'!$B$13:$B$2000,0),11))*Q1382/INDEX('[1]TABLEAU DE BORD'!$B$13:$R$2000,MATCH('Formalisme RTE'!$H$2,'[1]TABLEAU DE BORD'!$B$13:$B$2000,0),12)</f>
        <v>2.7040062867933941</v>
      </c>
      <c r="BR1382">
        <f t="shared" si="79"/>
        <v>0</v>
      </c>
      <c r="BU1382">
        <f t="shared" si="77"/>
        <v>0.5758883471257642</v>
      </c>
      <c r="BW1382">
        <f>IF($BW$6="","",IF(ISERROR(INDEX([1]Base!$A$2:$C$207,MATCH($BW$6,[1]Base!$A$2:$A$207,0),2))=TRUE,"CABLE INCONNU",(INDEX([1]Base!$A$2:$C$207,MATCH($BW$6,[1]Base!$A$2:$A$207,0),3))))</f>
        <v>15.75</v>
      </c>
      <c r="BY1382">
        <f>IF($BW$6="","",IF(ISERROR(INDEX([1]Base!$A$2:$C$207,MATCH($BW$6,[1]Base!$A$2:$A$207,0),2))=TRUE,"CABLE INCONNU",(INDEX([1]Base!$A$2:$C$207,MATCH($BW$6,[1]Base!$A$2:$A$207,0),2))))</f>
        <v>0.54700000000000004</v>
      </c>
      <c r="CA1382">
        <f t="shared" si="78"/>
        <v>0</v>
      </c>
      <c r="CC1382">
        <f>$BB$28+$D$10*((EXP(($BB$26-Q1382)/$D$10)+EXP(-($BB$26-Q1382)/$D$10))/2-1)</f>
        <v>237.96</v>
      </c>
      <c r="CD13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BORD'!$B$13:$B$2000,0),9)))*Q1382/$M$18)</f>
        <v>237.96</v>
      </c>
      <c r="CF1382">
        <f>'[1]TABLEAU DE BORD'!B1380</f>
        <v>0</v>
      </c>
      <c r="CG1382">
        <f>'[1]TABLEAU DE BORD'!E1380-'[1]TABLEAU DE BORD'!C1380</f>
        <v>0</v>
      </c>
      <c r="CI1382">
        <f>'[1]TABLEAU DE BORD'!H1380</f>
        <v>0</v>
      </c>
      <c r="CJ1382">
        <f>'[1]TABLEAU DE BORD'!K1380-'[1]TABLEAU DE BORD'!I1380</f>
        <v>0</v>
      </c>
    </row>
    <row r="1383" spans="69:88" x14ac:dyDescent="0.25">
      <c r="BQ13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BORD'!$B$13:$B$2000,0),11))*Q1383/INDEX('[1]TABLEAU DE BORD'!$B$13:$R$2000,MATCH('Formalisme RTE'!$H$2,'[1]TABLEAU DE BORD'!$B$13:$B$2000,0),12)</f>
        <v>2.7040062867933941</v>
      </c>
      <c r="BR1383">
        <f t="shared" si="79"/>
        <v>0</v>
      </c>
      <c r="BU1383">
        <f t="shared" si="77"/>
        <v>0.5758883471257642</v>
      </c>
      <c r="BW1383">
        <f>IF($BW$6="","",IF(ISERROR(INDEX([1]Base!$A$2:$C$207,MATCH($BW$6,[1]Base!$A$2:$A$207,0),2))=TRUE,"CABLE INCONNU",(INDEX([1]Base!$A$2:$C$207,MATCH($BW$6,[1]Base!$A$2:$A$207,0),3))))</f>
        <v>15.75</v>
      </c>
      <c r="BY1383">
        <f>IF($BW$6="","",IF(ISERROR(INDEX([1]Base!$A$2:$C$207,MATCH($BW$6,[1]Base!$A$2:$A$207,0),2))=TRUE,"CABLE INCONNU",(INDEX([1]Base!$A$2:$C$207,MATCH($BW$6,[1]Base!$A$2:$A$207,0),2))))</f>
        <v>0.54700000000000004</v>
      </c>
      <c r="CA1383">
        <f t="shared" si="78"/>
        <v>0</v>
      </c>
      <c r="CC1383">
        <f>$BB$28+$D$10*((EXP(($BB$26-Q1383)/$D$10)+EXP(-($BB$26-Q1383)/$D$10))/2-1)</f>
        <v>237.96</v>
      </c>
      <c r="CD13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BORD'!$B$13:$B$2000,0),9)))*Q1383/$M$18)</f>
        <v>237.96</v>
      </c>
      <c r="CF1383">
        <f>'[1]TABLEAU DE BORD'!B1381</f>
        <v>0</v>
      </c>
      <c r="CG1383">
        <f>'[1]TABLEAU DE BORD'!E1381-'[1]TABLEAU DE BORD'!C1381</f>
        <v>0</v>
      </c>
      <c r="CI1383">
        <f>'[1]TABLEAU DE BORD'!H1381</f>
        <v>0</v>
      </c>
      <c r="CJ1383">
        <f>'[1]TABLEAU DE BORD'!K1381-'[1]TABLEAU DE BORD'!I1381</f>
        <v>0</v>
      </c>
    </row>
    <row r="1384" spans="69:88" x14ac:dyDescent="0.25">
      <c r="BQ13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BORD'!$B$13:$B$2000,0),11))*Q1384/INDEX('[1]TABLEAU DE BORD'!$B$13:$R$2000,MATCH('Formalisme RTE'!$H$2,'[1]TABLEAU DE BORD'!$B$13:$B$2000,0),12)</f>
        <v>2.7040062867933941</v>
      </c>
      <c r="BR1384">
        <f t="shared" si="79"/>
        <v>0</v>
      </c>
      <c r="BU1384">
        <f t="shared" si="77"/>
        <v>0.5758883471257642</v>
      </c>
      <c r="BW1384">
        <f>IF($BW$6="","",IF(ISERROR(INDEX([1]Base!$A$2:$C$207,MATCH($BW$6,[1]Base!$A$2:$A$207,0),2))=TRUE,"CABLE INCONNU",(INDEX([1]Base!$A$2:$C$207,MATCH($BW$6,[1]Base!$A$2:$A$207,0),3))))</f>
        <v>15.75</v>
      </c>
      <c r="BY1384">
        <f>IF($BW$6="","",IF(ISERROR(INDEX([1]Base!$A$2:$C$207,MATCH($BW$6,[1]Base!$A$2:$A$207,0),2))=TRUE,"CABLE INCONNU",(INDEX([1]Base!$A$2:$C$207,MATCH($BW$6,[1]Base!$A$2:$A$207,0),2))))</f>
        <v>0.54700000000000004</v>
      </c>
      <c r="CA1384">
        <f t="shared" si="78"/>
        <v>0</v>
      </c>
      <c r="CC1384">
        <f>$BB$28+$D$10*((EXP(($BB$26-Q1384)/$D$10)+EXP(-($BB$26-Q1384)/$D$10))/2-1)</f>
        <v>237.96</v>
      </c>
      <c r="CD13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BORD'!$B$13:$B$2000,0),9)))*Q1384/$M$18)</f>
        <v>237.96</v>
      </c>
      <c r="CF1384">
        <f>'[1]TABLEAU DE BORD'!B1382</f>
        <v>0</v>
      </c>
      <c r="CG1384">
        <f>'[1]TABLEAU DE BORD'!E1382-'[1]TABLEAU DE BORD'!C1382</f>
        <v>0</v>
      </c>
      <c r="CI1384">
        <f>'[1]TABLEAU DE BORD'!H1382</f>
        <v>0</v>
      </c>
      <c r="CJ1384">
        <f>'[1]TABLEAU DE BORD'!K1382-'[1]TABLEAU DE BORD'!I1382</f>
        <v>0</v>
      </c>
    </row>
    <row r="1385" spans="69:88" x14ac:dyDescent="0.25">
      <c r="BQ13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BORD'!$B$13:$B$2000,0),11))*Q1385/INDEX('[1]TABLEAU DE BORD'!$B$13:$R$2000,MATCH('Formalisme RTE'!$H$2,'[1]TABLEAU DE BORD'!$B$13:$B$2000,0),12)</f>
        <v>2.7040062867933941</v>
      </c>
      <c r="BR1385">
        <f t="shared" si="79"/>
        <v>0</v>
      </c>
      <c r="BU1385">
        <f t="shared" si="77"/>
        <v>0.5758883471257642</v>
      </c>
      <c r="BW1385">
        <f>IF($BW$6="","",IF(ISERROR(INDEX([1]Base!$A$2:$C$207,MATCH($BW$6,[1]Base!$A$2:$A$207,0),2))=TRUE,"CABLE INCONNU",(INDEX([1]Base!$A$2:$C$207,MATCH($BW$6,[1]Base!$A$2:$A$207,0),3))))</f>
        <v>15.75</v>
      </c>
      <c r="BY1385">
        <f>IF($BW$6="","",IF(ISERROR(INDEX([1]Base!$A$2:$C$207,MATCH($BW$6,[1]Base!$A$2:$A$207,0),2))=TRUE,"CABLE INCONNU",(INDEX([1]Base!$A$2:$C$207,MATCH($BW$6,[1]Base!$A$2:$A$207,0),2))))</f>
        <v>0.54700000000000004</v>
      </c>
      <c r="CA1385">
        <f t="shared" si="78"/>
        <v>0</v>
      </c>
      <c r="CC1385">
        <f>$BB$28+$D$10*((EXP(($BB$26-Q1385)/$D$10)+EXP(-($BB$26-Q1385)/$D$10))/2-1)</f>
        <v>237.96</v>
      </c>
      <c r="CD13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BORD'!$B$13:$B$2000,0),9)))*Q1385/$M$18)</f>
        <v>237.96</v>
      </c>
      <c r="CF1385">
        <f>'[1]TABLEAU DE BORD'!B1383</f>
        <v>0</v>
      </c>
      <c r="CG1385">
        <f>'[1]TABLEAU DE BORD'!E1383-'[1]TABLEAU DE BORD'!C1383</f>
        <v>0</v>
      </c>
      <c r="CI1385">
        <f>'[1]TABLEAU DE BORD'!H1383</f>
        <v>0</v>
      </c>
      <c r="CJ1385">
        <f>'[1]TABLEAU DE BORD'!K1383-'[1]TABLEAU DE BORD'!I1383</f>
        <v>0</v>
      </c>
    </row>
    <row r="1386" spans="69:88" x14ac:dyDescent="0.25">
      <c r="BQ13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BORD'!$B$13:$B$2000,0),11))*Q1386/INDEX('[1]TABLEAU DE BORD'!$B$13:$R$2000,MATCH('Formalisme RTE'!$H$2,'[1]TABLEAU DE BORD'!$B$13:$B$2000,0),12)</f>
        <v>2.7040062867933941</v>
      </c>
      <c r="BR1386">
        <f t="shared" si="79"/>
        <v>0</v>
      </c>
      <c r="BU1386">
        <f t="shared" si="77"/>
        <v>0.5758883471257642</v>
      </c>
      <c r="BW1386">
        <f>IF($BW$6="","",IF(ISERROR(INDEX([1]Base!$A$2:$C$207,MATCH($BW$6,[1]Base!$A$2:$A$207,0),2))=TRUE,"CABLE INCONNU",(INDEX([1]Base!$A$2:$C$207,MATCH($BW$6,[1]Base!$A$2:$A$207,0),3))))</f>
        <v>15.75</v>
      </c>
      <c r="BY1386">
        <f>IF($BW$6="","",IF(ISERROR(INDEX([1]Base!$A$2:$C$207,MATCH($BW$6,[1]Base!$A$2:$A$207,0),2))=TRUE,"CABLE INCONNU",(INDEX([1]Base!$A$2:$C$207,MATCH($BW$6,[1]Base!$A$2:$A$207,0),2))))</f>
        <v>0.54700000000000004</v>
      </c>
      <c r="CA1386">
        <f t="shared" si="78"/>
        <v>0</v>
      </c>
      <c r="CC1386">
        <f>$BB$28+$D$10*((EXP(($BB$26-Q1386)/$D$10)+EXP(-($BB$26-Q1386)/$D$10))/2-1)</f>
        <v>237.96</v>
      </c>
      <c r="CD13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BORD'!$B$13:$B$2000,0),9)))*Q1386/$M$18)</f>
        <v>237.96</v>
      </c>
      <c r="CF1386">
        <f>'[1]TABLEAU DE BORD'!B1384</f>
        <v>0</v>
      </c>
      <c r="CG1386">
        <f>'[1]TABLEAU DE BORD'!E1384-'[1]TABLEAU DE BORD'!C1384</f>
        <v>0</v>
      </c>
      <c r="CI1386">
        <f>'[1]TABLEAU DE BORD'!H1384</f>
        <v>0</v>
      </c>
      <c r="CJ1386">
        <f>'[1]TABLEAU DE BORD'!K1384-'[1]TABLEAU DE BORD'!I1384</f>
        <v>0</v>
      </c>
    </row>
    <row r="1387" spans="69:88" x14ac:dyDescent="0.25">
      <c r="BQ13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BORD'!$B$13:$B$2000,0),11))*Q1387/INDEX('[1]TABLEAU DE BORD'!$B$13:$R$2000,MATCH('Formalisme RTE'!$H$2,'[1]TABLEAU DE BORD'!$B$13:$B$2000,0),12)</f>
        <v>2.7040062867933941</v>
      </c>
      <c r="BR1387">
        <f t="shared" si="79"/>
        <v>0</v>
      </c>
      <c r="BU1387">
        <f t="shared" si="77"/>
        <v>0.5758883471257642</v>
      </c>
      <c r="BW1387">
        <f>IF($BW$6="","",IF(ISERROR(INDEX([1]Base!$A$2:$C$207,MATCH($BW$6,[1]Base!$A$2:$A$207,0),2))=TRUE,"CABLE INCONNU",(INDEX([1]Base!$A$2:$C$207,MATCH($BW$6,[1]Base!$A$2:$A$207,0),3))))</f>
        <v>15.75</v>
      </c>
      <c r="BY1387">
        <f>IF($BW$6="","",IF(ISERROR(INDEX([1]Base!$A$2:$C$207,MATCH($BW$6,[1]Base!$A$2:$A$207,0),2))=TRUE,"CABLE INCONNU",(INDEX([1]Base!$A$2:$C$207,MATCH($BW$6,[1]Base!$A$2:$A$207,0),2))))</f>
        <v>0.54700000000000004</v>
      </c>
      <c r="CA1387">
        <f t="shared" si="78"/>
        <v>0</v>
      </c>
      <c r="CC1387">
        <f>$BB$28+$D$10*((EXP(($BB$26-Q1387)/$D$10)+EXP(-($BB$26-Q1387)/$D$10))/2-1)</f>
        <v>237.96</v>
      </c>
      <c r="CD13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BORD'!$B$13:$B$2000,0),9)))*Q1387/$M$18)</f>
        <v>237.96</v>
      </c>
      <c r="CF1387">
        <f>'[1]TABLEAU DE BORD'!B1385</f>
        <v>0</v>
      </c>
      <c r="CG1387">
        <f>'[1]TABLEAU DE BORD'!E1385-'[1]TABLEAU DE BORD'!C1385</f>
        <v>0</v>
      </c>
      <c r="CI1387">
        <f>'[1]TABLEAU DE BORD'!H1385</f>
        <v>0</v>
      </c>
      <c r="CJ1387">
        <f>'[1]TABLEAU DE BORD'!K1385-'[1]TABLEAU DE BORD'!I1385</f>
        <v>0</v>
      </c>
    </row>
    <row r="1388" spans="69:88" x14ac:dyDescent="0.25">
      <c r="BQ13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BORD'!$B$13:$B$2000,0),11))*Q1388/INDEX('[1]TABLEAU DE BORD'!$B$13:$R$2000,MATCH('Formalisme RTE'!$H$2,'[1]TABLEAU DE BORD'!$B$13:$B$2000,0),12)</f>
        <v>2.7040062867933941</v>
      </c>
      <c r="BR1388">
        <f t="shared" si="79"/>
        <v>0</v>
      </c>
      <c r="BU1388">
        <f t="shared" si="77"/>
        <v>0.5758883471257642</v>
      </c>
      <c r="BW1388">
        <f>IF($BW$6="","",IF(ISERROR(INDEX([1]Base!$A$2:$C$207,MATCH($BW$6,[1]Base!$A$2:$A$207,0),2))=TRUE,"CABLE INCONNU",(INDEX([1]Base!$A$2:$C$207,MATCH($BW$6,[1]Base!$A$2:$A$207,0),3))))</f>
        <v>15.75</v>
      </c>
      <c r="BY1388">
        <f>IF($BW$6="","",IF(ISERROR(INDEX([1]Base!$A$2:$C$207,MATCH($BW$6,[1]Base!$A$2:$A$207,0),2))=TRUE,"CABLE INCONNU",(INDEX([1]Base!$A$2:$C$207,MATCH($BW$6,[1]Base!$A$2:$A$207,0),2))))</f>
        <v>0.54700000000000004</v>
      </c>
      <c r="CA1388">
        <f t="shared" si="78"/>
        <v>0</v>
      </c>
      <c r="CC1388">
        <f>$BB$28+$D$10*((EXP(($BB$26-Q1388)/$D$10)+EXP(-($BB$26-Q1388)/$D$10))/2-1)</f>
        <v>237.96</v>
      </c>
      <c r="CD13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BORD'!$B$13:$B$2000,0),9)))*Q1388/$M$18)</f>
        <v>237.96</v>
      </c>
      <c r="CF1388">
        <f>'[1]TABLEAU DE BORD'!B1386</f>
        <v>0</v>
      </c>
      <c r="CG1388">
        <f>'[1]TABLEAU DE BORD'!E1386-'[1]TABLEAU DE BORD'!C1386</f>
        <v>0</v>
      </c>
      <c r="CI1388">
        <f>'[1]TABLEAU DE BORD'!H1386</f>
        <v>0</v>
      </c>
      <c r="CJ1388">
        <f>'[1]TABLEAU DE BORD'!K1386-'[1]TABLEAU DE BORD'!I1386</f>
        <v>0</v>
      </c>
    </row>
    <row r="1389" spans="69:88" x14ac:dyDescent="0.25">
      <c r="BQ13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BORD'!$B$13:$B$2000,0),11))*Q1389/INDEX('[1]TABLEAU DE BORD'!$B$13:$R$2000,MATCH('Formalisme RTE'!$H$2,'[1]TABLEAU DE BORD'!$B$13:$B$2000,0),12)</f>
        <v>2.7040062867933941</v>
      </c>
      <c r="BR1389">
        <f t="shared" si="79"/>
        <v>0</v>
      </c>
      <c r="BU1389">
        <f t="shared" si="77"/>
        <v>0.5758883471257642</v>
      </c>
      <c r="BW1389">
        <f>IF($BW$6="","",IF(ISERROR(INDEX([1]Base!$A$2:$C$207,MATCH($BW$6,[1]Base!$A$2:$A$207,0),2))=TRUE,"CABLE INCONNU",(INDEX([1]Base!$A$2:$C$207,MATCH($BW$6,[1]Base!$A$2:$A$207,0),3))))</f>
        <v>15.75</v>
      </c>
      <c r="BY1389">
        <f>IF($BW$6="","",IF(ISERROR(INDEX([1]Base!$A$2:$C$207,MATCH($BW$6,[1]Base!$A$2:$A$207,0),2))=TRUE,"CABLE INCONNU",(INDEX([1]Base!$A$2:$C$207,MATCH($BW$6,[1]Base!$A$2:$A$207,0),2))))</f>
        <v>0.54700000000000004</v>
      </c>
      <c r="CA1389">
        <f t="shared" si="78"/>
        <v>0</v>
      </c>
      <c r="CC1389">
        <f>$BB$28+$D$10*((EXP(($BB$26-Q1389)/$D$10)+EXP(-($BB$26-Q1389)/$D$10))/2-1)</f>
        <v>237.96</v>
      </c>
      <c r="CD13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BORD'!$B$13:$B$2000,0),9)))*Q1389/$M$18)</f>
        <v>237.96</v>
      </c>
      <c r="CF1389">
        <f>'[1]TABLEAU DE BORD'!B1387</f>
        <v>0</v>
      </c>
      <c r="CG1389">
        <f>'[1]TABLEAU DE BORD'!E1387-'[1]TABLEAU DE BORD'!C1387</f>
        <v>0</v>
      </c>
      <c r="CI1389">
        <f>'[1]TABLEAU DE BORD'!H1387</f>
        <v>0</v>
      </c>
      <c r="CJ1389">
        <f>'[1]TABLEAU DE BORD'!K1387-'[1]TABLEAU DE BORD'!I1387</f>
        <v>0</v>
      </c>
    </row>
    <row r="1390" spans="69:88" x14ac:dyDescent="0.25">
      <c r="BQ13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BORD'!$B$13:$B$2000,0),11))*Q1390/INDEX('[1]TABLEAU DE BORD'!$B$13:$R$2000,MATCH('Formalisme RTE'!$H$2,'[1]TABLEAU DE BORD'!$B$13:$B$2000,0),12)</f>
        <v>2.7040062867933941</v>
      </c>
      <c r="BR1390">
        <f t="shared" si="79"/>
        <v>0</v>
      </c>
      <c r="BU1390">
        <f t="shared" si="77"/>
        <v>0.5758883471257642</v>
      </c>
      <c r="BW1390">
        <f>IF($BW$6="","",IF(ISERROR(INDEX([1]Base!$A$2:$C$207,MATCH($BW$6,[1]Base!$A$2:$A$207,0),2))=TRUE,"CABLE INCONNU",(INDEX([1]Base!$A$2:$C$207,MATCH($BW$6,[1]Base!$A$2:$A$207,0),3))))</f>
        <v>15.75</v>
      </c>
      <c r="BY1390">
        <f>IF($BW$6="","",IF(ISERROR(INDEX([1]Base!$A$2:$C$207,MATCH($BW$6,[1]Base!$A$2:$A$207,0),2))=TRUE,"CABLE INCONNU",(INDEX([1]Base!$A$2:$C$207,MATCH($BW$6,[1]Base!$A$2:$A$207,0),2))))</f>
        <v>0.54700000000000004</v>
      </c>
      <c r="CA1390">
        <f t="shared" si="78"/>
        <v>0</v>
      </c>
      <c r="CC1390">
        <f>$BB$28+$D$10*((EXP(($BB$26-Q1390)/$D$10)+EXP(-($BB$26-Q1390)/$D$10))/2-1)</f>
        <v>237.96</v>
      </c>
      <c r="CD13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BORD'!$B$13:$B$2000,0),9)))*Q1390/$M$18)</f>
        <v>237.96</v>
      </c>
      <c r="CF1390">
        <f>'[1]TABLEAU DE BORD'!B1388</f>
        <v>0</v>
      </c>
      <c r="CG1390">
        <f>'[1]TABLEAU DE BORD'!E1388-'[1]TABLEAU DE BORD'!C1388</f>
        <v>0</v>
      </c>
      <c r="CI1390">
        <f>'[1]TABLEAU DE BORD'!H1388</f>
        <v>0</v>
      </c>
      <c r="CJ1390">
        <f>'[1]TABLEAU DE BORD'!K1388-'[1]TABLEAU DE BORD'!I1388</f>
        <v>0</v>
      </c>
    </row>
    <row r="1391" spans="69:88" x14ac:dyDescent="0.25">
      <c r="BQ13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BORD'!$B$13:$B$2000,0),11))*Q1391/INDEX('[1]TABLEAU DE BORD'!$B$13:$R$2000,MATCH('Formalisme RTE'!$H$2,'[1]TABLEAU DE BORD'!$B$13:$B$2000,0),12)</f>
        <v>2.7040062867933941</v>
      </c>
      <c r="BR1391">
        <f t="shared" si="79"/>
        <v>0</v>
      </c>
      <c r="BU1391">
        <f t="shared" si="77"/>
        <v>0.5758883471257642</v>
      </c>
      <c r="BW1391">
        <f>IF($BW$6="","",IF(ISERROR(INDEX([1]Base!$A$2:$C$207,MATCH($BW$6,[1]Base!$A$2:$A$207,0),2))=TRUE,"CABLE INCONNU",(INDEX([1]Base!$A$2:$C$207,MATCH($BW$6,[1]Base!$A$2:$A$207,0),3))))</f>
        <v>15.75</v>
      </c>
      <c r="BY1391">
        <f>IF($BW$6="","",IF(ISERROR(INDEX([1]Base!$A$2:$C$207,MATCH($BW$6,[1]Base!$A$2:$A$207,0),2))=TRUE,"CABLE INCONNU",(INDEX([1]Base!$A$2:$C$207,MATCH($BW$6,[1]Base!$A$2:$A$207,0),2))))</f>
        <v>0.54700000000000004</v>
      </c>
      <c r="CA1391">
        <f t="shared" si="78"/>
        <v>0</v>
      </c>
      <c r="CC1391">
        <f>$BB$28+$D$10*((EXP(($BB$26-Q1391)/$D$10)+EXP(-($BB$26-Q1391)/$D$10))/2-1)</f>
        <v>237.96</v>
      </c>
      <c r="CD13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BORD'!$B$13:$B$2000,0),9)))*Q1391/$M$18)</f>
        <v>237.96</v>
      </c>
      <c r="CF1391">
        <f>'[1]TABLEAU DE BORD'!B1389</f>
        <v>0</v>
      </c>
      <c r="CG1391">
        <f>'[1]TABLEAU DE BORD'!E1389-'[1]TABLEAU DE BORD'!C1389</f>
        <v>0</v>
      </c>
      <c r="CI1391">
        <f>'[1]TABLEAU DE BORD'!H1389</f>
        <v>0</v>
      </c>
      <c r="CJ1391">
        <f>'[1]TABLEAU DE BORD'!K1389-'[1]TABLEAU DE BORD'!I1389</f>
        <v>0</v>
      </c>
    </row>
    <row r="1392" spans="69:88" x14ac:dyDescent="0.25">
      <c r="BQ13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BORD'!$B$13:$B$2000,0),11))*Q1392/INDEX('[1]TABLEAU DE BORD'!$B$13:$R$2000,MATCH('Formalisme RTE'!$H$2,'[1]TABLEAU DE BORD'!$B$13:$B$2000,0),12)</f>
        <v>2.7040062867933941</v>
      </c>
      <c r="BR1392">
        <f t="shared" si="79"/>
        <v>0</v>
      </c>
      <c r="BU1392">
        <f t="shared" si="77"/>
        <v>0.5758883471257642</v>
      </c>
      <c r="BW1392">
        <f>IF($BW$6="","",IF(ISERROR(INDEX([1]Base!$A$2:$C$207,MATCH($BW$6,[1]Base!$A$2:$A$207,0),2))=TRUE,"CABLE INCONNU",(INDEX([1]Base!$A$2:$C$207,MATCH($BW$6,[1]Base!$A$2:$A$207,0),3))))</f>
        <v>15.75</v>
      </c>
      <c r="BY1392">
        <f>IF($BW$6="","",IF(ISERROR(INDEX([1]Base!$A$2:$C$207,MATCH($BW$6,[1]Base!$A$2:$A$207,0),2))=TRUE,"CABLE INCONNU",(INDEX([1]Base!$A$2:$C$207,MATCH($BW$6,[1]Base!$A$2:$A$207,0),2))))</f>
        <v>0.54700000000000004</v>
      </c>
      <c r="CA1392">
        <f t="shared" si="78"/>
        <v>0</v>
      </c>
      <c r="CC1392">
        <f>$BB$28+$D$10*((EXP(($BB$26-Q1392)/$D$10)+EXP(-($BB$26-Q1392)/$D$10))/2-1)</f>
        <v>237.96</v>
      </c>
      <c r="CD13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BORD'!$B$13:$B$2000,0),9)))*Q1392/$M$18)</f>
        <v>237.96</v>
      </c>
      <c r="CF1392">
        <f>'[1]TABLEAU DE BORD'!B1390</f>
        <v>0</v>
      </c>
      <c r="CG1392">
        <f>'[1]TABLEAU DE BORD'!E1390-'[1]TABLEAU DE BORD'!C1390</f>
        <v>0</v>
      </c>
      <c r="CI1392">
        <f>'[1]TABLEAU DE BORD'!H1390</f>
        <v>0</v>
      </c>
      <c r="CJ1392">
        <f>'[1]TABLEAU DE BORD'!K1390-'[1]TABLEAU DE BORD'!I1390</f>
        <v>0</v>
      </c>
    </row>
    <row r="1393" spans="69:88" x14ac:dyDescent="0.25">
      <c r="BQ13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BORD'!$B$13:$B$2000,0),11))*Q1393/INDEX('[1]TABLEAU DE BORD'!$B$13:$R$2000,MATCH('Formalisme RTE'!$H$2,'[1]TABLEAU DE BORD'!$B$13:$B$2000,0),12)</f>
        <v>2.7040062867933941</v>
      </c>
      <c r="BR1393">
        <f t="shared" si="79"/>
        <v>0</v>
      </c>
      <c r="BU1393">
        <f t="shared" si="77"/>
        <v>0.5758883471257642</v>
      </c>
      <c r="BW1393">
        <f>IF($BW$6="","",IF(ISERROR(INDEX([1]Base!$A$2:$C$207,MATCH($BW$6,[1]Base!$A$2:$A$207,0),2))=TRUE,"CABLE INCONNU",(INDEX([1]Base!$A$2:$C$207,MATCH($BW$6,[1]Base!$A$2:$A$207,0),3))))</f>
        <v>15.75</v>
      </c>
      <c r="BY1393">
        <f>IF($BW$6="","",IF(ISERROR(INDEX([1]Base!$A$2:$C$207,MATCH($BW$6,[1]Base!$A$2:$A$207,0),2))=TRUE,"CABLE INCONNU",(INDEX([1]Base!$A$2:$C$207,MATCH($BW$6,[1]Base!$A$2:$A$207,0),2))))</f>
        <v>0.54700000000000004</v>
      </c>
      <c r="CA1393">
        <f t="shared" si="78"/>
        <v>0</v>
      </c>
      <c r="CC1393">
        <f>$BB$28+$D$10*((EXP(($BB$26-Q1393)/$D$10)+EXP(-($BB$26-Q1393)/$D$10))/2-1)</f>
        <v>237.96</v>
      </c>
      <c r="CD13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BORD'!$B$13:$B$2000,0),9)))*Q1393/$M$18)</f>
        <v>237.96</v>
      </c>
      <c r="CF1393">
        <f>'[1]TABLEAU DE BORD'!B1391</f>
        <v>0</v>
      </c>
      <c r="CG1393">
        <f>'[1]TABLEAU DE BORD'!E1391-'[1]TABLEAU DE BORD'!C1391</f>
        <v>0</v>
      </c>
      <c r="CI1393">
        <f>'[1]TABLEAU DE BORD'!H1391</f>
        <v>0</v>
      </c>
      <c r="CJ1393">
        <f>'[1]TABLEAU DE BORD'!K1391-'[1]TABLEAU DE BORD'!I1391</f>
        <v>0</v>
      </c>
    </row>
    <row r="1394" spans="69:88" x14ac:dyDescent="0.25">
      <c r="BQ13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BORD'!$B$13:$B$2000,0),11))*Q1394/INDEX('[1]TABLEAU DE BORD'!$B$13:$R$2000,MATCH('Formalisme RTE'!$H$2,'[1]TABLEAU DE BORD'!$B$13:$B$2000,0),12)</f>
        <v>2.7040062867933941</v>
      </c>
      <c r="BR1394">
        <f t="shared" si="79"/>
        <v>0</v>
      </c>
      <c r="BU1394">
        <f t="shared" si="77"/>
        <v>0.5758883471257642</v>
      </c>
      <c r="BW1394">
        <f>IF($BW$6="","",IF(ISERROR(INDEX([1]Base!$A$2:$C$207,MATCH($BW$6,[1]Base!$A$2:$A$207,0),2))=TRUE,"CABLE INCONNU",(INDEX([1]Base!$A$2:$C$207,MATCH($BW$6,[1]Base!$A$2:$A$207,0),3))))</f>
        <v>15.75</v>
      </c>
      <c r="BY1394">
        <f>IF($BW$6="","",IF(ISERROR(INDEX([1]Base!$A$2:$C$207,MATCH($BW$6,[1]Base!$A$2:$A$207,0),2))=TRUE,"CABLE INCONNU",(INDEX([1]Base!$A$2:$C$207,MATCH($BW$6,[1]Base!$A$2:$A$207,0),2))))</f>
        <v>0.54700000000000004</v>
      </c>
      <c r="CA1394">
        <f t="shared" si="78"/>
        <v>0</v>
      </c>
      <c r="CC1394">
        <f>$BB$28+$D$10*((EXP(($BB$26-Q1394)/$D$10)+EXP(-($BB$26-Q1394)/$D$10))/2-1)</f>
        <v>237.96</v>
      </c>
      <c r="CD13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BORD'!$B$13:$B$2000,0),9)))*Q1394/$M$18)</f>
        <v>237.96</v>
      </c>
      <c r="CF1394">
        <f>'[1]TABLEAU DE BORD'!B1392</f>
        <v>0</v>
      </c>
      <c r="CG1394">
        <f>'[1]TABLEAU DE BORD'!E1392-'[1]TABLEAU DE BORD'!C1392</f>
        <v>0</v>
      </c>
      <c r="CI1394">
        <f>'[1]TABLEAU DE BORD'!H1392</f>
        <v>0</v>
      </c>
      <c r="CJ1394">
        <f>'[1]TABLEAU DE BORD'!K1392-'[1]TABLEAU DE BORD'!I1392</f>
        <v>0</v>
      </c>
    </row>
    <row r="1395" spans="69:88" x14ac:dyDescent="0.25">
      <c r="BQ13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BORD'!$B$13:$B$2000,0),11))*Q1395/INDEX('[1]TABLEAU DE BORD'!$B$13:$R$2000,MATCH('Formalisme RTE'!$H$2,'[1]TABLEAU DE BORD'!$B$13:$B$2000,0),12)</f>
        <v>2.7040062867933941</v>
      </c>
      <c r="BR1395">
        <f t="shared" si="79"/>
        <v>0</v>
      </c>
      <c r="BU1395">
        <f t="shared" si="77"/>
        <v>0.5758883471257642</v>
      </c>
      <c r="BW1395">
        <f>IF($BW$6="","",IF(ISERROR(INDEX([1]Base!$A$2:$C$207,MATCH($BW$6,[1]Base!$A$2:$A$207,0),2))=TRUE,"CABLE INCONNU",(INDEX([1]Base!$A$2:$C$207,MATCH($BW$6,[1]Base!$A$2:$A$207,0),3))))</f>
        <v>15.75</v>
      </c>
      <c r="BY1395">
        <f>IF($BW$6="","",IF(ISERROR(INDEX([1]Base!$A$2:$C$207,MATCH($BW$6,[1]Base!$A$2:$A$207,0),2))=TRUE,"CABLE INCONNU",(INDEX([1]Base!$A$2:$C$207,MATCH($BW$6,[1]Base!$A$2:$A$207,0),2))))</f>
        <v>0.54700000000000004</v>
      </c>
      <c r="CA1395">
        <f t="shared" si="78"/>
        <v>0</v>
      </c>
      <c r="CC1395">
        <f>$BB$28+$D$10*((EXP(($BB$26-Q1395)/$D$10)+EXP(-($BB$26-Q1395)/$D$10))/2-1)</f>
        <v>237.96</v>
      </c>
      <c r="CD13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BORD'!$B$13:$B$2000,0),9)))*Q1395/$M$18)</f>
        <v>237.96</v>
      </c>
      <c r="CF1395">
        <f>'[1]TABLEAU DE BORD'!B1393</f>
        <v>0</v>
      </c>
      <c r="CG1395">
        <f>'[1]TABLEAU DE BORD'!E1393-'[1]TABLEAU DE BORD'!C1393</f>
        <v>0</v>
      </c>
      <c r="CI1395">
        <f>'[1]TABLEAU DE BORD'!H1393</f>
        <v>0</v>
      </c>
      <c r="CJ1395">
        <f>'[1]TABLEAU DE BORD'!K1393-'[1]TABLEAU DE BORD'!I1393</f>
        <v>0</v>
      </c>
    </row>
    <row r="1396" spans="69:88" x14ac:dyDescent="0.25">
      <c r="BQ13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BORD'!$B$13:$B$2000,0),11))*Q1396/INDEX('[1]TABLEAU DE BORD'!$B$13:$R$2000,MATCH('Formalisme RTE'!$H$2,'[1]TABLEAU DE BORD'!$B$13:$B$2000,0),12)</f>
        <v>2.7040062867933941</v>
      </c>
      <c r="BR1396">
        <f t="shared" si="79"/>
        <v>0</v>
      </c>
      <c r="BU1396">
        <f t="shared" si="77"/>
        <v>0.5758883471257642</v>
      </c>
      <c r="BW1396">
        <f>IF($BW$6="","",IF(ISERROR(INDEX([1]Base!$A$2:$C$207,MATCH($BW$6,[1]Base!$A$2:$A$207,0),2))=TRUE,"CABLE INCONNU",(INDEX([1]Base!$A$2:$C$207,MATCH($BW$6,[1]Base!$A$2:$A$207,0),3))))</f>
        <v>15.75</v>
      </c>
      <c r="BY1396">
        <f>IF($BW$6="","",IF(ISERROR(INDEX([1]Base!$A$2:$C$207,MATCH($BW$6,[1]Base!$A$2:$A$207,0),2))=TRUE,"CABLE INCONNU",(INDEX([1]Base!$A$2:$C$207,MATCH($BW$6,[1]Base!$A$2:$A$207,0),2))))</f>
        <v>0.54700000000000004</v>
      </c>
      <c r="CA1396">
        <f t="shared" si="78"/>
        <v>0</v>
      </c>
      <c r="CC1396">
        <f>$BB$28+$D$10*((EXP(($BB$26-Q1396)/$D$10)+EXP(-($BB$26-Q1396)/$D$10))/2-1)</f>
        <v>237.96</v>
      </c>
      <c r="CD13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BORD'!$B$13:$B$2000,0),9)))*Q1396/$M$18)</f>
        <v>237.96</v>
      </c>
      <c r="CF1396">
        <f>'[1]TABLEAU DE BORD'!B1394</f>
        <v>0</v>
      </c>
      <c r="CG1396">
        <f>'[1]TABLEAU DE BORD'!E1394-'[1]TABLEAU DE BORD'!C1394</f>
        <v>0</v>
      </c>
      <c r="CI1396">
        <f>'[1]TABLEAU DE BORD'!H1394</f>
        <v>0</v>
      </c>
      <c r="CJ1396">
        <f>'[1]TABLEAU DE BORD'!K1394-'[1]TABLEAU DE BORD'!I1394</f>
        <v>0</v>
      </c>
    </row>
    <row r="1397" spans="69:88" x14ac:dyDescent="0.25">
      <c r="BQ13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BORD'!$B$13:$B$2000,0),11))*Q1397/INDEX('[1]TABLEAU DE BORD'!$B$13:$R$2000,MATCH('Formalisme RTE'!$H$2,'[1]TABLEAU DE BORD'!$B$13:$B$2000,0),12)</f>
        <v>2.7040062867933941</v>
      </c>
      <c r="BR1397">
        <f t="shared" si="79"/>
        <v>0</v>
      </c>
      <c r="BU1397">
        <f t="shared" si="77"/>
        <v>0.5758883471257642</v>
      </c>
      <c r="BW1397">
        <f>IF($BW$6="","",IF(ISERROR(INDEX([1]Base!$A$2:$C$207,MATCH($BW$6,[1]Base!$A$2:$A$207,0),2))=TRUE,"CABLE INCONNU",(INDEX([1]Base!$A$2:$C$207,MATCH($BW$6,[1]Base!$A$2:$A$207,0),3))))</f>
        <v>15.75</v>
      </c>
      <c r="BY1397">
        <f>IF($BW$6="","",IF(ISERROR(INDEX([1]Base!$A$2:$C$207,MATCH($BW$6,[1]Base!$A$2:$A$207,0),2))=TRUE,"CABLE INCONNU",(INDEX([1]Base!$A$2:$C$207,MATCH($BW$6,[1]Base!$A$2:$A$207,0),2))))</f>
        <v>0.54700000000000004</v>
      </c>
      <c r="CA1397">
        <f t="shared" si="78"/>
        <v>0</v>
      </c>
      <c r="CC1397">
        <f>$BB$28+$D$10*((EXP(($BB$26-Q1397)/$D$10)+EXP(-($BB$26-Q1397)/$D$10))/2-1)</f>
        <v>237.96</v>
      </c>
      <c r="CD13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BORD'!$B$13:$B$2000,0),9)))*Q1397/$M$18)</f>
        <v>237.96</v>
      </c>
      <c r="CF1397">
        <f>'[1]TABLEAU DE BORD'!B1395</f>
        <v>0</v>
      </c>
      <c r="CG1397">
        <f>'[1]TABLEAU DE BORD'!E1395-'[1]TABLEAU DE BORD'!C1395</f>
        <v>0</v>
      </c>
      <c r="CI1397">
        <f>'[1]TABLEAU DE BORD'!H1395</f>
        <v>0</v>
      </c>
      <c r="CJ1397">
        <f>'[1]TABLEAU DE BORD'!K1395-'[1]TABLEAU DE BORD'!I1395</f>
        <v>0</v>
      </c>
    </row>
    <row r="1398" spans="69:88" x14ac:dyDescent="0.25">
      <c r="BQ13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BORD'!$B$13:$B$2000,0),11))*Q1398/INDEX('[1]TABLEAU DE BORD'!$B$13:$R$2000,MATCH('Formalisme RTE'!$H$2,'[1]TABLEAU DE BORD'!$B$13:$B$2000,0),12)</f>
        <v>2.7040062867933941</v>
      </c>
      <c r="BR1398">
        <f t="shared" si="79"/>
        <v>0</v>
      </c>
      <c r="BU1398">
        <f t="shared" si="77"/>
        <v>0.5758883471257642</v>
      </c>
      <c r="BW1398">
        <f>IF($BW$6="","",IF(ISERROR(INDEX([1]Base!$A$2:$C$207,MATCH($BW$6,[1]Base!$A$2:$A$207,0),2))=TRUE,"CABLE INCONNU",(INDEX([1]Base!$A$2:$C$207,MATCH($BW$6,[1]Base!$A$2:$A$207,0),3))))</f>
        <v>15.75</v>
      </c>
      <c r="BY1398">
        <f>IF($BW$6="","",IF(ISERROR(INDEX([1]Base!$A$2:$C$207,MATCH($BW$6,[1]Base!$A$2:$A$207,0),2))=TRUE,"CABLE INCONNU",(INDEX([1]Base!$A$2:$C$207,MATCH($BW$6,[1]Base!$A$2:$A$207,0),2))))</f>
        <v>0.54700000000000004</v>
      </c>
      <c r="CA1398">
        <f t="shared" si="78"/>
        <v>0</v>
      </c>
      <c r="CC1398">
        <f>$BB$28+$D$10*((EXP(($BB$26-Q1398)/$D$10)+EXP(-($BB$26-Q1398)/$D$10))/2-1)</f>
        <v>237.96</v>
      </c>
      <c r="CD13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BORD'!$B$13:$B$2000,0),9)))*Q1398/$M$18)</f>
        <v>237.96</v>
      </c>
      <c r="CF1398">
        <f>'[1]TABLEAU DE BORD'!B1396</f>
        <v>0</v>
      </c>
      <c r="CG1398">
        <f>'[1]TABLEAU DE BORD'!E1396-'[1]TABLEAU DE BORD'!C1396</f>
        <v>0</v>
      </c>
      <c r="CI1398">
        <f>'[1]TABLEAU DE BORD'!H1396</f>
        <v>0</v>
      </c>
      <c r="CJ1398">
        <f>'[1]TABLEAU DE BORD'!K1396-'[1]TABLEAU DE BORD'!I1396</f>
        <v>0</v>
      </c>
    </row>
    <row r="1399" spans="69:88" x14ac:dyDescent="0.25">
      <c r="BQ13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BORD'!$B$13:$B$2000,0),11))*Q1399/INDEX('[1]TABLEAU DE BORD'!$B$13:$R$2000,MATCH('Formalisme RTE'!$H$2,'[1]TABLEAU DE BORD'!$B$13:$B$2000,0),12)</f>
        <v>2.7040062867933941</v>
      </c>
      <c r="BR1399">
        <f t="shared" si="79"/>
        <v>0</v>
      </c>
      <c r="BU1399">
        <f t="shared" si="77"/>
        <v>0.5758883471257642</v>
      </c>
      <c r="BW1399">
        <f>IF($BW$6="","",IF(ISERROR(INDEX([1]Base!$A$2:$C$207,MATCH($BW$6,[1]Base!$A$2:$A$207,0),2))=TRUE,"CABLE INCONNU",(INDEX([1]Base!$A$2:$C$207,MATCH($BW$6,[1]Base!$A$2:$A$207,0),3))))</f>
        <v>15.75</v>
      </c>
      <c r="BY1399">
        <f>IF($BW$6="","",IF(ISERROR(INDEX([1]Base!$A$2:$C$207,MATCH($BW$6,[1]Base!$A$2:$A$207,0),2))=TRUE,"CABLE INCONNU",(INDEX([1]Base!$A$2:$C$207,MATCH($BW$6,[1]Base!$A$2:$A$207,0),2))))</f>
        <v>0.54700000000000004</v>
      </c>
      <c r="CA1399">
        <f t="shared" si="78"/>
        <v>0</v>
      </c>
      <c r="CC1399">
        <f>$BB$28+$D$10*((EXP(($BB$26-Q1399)/$D$10)+EXP(-($BB$26-Q1399)/$D$10))/2-1)</f>
        <v>237.96</v>
      </c>
      <c r="CD13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BORD'!$B$13:$B$2000,0),9)))*Q1399/$M$18)</f>
        <v>237.96</v>
      </c>
      <c r="CF1399">
        <f>'[1]TABLEAU DE BORD'!B1397</f>
        <v>0</v>
      </c>
      <c r="CG1399">
        <f>'[1]TABLEAU DE BORD'!E1397-'[1]TABLEAU DE BORD'!C1397</f>
        <v>0</v>
      </c>
      <c r="CI1399">
        <f>'[1]TABLEAU DE BORD'!H1397</f>
        <v>0</v>
      </c>
      <c r="CJ1399">
        <f>'[1]TABLEAU DE BORD'!K1397-'[1]TABLEAU DE BORD'!I1397</f>
        <v>0</v>
      </c>
    </row>
    <row r="1400" spans="69:88" x14ac:dyDescent="0.25">
      <c r="BQ14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BORD'!$B$13:$B$2000,0),11))*Q1400/INDEX('[1]TABLEAU DE BORD'!$B$13:$R$2000,MATCH('Formalisme RTE'!$H$2,'[1]TABLEAU DE BORD'!$B$13:$B$2000,0),12)</f>
        <v>2.7040062867933941</v>
      </c>
      <c r="BR1400">
        <f t="shared" si="79"/>
        <v>0</v>
      </c>
      <c r="BU1400">
        <f t="shared" si="77"/>
        <v>0.5758883471257642</v>
      </c>
      <c r="BW1400">
        <f>IF($BW$6="","",IF(ISERROR(INDEX([1]Base!$A$2:$C$207,MATCH($BW$6,[1]Base!$A$2:$A$207,0),2))=TRUE,"CABLE INCONNU",(INDEX([1]Base!$A$2:$C$207,MATCH($BW$6,[1]Base!$A$2:$A$207,0),3))))</f>
        <v>15.75</v>
      </c>
      <c r="BY1400">
        <f>IF($BW$6="","",IF(ISERROR(INDEX([1]Base!$A$2:$C$207,MATCH($BW$6,[1]Base!$A$2:$A$207,0),2))=TRUE,"CABLE INCONNU",(INDEX([1]Base!$A$2:$C$207,MATCH($BW$6,[1]Base!$A$2:$A$207,0),2))))</f>
        <v>0.54700000000000004</v>
      </c>
      <c r="CA1400">
        <f t="shared" si="78"/>
        <v>0</v>
      </c>
      <c r="CC1400">
        <f>$BB$28+$D$10*((EXP(($BB$26-Q1400)/$D$10)+EXP(-($BB$26-Q1400)/$D$10))/2-1)</f>
        <v>237.96</v>
      </c>
      <c r="CD14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BORD'!$B$13:$B$2000,0),9)))*Q1400/$M$18)</f>
        <v>237.96</v>
      </c>
      <c r="CF1400">
        <f>'[1]TABLEAU DE BORD'!B1398</f>
        <v>0</v>
      </c>
      <c r="CG1400">
        <f>'[1]TABLEAU DE BORD'!E1398-'[1]TABLEAU DE BORD'!C1398</f>
        <v>0</v>
      </c>
      <c r="CI1400">
        <f>'[1]TABLEAU DE BORD'!H1398</f>
        <v>0</v>
      </c>
      <c r="CJ1400">
        <f>'[1]TABLEAU DE BORD'!K1398-'[1]TABLEAU DE BORD'!I1398</f>
        <v>0</v>
      </c>
    </row>
    <row r="1401" spans="69:88" x14ac:dyDescent="0.25">
      <c r="BQ14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BORD'!$B$13:$B$2000,0),11))*Q1401/INDEX('[1]TABLEAU DE BORD'!$B$13:$R$2000,MATCH('Formalisme RTE'!$H$2,'[1]TABLEAU DE BORD'!$B$13:$B$2000,0),12)</f>
        <v>2.7040062867933941</v>
      </c>
      <c r="BR1401">
        <f t="shared" si="79"/>
        <v>0</v>
      </c>
      <c r="BU1401">
        <f t="shared" si="77"/>
        <v>0.5758883471257642</v>
      </c>
      <c r="BW1401">
        <f>IF($BW$6="","",IF(ISERROR(INDEX([1]Base!$A$2:$C$207,MATCH($BW$6,[1]Base!$A$2:$A$207,0),2))=TRUE,"CABLE INCONNU",(INDEX([1]Base!$A$2:$C$207,MATCH($BW$6,[1]Base!$A$2:$A$207,0),3))))</f>
        <v>15.75</v>
      </c>
      <c r="BY1401">
        <f>IF($BW$6="","",IF(ISERROR(INDEX([1]Base!$A$2:$C$207,MATCH($BW$6,[1]Base!$A$2:$A$207,0),2))=TRUE,"CABLE INCONNU",(INDEX([1]Base!$A$2:$C$207,MATCH($BW$6,[1]Base!$A$2:$A$207,0),2))))</f>
        <v>0.54700000000000004</v>
      </c>
      <c r="CA1401">
        <f t="shared" si="78"/>
        <v>0</v>
      </c>
      <c r="CC1401">
        <f>$BB$28+$D$10*((EXP(($BB$26-Q1401)/$D$10)+EXP(-($BB$26-Q1401)/$D$10))/2-1)</f>
        <v>237.96</v>
      </c>
      <c r="CD14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BORD'!$B$13:$B$2000,0),9)))*Q1401/$M$18)</f>
        <v>237.96</v>
      </c>
      <c r="CF1401">
        <f>'[1]TABLEAU DE BORD'!B1399</f>
        <v>0</v>
      </c>
      <c r="CG1401">
        <f>'[1]TABLEAU DE BORD'!E1399-'[1]TABLEAU DE BORD'!C1399</f>
        <v>0</v>
      </c>
      <c r="CI1401">
        <f>'[1]TABLEAU DE BORD'!H1399</f>
        <v>0</v>
      </c>
      <c r="CJ1401">
        <f>'[1]TABLEAU DE BORD'!K1399-'[1]TABLEAU DE BORD'!I1399</f>
        <v>0</v>
      </c>
    </row>
    <row r="1402" spans="69:88" x14ac:dyDescent="0.25">
      <c r="BQ14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BORD'!$B$13:$B$2000,0),11))*Q1402/INDEX('[1]TABLEAU DE BORD'!$B$13:$R$2000,MATCH('Formalisme RTE'!$H$2,'[1]TABLEAU DE BORD'!$B$13:$B$2000,0),12)</f>
        <v>2.7040062867933941</v>
      </c>
      <c r="BR1402">
        <f t="shared" si="79"/>
        <v>0</v>
      </c>
      <c r="BU1402">
        <f t="shared" si="77"/>
        <v>0.5758883471257642</v>
      </c>
      <c r="BW1402">
        <f>IF($BW$6="","",IF(ISERROR(INDEX([1]Base!$A$2:$C$207,MATCH($BW$6,[1]Base!$A$2:$A$207,0),2))=TRUE,"CABLE INCONNU",(INDEX([1]Base!$A$2:$C$207,MATCH($BW$6,[1]Base!$A$2:$A$207,0),3))))</f>
        <v>15.75</v>
      </c>
      <c r="BY1402">
        <f>IF($BW$6="","",IF(ISERROR(INDEX([1]Base!$A$2:$C$207,MATCH($BW$6,[1]Base!$A$2:$A$207,0),2))=TRUE,"CABLE INCONNU",(INDEX([1]Base!$A$2:$C$207,MATCH($BW$6,[1]Base!$A$2:$A$207,0),2))))</f>
        <v>0.54700000000000004</v>
      </c>
      <c r="CA1402">
        <f t="shared" si="78"/>
        <v>0</v>
      </c>
      <c r="CC1402">
        <f>$BB$28+$D$10*((EXP(($BB$26-Q1402)/$D$10)+EXP(-($BB$26-Q1402)/$D$10))/2-1)</f>
        <v>237.96</v>
      </c>
      <c r="CD14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BORD'!$B$13:$B$2000,0),9)))*Q1402/$M$18)</f>
        <v>237.96</v>
      </c>
      <c r="CF1402">
        <f>'[1]TABLEAU DE BORD'!B1400</f>
        <v>0</v>
      </c>
      <c r="CG1402">
        <f>'[1]TABLEAU DE BORD'!E1400-'[1]TABLEAU DE BORD'!C1400</f>
        <v>0</v>
      </c>
      <c r="CI1402">
        <f>'[1]TABLEAU DE BORD'!H1400</f>
        <v>0</v>
      </c>
      <c r="CJ1402">
        <f>'[1]TABLEAU DE BORD'!K1400-'[1]TABLEAU DE BORD'!I1400</f>
        <v>0</v>
      </c>
    </row>
    <row r="1403" spans="69:88" x14ac:dyDescent="0.25">
      <c r="BQ14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BORD'!$B$13:$B$2000,0),11))*Q1403/INDEX('[1]TABLEAU DE BORD'!$B$13:$R$2000,MATCH('Formalisme RTE'!$H$2,'[1]TABLEAU DE BORD'!$B$13:$B$2000,0),12)</f>
        <v>2.7040062867933941</v>
      </c>
      <c r="BR1403">
        <f t="shared" si="79"/>
        <v>0</v>
      </c>
      <c r="BU1403">
        <f t="shared" si="77"/>
        <v>0.5758883471257642</v>
      </c>
      <c r="BW1403">
        <f>IF($BW$6="","",IF(ISERROR(INDEX([1]Base!$A$2:$C$207,MATCH($BW$6,[1]Base!$A$2:$A$207,0),2))=TRUE,"CABLE INCONNU",(INDEX([1]Base!$A$2:$C$207,MATCH($BW$6,[1]Base!$A$2:$A$207,0),3))))</f>
        <v>15.75</v>
      </c>
      <c r="BY1403">
        <f>IF($BW$6="","",IF(ISERROR(INDEX([1]Base!$A$2:$C$207,MATCH($BW$6,[1]Base!$A$2:$A$207,0),2))=TRUE,"CABLE INCONNU",(INDEX([1]Base!$A$2:$C$207,MATCH($BW$6,[1]Base!$A$2:$A$207,0),2))))</f>
        <v>0.54700000000000004</v>
      </c>
      <c r="CA1403">
        <f t="shared" si="78"/>
        <v>0</v>
      </c>
      <c r="CC1403">
        <f>$BB$28+$D$10*((EXP(($BB$26-Q1403)/$D$10)+EXP(-($BB$26-Q1403)/$D$10))/2-1)</f>
        <v>237.96</v>
      </c>
      <c r="CD14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BORD'!$B$13:$B$2000,0),9)))*Q1403/$M$18)</f>
        <v>237.96</v>
      </c>
      <c r="CF1403">
        <f>'[1]TABLEAU DE BORD'!B1401</f>
        <v>0</v>
      </c>
      <c r="CG1403">
        <f>'[1]TABLEAU DE BORD'!E1401-'[1]TABLEAU DE BORD'!C1401</f>
        <v>0</v>
      </c>
      <c r="CI1403">
        <f>'[1]TABLEAU DE BORD'!H1401</f>
        <v>0</v>
      </c>
      <c r="CJ1403">
        <f>'[1]TABLEAU DE BORD'!K1401-'[1]TABLEAU DE BORD'!I1401</f>
        <v>0</v>
      </c>
    </row>
    <row r="1404" spans="69:88" x14ac:dyDescent="0.25">
      <c r="BQ14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BORD'!$B$13:$B$2000,0),11))*Q1404/INDEX('[1]TABLEAU DE BORD'!$B$13:$R$2000,MATCH('Formalisme RTE'!$H$2,'[1]TABLEAU DE BORD'!$B$13:$B$2000,0),12)</f>
        <v>2.7040062867933941</v>
      </c>
      <c r="BR1404">
        <f t="shared" si="79"/>
        <v>0</v>
      </c>
      <c r="BU1404">
        <f t="shared" si="77"/>
        <v>0.5758883471257642</v>
      </c>
      <c r="BW1404">
        <f>IF($BW$6="","",IF(ISERROR(INDEX([1]Base!$A$2:$C$207,MATCH($BW$6,[1]Base!$A$2:$A$207,0),2))=TRUE,"CABLE INCONNU",(INDEX([1]Base!$A$2:$C$207,MATCH($BW$6,[1]Base!$A$2:$A$207,0),3))))</f>
        <v>15.75</v>
      </c>
      <c r="BY1404">
        <f>IF($BW$6="","",IF(ISERROR(INDEX([1]Base!$A$2:$C$207,MATCH($BW$6,[1]Base!$A$2:$A$207,0),2))=TRUE,"CABLE INCONNU",(INDEX([1]Base!$A$2:$C$207,MATCH($BW$6,[1]Base!$A$2:$A$207,0),2))))</f>
        <v>0.54700000000000004</v>
      </c>
      <c r="CA1404">
        <f t="shared" si="78"/>
        <v>0</v>
      </c>
      <c r="CC1404">
        <f>$BB$28+$D$10*((EXP(($BB$26-Q1404)/$D$10)+EXP(-($BB$26-Q1404)/$D$10))/2-1)</f>
        <v>237.96</v>
      </c>
      <c r="CD14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BORD'!$B$13:$B$2000,0),9)))*Q1404/$M$18)</f>
        <v>237.96</v>
      </c>
      <c r="CF1404">
        <f>'[1]TABLEAU DE BORD'!B1402</f>
        <v>0</v>
      </c>
      <c r="CG1404">
        <f>'[1]TABLEAU DE BORD'!E1402-'[1]TABLEAU DE BORD'!C1402</f>
        <v>0</v>
      </c>
      <c r="CI1404">
        <f>'[1]TABLEAU DE BORD'!H1402</f>
        <v>0</v>
      </c>
      <c r="CJ1404">
        <f>'[1]TABLEAU DE BORD'!K1402-'[1]TABLEAU DE BORD'!I1402</f>
        <v>0</v>
      </c>
    </row>
    <row r="1405" spans="69:88" x14ac:dyDescent="0.25">
      <c r="BQ14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BORD'!$B$13:$B$2000,0),11))*Q1405/INDEX('[1]TABLEAU DE BORD'!$B$13:$R$2000,MATCH('Formalisme RTE'!$H$2,'[1]TABLEAU DE BORD'!$B$13:$B$2000,0),12)</f>
        <v>2.7040062867933941</v>
      </c>
      <c r="BR1405">
        <f t="shared" si="79"/>
        <v>0</v>
      </c>
      <c r="BU1405">
        <f t="shared" si="77"/>
        <v>0.5758883471257642</v>
      </c>
      <c r="BW1405">
        <f>IF($BW$6="","",IF(ISERROR(INDEX([1]Base!$A$2:$C$207,MATCH($BW$6,[1]Base!$A$2:$A$207,0),2))=TRUE,"CABLE INCONNU",(INDEX([1]Base!$A$2:$C$207,MATCH($BW$6,[1]Base!$A$2:$A$207,0),3))))</f>
        <v>15.75</v>
      </c>
      <c r="BY1405">
        <f>IF($BW$6="","",IF(ISERROR(INDEX([1]Base!$A$2:$C$207,MATCH($BW$6,[1]Base!$A$2:$A$207,0),2))=TRUE,"CABLE INCONNU",(INDEX([1]Base!$A$2:$C$207,MATCH($BW$6,[1]Base!$A$2:$A$207,0),2))))</f>
        <v>0.54700000000000004</v>
      </c>
      <c r="CA1405">
        <f t="shared" si="78"/>
        <v>0</v>
      </c>
      <c r="CC1405">
        <f>$BB$28+$D$10*((EXP(($BB$26-Q1405)/$D$10)+EXP(-($BB$26-Q1405)/$D$10))/2-1)</f>
        <v>237.96</v>
      </c>
      <c r="CD14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BORD'!$B$13:$B$2000,0),9)))*Q1405/$M$18)</f>
        <v>237.96</v>
      </c>
      <c r="CF1405">
        <f>'[1]TABLEAU DE BORD'!B1403</f>
        <v>0</v>
      </c>
      <c r="CG1405">
        <f>'[1]TABLEAU DE BORD'!E1403-'[1]TABLEAU DE BORD'!C1403</f>
        <v>0</v>
      </c>
      <c r="CI1405">
        <f>'[1]TABLEAU DE BORD'!H1403</f>
        <v>0</v>
      </c>
      <c r="CJ1405">
        <f>'[1]TABLEAU DE BORD'!K1403-'[1]TABLEAU DE BORD'!I1403</f>
        <v>0</v>
      </c>
    </row>
    <row r="1406" spans="69:88" x14ac:dyDescent="0.25">
      <c r="BQ14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BORD'!$B$13:$B$2000,0),11))*Q1406/INDEX('[1]TABLEAU DE BORD'!$B$13:$R$2000,MATCH('Formalisme RTE'!$H$2,'[1]TABLEAU DE BORD'!$B$13:$B$2000,0),12)</f>
        <v>2.7040062867933941</v>
      </c>
      <c r="BR1406">
        <f t="shared" si="79"/>
        <v>0</v>
      </c>
      <c r="BU1406">
        <f t="shared" si="77"/>
        <v>0.5758883471257642</v>
      </c>
      <c r="BW1406">
        <f>IF($BW$6="","",IF(ISERROR(INDEX([1]Base!$A$2:$C$207,MATCH($BW$6,[1]Base!$A$2:$A$207,0),2))=TRUE,"CABLE INCONNU",(INDEX([1]Base!$A$2:$C$207,MATCH($BW$6,[1]Base!$A$2:$A$207,0),3))))</f>
        <v>15.75</v>
      </c>
      <c r="BY1406">
        <f>IF($BW$6="","",IF(ISERROR(INDEX([1]Base!$A$2:$C$207,MATCH($BW$6,[1]Base!$A$2:$A$207,0),2))=TRUE,"CABLE INCONNU",(INDEX([1]Base!$A$2:$C$207,MATCH($BW$6,[1]Base!$A$2:$A$207,0),2))))</f>
        <v>0.54700000000000004</v>
      </c>
      <c r="CA1406">
        <f t="shared" si="78"/>
        <v>0</v>
      </c>
      <c r="CC1406">
        <f>$BB$28+$D$10*((EXP(($BB$26-Q1406)/$D$10)+EXP(-($BB$26-Q1406)/$D$10))/2-1)</f>
        <v>237.96</v>
      </c>
      <c r="CD14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BORD'!$B$13:$B$2000,0),9)))*Q1406/$M$18)</f>
        <v>237.96</v>
      </c>
      <c r="CF1406">
        <f>'[1]TABLEAU DE BORD'!B1404</f>
        <v>0</v>
      </c>
      <c r="CG1406">
        <f>'[1]TABLEAU DE BORD'!E1404-'[1]TABLEAU DE BORD'!C1404</f>
        <v>0</v>
      </c>
      <c r="CI1406">
        <f>'[1]TABLEAU DE BORD'!H1404</f>
        <v>0</v>
      </c>
      <c r="CJ1406">
        <f>'[1]TABLEAU DE BORD'!K1404-'[1]TABLEAU DE BORD'!I1404</f>
        <v>0</v>
      </c>
    </row>
    <row r="1407" spans="69:88" x14ac:dyDescent="0.25">
      <c r="BQ14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BORD'!$B$13:$B$2000,0),11))*Q1407/INDEX('[1]TABLEAU DE BORD'!$B$13:$R$2000,MATCH('Formalisme RTE'!$H$2,'[1]TABLEAU DE BORD'!$B$13:$B$2000,0),12)</f>
        <v>2.7040062867933941</v>
      </c>
      <c r="BR1407">
        <f t="shared" si="79"/>
        <v>0</v>
      </c>
      <c r="BU1407">
        <f t="shared" si="77"/>
        <v>0.5758883471257642</v>
      </c>
      <c r="BW1407">
        <f>IF($BW$6="","",IF(ISERROR(INDEX([1]Base!$A$2:$C$207,MATCH($BW$6,[1]Base!$A$2:$A$207,0),2))=TRUE,"CABLE INCONNU",(INDEX([1]Base!$A$2:$C$207,MATCH($BW$6,[1]Base!$A$2:$A$207,0),3))))</f>
        <v>15.75</v>
      </c>
      <c r="BY1407">
        <f>IF($BW$6="","",IF(ISERROR(INDEX([1]Base!$A$2:$C$207,MATCH($BW$6,[1]Base!$A$2:$A$207,0),2))=TRUE,"CABLE INCONNU",(INDEX([1]Base!$A$2:$C$207,MATCH($BW$6,[1]Base!$A$2:$A$207,0),2))))</f>
        <v>0.54700000000000004</v>
      </c>
      <c r="CA1407">
        <f t="shared" si="78"/>
        <v>0</v>
      </c>
      <c r="CC1407">
        <f>$BB$28+$D$10*((EXP(($BB$26-Q1407)/$D$10)+EXP(-($BB$26-Q1407)/$D$10))/2-1)</f>
        <v>237.96</v>
      </c>
      <c r="CD14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BORD'!$B$13:$B$2000,0),9)))*Q1407/$M$18)</f>
        <v>237.96</v>
      </c>
      <c r="CF1407">
        <f>'[1]TABLEAU DE BORD'!B1405</f>
        <v>0</v>
      </c>
      <c r="CG1407">
        <f>'[1]TABLEAU DE BORD'!E1405-'[1]TABLEAU DE BORD'!C1405</f>
        <v>0</v>
      </c>
      <c r="CI1407">
        <f>'[1]TABLEAU DE BORD'!H1405</f>
        <v>0</v>
      </c>
      <c r="CJ1407">
        <f>'[1]TABLEAU DE BORD'!K1405-'[1]TABLEAU DE BORD'!I1405</f>
        <v>0</v>
      </c>
    </row>
    <row r="1408" spans="69:88" x14ac:dyDescent="0.25">
      <c r="BQ14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BORD'!$B$13:$B$2000,0),11))*Q1408/INDEX('[1]TABLEAU DE BORD'!$B$13:$R$2000,MATCH('Formalisme RTE'!$H$2,'[1]TABLEAU DE BORD'!$B$13:$B$2000,0),12)</f>
        <v>2.7040062867933941</v>
      </c>
      <c r="BR1408">
        <f t="shared" si="79"/>
        <v>0</v>
      </c>
      <c r="BU1408">
        <f t="shared" si="77"/>
        <v>0.5758883471257642</v>
      </c>
      <c r="BW1408">
        <f>IF($BW$6="","",IF(ISERROR(INDEX([1]Base!$A$2:$C$207,MATCH($BW$6,[1]Base!$A$2:$A$207,0),2))=TRUE,"CABLE INCONNU",(INDEX([1]Base!$A$2:$C$207,MATCH($BW$6,[1]Base!$A$2:$A$207,0),3))))</f>
        <v>15.75</v>
      </c>
      <c r="BY1408">
        <f>IF($BW$6="","",IF(ISERROR(INDEX([1]Base!$A$2:$C$207,MATCH($BW$6,[1]Base!$A$2:$A$207,0),2))=TRUE,"CABLE INCONNU",(INDEX([1]Base!$A$2:$C$207,MATCH($BW$6,[1]Base!$A$2:$A$207,0),2))))</f>
        <v>0.54700000000000004</v>
      </c>
      <c r="CA1408">
        <f t="shared" si="78"/>
        <v>0</v>
      </c>
      <c r="CC1408">
        <f>$BB$28+$D$10*((EXP(($BB$26-Q1408)/$D$10)+EXP(-($BB$26-Q1408)/$D$10))/2-1)</f>
        <v>237.96</v>
      </c>
      <c r="CD14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BORD'!$B$13:$B$2000,0),9)))*Q1408/$M$18)</f>
        <v>237.96</v>
      </c>
      <c r="CF1408">
        <f>'[1]TABLEAU DE BORD'!B1406</f>
        <v>0</v>
      </c>
      <c r="CG1408">
        <f>'[1]TABLEAU DE BORD'!E1406-'[1]TABLEAU DE BORD'!C1406</f>
        <v>0</v>
      </c>
      <c r="CI1408">
        <f>'[1]TABLEAU DE BORD'!H1406</f>
        <v>0</v>
      </c>
      <c r="CJ1408">
        <f>'[1]TABLEAU DE BORD'!K1406-'[1]TABLEAU DE BORD'!I1406</f>
        <v>0</v>
      </c>
    </row>
    <row r="1409" spans="69:88" x14ac:dyDescent="0.25">
      <c r="BQ14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BORD'!$B$13:$B$2000,0),11))*Q1409/INDEX('[1]TABLEAU DE BORD'!$B$13:$R$2000,MATCH('Formalisme RTE'!$H$2,'[1]TABLEAU DE BORD'!$B$13:$B$2000,0),12)</f>
        <v>2.7040062867933941</v>
      </c>
      <c r="BR1409">
        <f t="shared" si="79"/>
        <v>0</v>
      </c>
      <c r="BU1409">
        <f t="shared" si="77"/>
        <v>0.5758883471257642</v>
      </c>
      <c r="BW1409">
        <f>IF($BW$6="","",IF(ISERROR(INDEX([1]Base!$A$2:$C$207,MATCH($BW$6,[1]Base!$A$2:$A$207,0),2))=TRUE,"CABLE INCONNU",(INDEX([1]Base!$A$2:$C$207,MATCH($BW$6,[1]Base!$A$2:$A$207,0),3))))</f>
        <v>15.75</v>
      </c>
      <c r="BY1409">
        <f>IF($BW$6="","",IF(ISERROR(INDEX([1]Base!$A$2:$C$207,MATCH($BW$6,[1]Base!$A$2:$A$207,0),2))=TRUE,"CABLE INCONNU",(INDEX([1]Base!$A$2:$C$207,MATCH($BW$6,[1]Base!$A$2:$A$207,0),2))))</f>
        <v>0.54700000000000004</v>
      </c>
      <c r="CA1409">
        <f t="shared" si="78"/>
        <v>0</v>
      </c>
      <c r="CC1409">
        <f>$BB$28+$D$10*((EXP(($BB$26-Q1409)/$D$10)+EXP(-($BB$26-Q1409)/$D$10))/2-1)</f>
        <v>237.96</v>
      </c>
      <c r="CD14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BORD'!$B$13:$B$2000,0),9)))*Q1409/$M$18)</f>
        <v>237.96</v>
      </c>
      <c r="CF1409">
        <f>'[1]TABLEAU DE BORD'!B1407</f>
        <v>0</v>
      </c>
      <c r="CG1409">
        <f>'[1]TABLEAU DE BORD'!E1407-'[1]TABLEAU DE BORD'!C1407</f>
        <v>0</v>
      </c>
      <c r="CI1409">
        <f>'[1]TABLEAU DE BORD'!H1407</f>
        <v>0</v>
      </c>
      <c r="CJ1409">
        <f>'[1]TABLEAU DE BORD'!K1407-'[1]TABLEAU DE BORD'!I1407</f>
        <v>0</v>
      </c>
    </row>
    <row r="1410" spans="69:88" x14ac:dyDescent="0.25">
      <c r="BQ14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BORD'!$B$13:$B$2000,0),11))*Q1410/INDEX('[1]TABLEAU DE BORD'!$B$13:$R$2000,MATCH('Formalisme RTE'!$H$2,'[1]TABLEAU DE BORD'!$B$13:$B$2000,0),12)</f>
        <v>2.7040062867933941</v>
      </c>
      <c r="BR1410">
        <f t="shared" si="79"/>
        <v>0</v>
      </c>
      <c r="BU1410">
        <f t="shared" si="77"/>
        <v>0.5758883471257642</v>
      </c>
      <c r="BW1410">
        <f>IF($BW$6="","",IF(ISERROR(INDEX([1]Base!$A$2:$C$207,MATCH($BW$6,[1]Base!$A$2:$A$207,0),2))=TRUE,"CABLE INCONNU",(INDEX([1]Base!$A$2:$C$207,MATCH($BW$6,[1]Base!$A$2:$A$207,0),3))))</f>
        <v>15.75</v>
      </c>
      <c r="BY1410">
        <f>IF($BW$6="","",IF(ISERROR(INDEX([1]Base!$A$2:$C$207,MATCH($BW$6,[1]Base!$A$2:$A$207,0),2))=TRUE,"CABLE INCONNU",(INDEX([1]Base!$A$2:$C$207,MATCH($BW$6,[1]Base!$A$2:$A$207,0),2))))</f>
        <v>0.54700000000000004</v>
      </c>
      <c r="CA1410">
        <f t="shared" si="78"/>
        <v>0</v>
      </c>
      <c r="CC1410">
        <f>$BB$28+$D$10*((EXP(($BB$26-Q1410)/$D$10)+EXP(-($BB$26-Q1410)/$D$10))/2-1)</f>
        <v>237.96</v>
      </c>
      <c r="CD14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BORD'!$B$13:$B$2000,0),9)))*Q1410/$M$18)</f>
        <v>237.96</v>
      </c>
      <c r="CF1410">
        <f>'[1]TABLEAU DE BORD'!B1408</f>
        <v>0</v>
      </c>
      <c r="CG1410">
        <f>'[1]TABLEAU DE BORD'!E1408-'[1]TABLEAU DE BORD'!C1408</f>
        <v>0</v>
      </c>
      <c r="CI1410">
        <f>'[1]TABLEAU DE BORD'!H1408</f>
        <v>0</v>
      </c>
      <c r="CJ1410">
        <f>'[1]TABLEAU DE BORD'!K1408-'[1]TABLEAU DE BORD'!I1408</f>
        <v>0</v>
      </c>
    </row>
    <row r="1411" spans="69:88" x14ac:dyDescent="0.25">
      <c r="BQ14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BORD'!$B$13:$B$2000,0),11))*Q1411/INDEX('[1]TABLEAU DE BORD'!$B$13:$R$2000,MATCH('Formalisme RTE'!$H$2,'[1]TABLEAU DE BORD'!$B$13:$B$2000,0),12)</f>
        <v>2.7040062867933941</v>
      </c>
      <c r="BR1411">
        <f t="shared" si="79"/>
        <v>0</v>
      </c>
      <c r="BU1411">
        <f t="shared" si="77"/>
        <v>0.5758883471257642</v>
      </c>
      <c r="BW1411">
        <f>IF($BW$6="","",IF(ISERROR(INDEX([1]Base!$A$2:$C$207,MATCH($BW$6,[1]Base!$A$2:$A$207,0),2))=TRUE,"CABLE INCONNU",(INDEX([1]Base!$A$2:$C$207,MATCH($BW$6,[1]Base!$A$2:$A$207,0),3))))</f>
        <v>15.75</v>
      </c>
      <c r="BY1411">
        <f>IF($BW$6="","",IF(ISERROR(INDEX([1]Base!$A$2:$C$207,MATCH($BW$6,[1]Base!$A$2:$A$207,0),2))=TRUE,"CABLE INCONNU",(INDEX([1]Base!$A$2:$C$207,MATCH($BW$6,[1]Base!$A$2:$A$207,0),2))))</f>
        <v>0.54700000000000004</v>
      </c>
      <c r="CA1411">
        <f t="shared" si="78"/>
        <v>0</v>
      </c>
      <c r="CC1411">
        <f>$BB$28+$D$10*((EXP(($BB$26-Q1411)/$D$10)+EXP(-($BB$26-Q1411)/$D$10))/2-1)</f>
        <v>237.96</v>
      </c>
      <c r="CD14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BORD'!$B$13:$B$2000,0),9)))*Q1411/$M$18)</f>
        <v>237.96</v>
      </c>
      <c r="CF1411">
        <f>'[1]TABLEAU DE BORD'!B1409</f>
        <v>0</v>
      </c>
      <c r="CG1411">
        <f>'[1]TABLEAU DE BORD'!E1409-'[1]TABLEAU DE BORD'!C1409</f>
        <v>0</v>
      </c>
      <c r="CI1411">
        <f>'[1]TABLEAU DE BORD'!H1409</f>
        <v>0</v>
      </c>
      <c r="CJ1411">
        <f>'[1]TABLEAU DE BORD'!K1409-'[1]TABLEAU DE BORD'!I1409</f>
        <v>0</v>
      </c>
    </row>
    <row r="1412" spans="69:88" x14ac:dyDescent="0.25">
      <c r="BQ14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BORD'!$B$13:$B$2000,0),11))*Q1412/INDEX('[1]TABLEAU DE BORD'!$B$13:$R$2000,MATCH('Formalisme RTE'!$H$2,'[1]TABLEAU DE BORD'!$B$13:$B$2000,0),12)</f>
        <v>2.7040062867933941</v>
      </c>
      <c r="BR1412">
        <f t="shared" si="79"/>
        <v>0</v>
      </c>
      <c r="BU1412">
        <f t="shared" si="77"/>
        <v>0.5758883471257642</v>
      </c>
      <c r="BW1412">
        <f>IF($BW$6="","",IF(ISERROR(INDEX([1]Base!$A$2:$C$207,MATCH($BW$6,[1]Base!$A$2:$A$207,0),2))=TRUE,"CABLE INCONNU",(INDEX([1]Base!$A$2:$C$207,MATCH($BW$6,[1]Base!$A$2:$A$207,0),3))))</f>
        <v>15.75</v>
      </c>
      <c r="BY1412">
        <f>IF($BW$6="","",IF(ISERROR(INDEX([1]Base!$A$2:$C$207,MATCH($BW$6,[1]Base!$A$2:$A$207,0),2))=TRUE,"CABLE INCONNU",(INDEX([1]Base!$A$2:$C$207,MATCH($BW$6,[1]Base!$A$2:$A$207,0),2))))</f>
        <v>0.54700000000000004</v>
      </c>
      <c r="CA1412">
        <f t="shared" si="78"/>
        <v>0</v>
      </c>
      <c r="CC1412">
        <f>$BB$28+$D$10*((EXP(($BB$26-Q1412)/$D$10)+EXP(-($BB$26-Q1412)/$D$10))/2-1)</f>
        <v>237.96</v>
      </c>
      <c r="CD14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BORD'!$B$13:$B$2000,0),9)))*Q1412/$M$18)</f>
        <v>237.96</v>
      </c>
      <c r="CF1412">
        <f>'[1]TABLEAU DE BORD'!B1410</f>
        <v>0</v>
      </c>
      <c r="CG1412">
        <f>'[1]TABLEAU DE BORD'!E1410-'[1]TABLEAU DE BORD'!C1410</f>
        <v>0</v>
      </c>
      <c r="CI1412">
        <f>'[1]TABLEAU DE BORD'!H1410</f>
        <v>0</v>
      </c>
      <c r="CJ1412">
        <f>'[1]TABLEAU DE BORD'!K1410-'[1]TABLEAU DE BORD'!I1410</f>
        <v>0</v>
      </c>
    </row>
    <row r="1413" spans="69:88" x14ac:dyDescent="0.25">
      <c r="BQ14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BORD'!$B$13:$B$2000,0),11))*Q1413/INDEX('[1]TABLEAU DE BORD'!$B$13:$R$2000,MATCH('Formalisme RTE'!$H$2,'[1]TABLEAU DE BORD'!$B$13:$B$2000,0),12)</f>
        <v>2.7040062867933941</v>
      </c>
      <c r="BR1413">
        <f t="shared" si="79"/>
        <v>0</v>
      </c>
      <c r="BU1413">
        <f t="shared" si="77"/>
        <v>0.5758883471257642</v>
      </c>
      <c r="BW1413">
        <f>IF($BW$6="","",IF(ISERROR(INDEX([1]Base!$A$2:$C$207,MATCH($BW$6,[1]Base!$A$2:$A$207,0),2))=TRUE,"CABLE INCONNU",(INDEX([1]Base!$A$2:$C$207,MATCH($BW$6,[1]Base!$A$2:$A$207,0),3))))</f>
        <v>15.75</v>
      </c>
      <c r="BY1413">
        <f>IF($BW$6="","",IF(ISERROR(INDEX([1]Base!$A$2:$C$207,MATCH($BW$6,[1]Base!$A$2:$A$207,0),2))=TRUE,"CABLE INCONNU",(INDEX([1]Base!$A$2:$C$207,MATCH($BW$6,[1]Base!$A$2:$A$207,0),2))))</f>
        <v>0.54700000000000004</v>
      </c>
      <c r="CA1413">
        <f t="shared" si="78"/>
        <v>0</v>
      </c>
      <c r="CC1413">
        <f>$BB$28+$D$10*((EXP(($BB$26-Q1413)/$D$10)+EXP(-($BB$26-Q1413)/$D$10))/2-1)</f>
        <v>237.96</v>
      </c>
      <c r="CD14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BORD'!$B$13:$B$2000,0),9)))*Q1413/$M$18)</f>
        <v>237.96</v>
      </c>
      <c r="CF1413">
        <f>'[1]TABLEAU DE BORD'!B1411</f>
        <v>0</v>
      </c>
      <c r="CG1413">
        <f>'[1]TABLEAU DE BORD'!E1411-'[1]TABLEAU DE BORD'!C1411</f>
        <v>0</v>
      </c>
      <c r="CI1413">
        <f>'[1]TABLEAU DE BORD'!H1411</f>
        <v>0</v>
      </c>
      <c r="CJ1413">
        <f>'[1]TABLEAU DE BORD'!K1411-'[1]TABLEAU DE BORD'!I1411</f>
        <v>0</v>
      </c>
    </row>
    <row r="1414" spans="69:88" x14ac:dyDescent="0.25">
      <c r="BQ14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BORD'!$B$13:$B$2000,0),11))*Q1414/INDEX('[1]TABLEAU DE BORD'!$B$13:$R$2000,MATCH('Formalisme RTE'!$H$2,'[1]TABLEAU DE BORD'!$B$13:$B$2000,0),12)</f>
        <v>2.7040062867933941</v>
      </c>
      <c r="BR1414">
        <f t="shared" si="79"/>
        <v>0</v>
      </c>
      <c r="BU1414">
        <f t="shared" si="77"/>
        <v>0.5758883471257642</v>
      </c>
      <c r="BW1414">
        <f>IF($BW$6="","",IF(ISERROR(INDEX([1]Base!$A$2:$C$207,MATCH($BW$6,[1]Base!$A$2:$A$207,0),2))=TRUE,"CABLE INCONNU",(INDEX([1]Base!$A$2:$C$207,MATCH($BW$6,[1]Base!$A$2:$A$207,0),3))))</f>
        <v>15.75</v>
      </c>
      <c r="BY1414">
        <f>IF($BW$6="","",IF(ISERROR(INDEX([1]Base!$A$2:$C$207,MATCH($BW$6,[1]Base!$A$2:$A$207,0),2))=TRUE,"CABLE INCONNU",(INDEX([1]Base!$A$2:$C$207,MATCH($BW$6,[1]Base!$A$2:$A$207,0),2))))</f>
        <v>0.54700000000000004</v>
      </c>
      <c r="CA1414">
        <f t="shared" si="78"/>
        <v>0</v>
      </c>
      <c r="CC1414">
        <f>$BB$28+$D$10*((EXP(($BB$26-Q1414)/$D$10)+EXP(-($BB$26-Q1414)/$D$10))/2-1)</f>
        <v>237.96</v>
      </c>
      <c r="CD14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BORD'!$B$13:$B$2000,0),9)))*Q1414/$M$18)</f>
        <v>237.96</v>
      </c>
      <c r="CF1414">
        <f>'[1]TABLEAU DE BORD'!B1412</f>
        <v>0</v>
      </c>
      <c r="CG1414">
        <f>'[1]TABLEAU DE BORD'!E1412-'[1]TABLEAU DE BORD'!C1412</f>
        <v>0</v>
      </c>
      <c r="CI1414">
        <f>'[1]TABLEAU DE BORD'!H1412</f>
        <v>0</v>
      </c>
      <c r="CJ1414">
        <f>'[1]TABLEAU DE BORD'!K1412-'[1]TABLEAU DE BORD'!I1412</f>
        <v>0</v>
      </c>
    </row>
    <row r="1415" spans="69:88" x14ac:dyDescent="0.25">
      <c r="BQ14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BORD'!$B$13:$B$2000,0),11))*Q1415/INDEX('[1]TABLEAU DE BORD'!$B$13:$R$2000,MATCH('Formalisme RTE'!$H$2,'[1]TABLEAU DE BORD'!$B$13:$B$2000,0),12)</f>
        <v>2.7040062867933941</v>
      </c>
      <c r="BR1415">
        <f t="shared" si="79"/>
        <v>0</v>
      </c>
      <c r="BU1415">
        <f t="shared" si="77"/>
        <v>0.5758883471257642</v>
      </c>
      <c r="BW1415">
        <f>IF($BW$6="","",IF(ISERROR(INDEX([1]Base!$A$2:$C$207,MATCH($BW$6,[1]Base!$A$2:$A$207,0),2))=TRUE,"CABLE INCONNU",(INDEX([1]Base!$A$2:$C$207,MATCH($BW$6,[1]Base!$A$2:$A$207,0),3))))</f>
        <v>15.75</v>
      </c>
      <c r="BY1415">
        <f>IF($BW$6="","",IF(ISERROR(INDEX([1]Base!$A$2:$C$207,MATCH($BW$6,[1]Base!$A$2:$A$207,0),2))=TRUE,"CABLE INCONNU",(INDEX([1]Base!$A$2:$C$207,MATCH($BW$6,[1]Base!$A$2:$A$207,0),2))))</f>
        <v>0.54700000000000004</v>
      </c>
      <c r="CA1415">
        <f t="shared" si="78"/>
        <v>0</v>
      </c>
      <c r="CC1415">
        <f>$BB$28+$D$10*((EXP(($BB$26-Q1415)/$D$10)+EXP(-($BB$26-Q1415)/$D$10))/2-1)</f>
        <v>237.96</v>
      </c>
      <c r="CD14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BORD'!$B$13:$B$2000,0),9)))*Q1415/$M$18)</f>
        <v>237.96</v>
      </c>
      <c r="CF1415">
        <f>'[1]TABLEAU DE BORD'!B1413</f>
        <v>0</v>
      </c>
      <c r="CG1415">
        <f>'[1]TABLEAU DE BORD'!E1413-'[1]TABLEAU DE BORD'!C1413</f>
        <v>0</v>
      </c>
      <c r="CI1415">
        <f>'[1]TABLEAU DE BORD'!H1413</f>
        <v>0</v>
      </c>
      <c r="CJ1415">
        <f>'[1]TABLEAU DE BORD'!K1413-'[1]TABLEAU DE BORD'!I1413</f>
        <v>0</v>
      </c>
    </row>
    <row r="1416" spans="69:88" x14ac:dyDescent="0.25">
      <c r="BQ14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BORD'!$B$13:$B$2000,0),11))*Q1416/INDEX('[1]TABLEAU DE BORD'!$B$13:$R$2000,MATCH('Formalisme RTE'!$H$2,'[1]TABLEAU DE BORD'!$B$13:$B$2000,0),12)</f>
        <v>2.7040062867933941</v>
      </c>
      <c r="BR1416">
        <f t="shared" si="79"/>
        <v>0</v>
      </c>
      <c r="BU1416">
        <f t="shared" si="77"/>
        <v>0.5758883471257642</v>
      </c>
      <c r="BW1416">
        <f>IF($BW$6="","",IF(ISERROR(INDEX([1]Base!$A$2:$C$207,MATCH($BW$6,[1]Base!$A$2:$A$207,0),2))=TRUE,"CABLE INCONNU",(INDEX([1]Base!$A$2:$C$207,MATCH($BW$6,[1]Base!$A$2:$A$207,0),3))))</f>
        <v>15.75</v>
      </c>
      <c r="BY1416">
        <f>IF($BW$6="","",IF(ISERROR(INDEX([1]Base!$A$2:$C$207,MATCH($BW$6,[1]Base!$A$2:$A$207,0),2))=TRUE,"CABLE INCONNU",(INDEX([1]Base!$A$2:$C$207,MATCH($BW$6,[1]Base!$A$2:$A$207,0),2))))</f>
        <v>0.54700000000000004</v>
      </c>
      <c r="CA1416">
        <f t="shared" si="78"/>
        <v>0</v>
      </c>
      <c r="CC1416">
        <f>$BB$28+$D$10*((EXP(($BB$26-Q1416)/$D$10)+EXP(-($BB$26-Q1416)/$D$10))/2-1)</f>
        <v>237.96</v>
      </c>
      <c r="CD14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BORD'!$B$13:$B$2000,0),9)))*Q1416/$M$18)</f>
        <v>237.96</v>
      </c>
      <c r="CF1416">
        <f>'[1]TABLEAU DE BORD'!B1414</f>
        <v>0</v>
      </c>
      <c r="CG1416">
        <f>'[1]TABLEAU DE BORD'!E1414-'[1]TABLEAU DE BORD'!C1414</f>
        <v>0</v>
      </c>
      <c r="CI1416">
        <f>'[1]TABLEAU DE BORD'!H1414</f>
        <v>0</v>
      </c>
      <c r="CJ1416">
        <f>'[1]TABLEAU DE BORD'!K1414-'[1]TABLEAU DE BORD'!I1414</f>
        <v>0</v>
      </c>
    </row>
    <row r="1417" spans="69:88" x14ac:dyDescent="0.25">
      <c r="BQ14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BORD'!$B$13:$B$2000,0),11))*Q1417/INDEX('[1]TABLEAU DE BORD'!$B$13:$R$2000,MATCH('Formalisme RTE'!$H$2,'[1]TABLEAU DE BORD'!$B$13:$B$2000,0),12)</f>
        <v>2.7040062867933941</v>
      </c>
      <c r="BR1417">
        <f t="shared" si="79"/>
        <v>0</v>
      </c>
      <c r="BU1417">
        <f t="shared" si="77"/>
        <v>0.5758883471257642</v>
      </c>
      <c r="BW1417">
        <f>IF($BW$6="","",IF(ISERROR(INDEX([1]Base!$A$2:$C$207,MATCH($BW$6,[1]Base!$A$2:$A$207,0),2))=TRUE,"CABLE INCONNU",(INDEX([1]Base!$A$2:$C$207,MATCH($BW$6,[1]Base!$A$2:$A$207,0),3))))</f>
        <v>15.75</v>
      </c>
      <c r="BY1417">
        <f>IF($BW$6="","",IF(ISERROR(INDEX([1]Base!$A$2:$C$207,MATCH($BW$6,[1]Base!$A$2:$A$207,0),2))=TRUE,"CABLE INCONNU",(INDEX([1]Base!$A$2:$C$207,MATCH($BW$6,[1]Base!$A$2:$A$207,0),2))))</f>
        <v>0.54700000000000004</v>
      </c>
      <c r="CA1417">
        <f t="shared" si="78"/>
        <v>0</v>
      </c>
      <c r="CC1417">
        <f>$BB$28+$D$10*((EXP(($BB$26-Q1417)/$D$10)+EXP(-($BB$26-Q1417)/$D$10))/2-1)</f>
        <v>237.96</v>
      </c>
      <c r="CD14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BORD'!$B$13:$B$2000,0),9)))*Q1417/$M$18)</f>
        <v>237.96</v>
      </c>
      <c r="CF1417">
        <f>'[1]TABLEAU DE BORD'!B1415</f>
        <v>0</v>
      </c>
      <c r="CG1417">
        <f>'[1]TABLEAU DE BORD'!E1415-'[1]TABLEAU DE BORD'!C1415</f>
        <v>0</v>
      </c>
      <c r="CI1417">
        <f>'[1]TABLEAU DE BORD'!H1415</f>
        <v>0</v>
      </c>
      <c r="CJ1417">
        <f>'[1]TABLEAU DE BORD'!K1415-'[1]TABLEAU DE BORD'!I1415</f>
        <v>0</v>
      </c>
    </row>
    <row r="1418" spans="69:88" x14ac:dyDescent="0.25">
      <c r="BQ14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BORD'!$B$13:$B$2000,0),11))*Q1418/INDEX('[1]TABLEAU DE BORD'!$B$13:$R$2000,MATCH('Formalisme RTE'!$H$2,'[1]TABLEAU DE BORD'!$B$13:$B$2000,0),12)</f>
        <v>2.7040062867933941</v>
      </c>
      <c r="BR1418">
        <f t="shared" si="79"/>
        <v>0</v>
      </c>
      <c r="BU1418">
        <f t="shared" si="77"/>
        <v>0.5758883471257642</v>
      </c>
      <c r="BW1418">
        <f>IF($BW$6="","",IF(ISERROR(INDEX([1]Base!$A$2:$C$207,MATCH($BW$6,[1]Base!$A$2:$A$207,0),2))=TRUE,"CABLE INCONNU",(INDEX([1]Base!$A$2:$C$207,MATCH($BW$6,[1]Base!$A$2:$A$207,0),3))))</f>
        <v>15.75</v>
      </c>
      <c r="BY1418">
        <f>IF($BW$6="","",IF(ISERROR(INDEX([1]Base!$A$2:$C$207,MATCH($BW$6,[1]Base!$A$2:$A$207,0),2))=TRUE,"CABLE INCONNU",(INDEX([1]Base!$A$2:$C$207,MATCH($BW$6,[1]Base!$A$2:$A$207,0),2))))</f>
        <v>0.54700000000000004</v>
      </c>
      <c r="CA1418">
        <f t="shared" si="78"/>
        <v>0</v>
      </c>
      <c r="CC1418">
        <f>$BB$28+$D$10*((EXP(($BB$26-Q1418)/$D$10)+EXP(-($BB$26-Q1418)/$D$10))/2-1)</f>
        <v>237.96</v>
      </c>
      <c r="CD14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BORD'!$B$13:$B$2000,0),9)))*Q1418/$M$18)</f>
        <v>237.96</v>
      </c>
      <c r="CF1418">
        <f>'[1]TABLEAU DE BORD'!B1416</f>
        <v>0</v>
      </c>
      <c r="CG1418">
        <f>'[1]TABLEAU DE BORD'!E1416-'[1]TABLEAU DE BORD'!C1416</f>
        <v>0</v>
      </c>
      <c r="CI1418">
        <f>'[1]TABLEAU DE BORD'!H1416</f>
        <v>0</v>
      </c>
      <c r="CJ1418">
        <f>'[1]TABLEAU DE BORD'!K1416-'[1]TABLEAU DE BORD'!I1416</f>
        <v>0</v>
      </c>
    </row>
    <row r="1419" spans="69:88" x14ac:dyDescent="0.25">
      <c r="BQ14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BORD'!$B$13:$B$2000,0),11))*Q1419/INDEX('[1]TABLEAU DE BORD'!$B$13:$R$2000,MATCH('Formalisme RTE'!$H$2,'[1]TABLEAU DE BORD'!$B$13:$B$2000,0),12)</f>
        <v>2.7040062867933941</v>
      </c>
      <c r="BR1419">
        <f t="shared" si="79"/>
        <v>0</v>
      </c>
      <c r="BU1419">
        <f t="shared" si="77"/>
        <v>0.5758883471257642</v>
      </c>
      <c r="BW1419">
        <f>IF($BW$6="","",IF(ISERROR(INDEX([1]Base!$A$2:$C$207,MATCH($BW$6,[1]Base!$A$2:$A$207,0),2))=TRUE,"CABLE INCONNU",(INDEX([1]Base!$A$2:$C$207,MATCH($BW$6,[1]Base!$A$2:$A$207,0),3))))</f>
        <v>15.75</v>
      </c>
      <c r="BY1419">
        <f>IF($BW$6="","",IF(ISERROR(INDEX([1]Base!$A$2:$C$207,MATCH($BW$6,[1]Base!$A$2:$A$207,0),2))=TRUE,"CABLE INCONNU",(INDEX([1]Base!$A$2:$C$207,MATCH($BW$6,[1]Base!$A$2:$A$207,0),2))))</f>
        <v>0.54700000000000004</v>
      </c>
      <c r="CA1419">
        <f t="shared" si="78"/>
        <v>0</v>
      </c>
      <c r="CC1419">
        <f>$BB$28+$D$10*((EXP(($BB$26-Q1419)/$D$10)+EXP(-($BB$26-Q1419)/$D$10))/2-1)</f>
        <v>237.96</v>
      </c>
      <c r="CD14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BORD'!$B$13:$B$2000,0),9)))*Q1419/$M$18)</f>
        <v>237.96</v>
      </c>
      <c r="CF1419">
        <f>'[1]TABLEAU DE BORD'!B1417</f>
        <v>0</v>
      </c>
      <c r="CG1419">
        <f>'[1]TABLEAU DE BORD'!E1417-'[1]TABLEAU DE BORD'!C1417</f>
        <v>0</v>
      </c>
      <c r="CI1419">
        <f>'[1]TABLEAU DE BORD'!H1417</f>
        <v>0</v>
      </c>
      <c r="CJ1419">
        <f>'[1]TABLEAU DE BORD'!K1417-'[1]TABLEAU DE BORD'!I1417</f>
        <v>0</v>
      </c>
    </row>
    <row r="1420" spans="69:88" x14ac:dyDescent="0.25">
      <c r="BQ14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BORD'!$B$13:$B$2000,0),11))*Q1420/INDEX('[1]TABLEAU DE BORD'!$B$13:$R$2000,MATCH('Formalisme RTE'!$H$2,'[1]TABLEAU DE BORD'!$B$13:$B$2000,0),12)</f>
        <v>2.7040062867933941</v>
      </c>
      <c r="BR1420">
        <f t="shared" si="79"/>
        <v>0</v>
      </c>
      <c r="BU1420">
        <f t="shared" si="77"/>
        <v>0.5758883471257642</v>
      </c>
      <c r="BW1420">
        <f>IF($BW$6="","",IF(ISERROR(INDEX([1]Base!$A$2:$C$207,MATCH($BW$6,[1]Base!$A$2:$A$207,0),2))=TRUE,"CABLE INCONNU",(INDEX([1]Base!$A$2:$C$207,MATCH($BW$6,[1]Base!$A$2:$A$207,0),3))))</f>
        <v>15.75</v>
      </c>
      <c r="BY1420">
        <f>IF($BW$6="","",IF(ISERROR(INDEX([1]Base!$A$2:$C$207,MATCH($BW$6,[1]Base!$A$2:$A$207,0),2))=TRUE,"CABLE INCONNU",(INDEX([1]Base!$A$2:$C$207,MATCH($BW$6,[1]Base!$A$2:$A$207,0),2))))</f>
        <v>0.54700000000000004</v>
      </c>
      <c r="CA1420">
        <f t="shared" si="78"/>
        <v>0</v>
      </c>
      <c r="CC1420">
        <f>$BB$28+$D$10*((EXP(($BB$26-Q1420)/$D$10)+EXP(-($BB$26-Q1420)/$D$10))/2-1)</f>
        <v>237.96</v>
      </c>
      <c r="CD14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BORD'!$B$13:$B$2000,0),9)))*Q1420/$M$18)</f>
        <v>237.96</v>
      </c>
      <c r="CF1420">
        <f>'[1]TABLEAU DE BORD'!B1418</f>
        <v>0</v>
      </c>
      <c r="CG1420">
        <f>'[1]TABLEAU DE BORD'!E1418-'[1]TABLEAU DE BORD'!C1418</f>
        <v>0</v>
      </c>
      <c r="CI1420">
        <f>'[1]TABLEAU DE BORD'!H1418</f>
        <v>0</v>
      </c>
      <c r="CJ1420">
        <f>'[1]TABLEAU DE BORD'!K1418-'[1]TABLEAU DE BORD'!I1418</f>
        <v>0</v>
      </c>
    </row>
    <row r="1421" spans="69:88" x14ac:dyDescent="0.25">
      <c r="BQ14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BORD'!$B$13:$B$2000,0),11))*Q1421/INDEX('[1]TABLEAU DE BORD'!$B$13:$R$2000,MATCH('Formalisme RTE'!$H$2,'[1]TABLEAU DE BORD'!$B$13:$B$2000,0),12)</f>
        <v>2.7040062867933941</v>
      </c>
      <c r="BR1421">
        <f t="shared" si="79"/>
        <v>0</v>
      </c>
      <c r="BU1421">
        <f t="shared" si="77"/>
        <v>0.5758883471257642</v>
      </c>
      <c r="BW1421">
        <f>IF($BW$6="","",IF(ISERROR(INDEX([1]Base!$A$2:$C$207,MATCH($BW$6,[1]Base!$A$2:$A$207,0),2))=TRUE,"CABLE INCONNU",(INDEX([1]Base!$A$2:$C$207,MATCH($BW$6,[1]Base!$A$2:$A$207,0),3))))</f>
        <v>15.75</v>
      </c>
      <c r="BY1421">
        <f>IF($BW$6="","",IF(ISERROR(INDEX([1]Base!$A$2:$C$207,MATCH($BW$6,[1]Base!$A$2:$A$207,0),2))=TRUE,"CABLE INCONNU",(INDEX([1]Base!$A$2:$C$207,MATCH($BW$6,[1]Base!$A$2:$A$207,0),2))))</f>
        <v>0.54700000000000004</v>
      </c>
      <c r="CA1421">
        <f t="shared" si="78"/>
        <v>0</v>
      </c>
      <c r="CC1421">
        <f>$BB$28+$D$10*((EXP(($BB$26-Q1421)/$D$10)+EXP(-($BB$26-Q1421)/$D$10))/2-1)</f>
        <v>237.96</v>
      </c>
      <c r="CD14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BORD'!$B$13:$B$2000,0),9)))*Q1421/$M$18)</f>
        <v>237.96</v>
      </c>
      <c r="CF1421">
        <f>'[1]TABLEAU DE BORD'!B1419</f>
        <v>0</v>
      </c>
      <c r="CG1421">
        <f>'[1]TABLEAU DE BORD'!E1419-'[1]TABLEAU DE BORD'!C1419</f>
        <v>0</v>
      </c>
      <c r="CI1421">
        <f>'[1]TABLEAU DE BORD'!H1419</f>
        <v>0</v>
      </c>
      <c r="CJ1421">
        <f>'[1]TABLEAU DE BORD'!K1419-'[1]TABLEAU DE BORD'!I1419</f>
        <v>0</v>
      </c>
    </row>
    <row r="1422" spans="69:88" x14ac:dyDescent="0.25">
      <c r="BQ14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BORD'!$B$13:$B$2000,0),11))*Q1422/INDEX('[1]TABLEAU DE BORD'!$B$13:$R$2000,MATCH('Formalisme RTE'!$H$2,'[1]TABLEAU DE BORD'!$B$13:$B$2000,0),12)</f>
        <v>2.7040062867933941</v>
      </c>
      <c r="BR1422">
        <f t="shared" si="79"/>
        <v>0</v>
      </c>
      <c r="BU1422">
        <f t="shared" si="77"/>
        <v>0.5758883471257642</v>
      </c>
      <c r="BW1422">
        <f>IF($BW$6="","",IF(ISERROR(INDEX([1]Base!$A$2:$C$207,MATCH($BW$6,[1]Base!$A$2:$A$207,0),2))=TRUE,"CABLE INCONNU",(INDEX([1]Base!$A$2:$C$207,MATCH($BW$6,[1]Base!$A$2:$A$207,0),3))))</f>
        <v>15.75</v>
      </c>
      <c r="BY1422">
        <f>IF($BW$6="","",IF(ISERROR(INDEX([1]Base!$A$2:$C$207,MATCH($BW$6,[1]Base!$A$2:$A$207,0),2))=TRUE,"CABLE INCONNU",(INDEX([1]Base!$A$2:$C$207,MATCH($BW$6,[1]Base!$A$2:$A$207,0),2))))</f>
        <v>0.54700000000000004</v>
      </c>
      <c r="CA1422">
        <f t="shared" si="78"/>
        <v>0</v>
      </c>
      <c r="CC1422">
        <f>$BB$28+$D$10*((EXP(($BB$26-Q1422)/$D$10)+EXP(-($BB$26-Q1422)/$D$10))/2-1)</f>
        <v>237.96</v>
      </c>
      <c r="CD14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BORD'!$B$13:$B$2000,0),9)))*Q1422/$M$18)</f>
        <v>237.96</v>
      </c>
      <c r="CF1422">
        <f>'[1]TABLEAU DE BORD'!B1420</f>
        <v>0</v>
      </c>
      <c r="CG1422">
        <f>'[1]TABLEAU DE BORD'!E1420-'[1]TABLEAU DE BORD'!C1420</f>
        <v>0</v>
      </c>
      <c r="CI1422">
        <f>'[1]TABLEAU DE BORD'!H1420</f>
        <v>0</v>
      </c>
      <c r="CJ1422">
        <f>'[1]TABLEAU DE BORD'!K1420-'[1]TABLEAU DE BORD'!I1420</f>
        <v>0</v>
      </c>
    </row>
    <row r="1423" spans="69:88" x14ac:dyDescent="0.25">
      <c r="BQ14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BORD'!$B$13:$B$2000,0),11))*Q1423/INDEX('[1]TABLEAU DE BORD'!$B$13:$R$2000,MATCH('Formalisme RTE'!$H$2,'[1]TABLEAU DE BORD'!$B$13:$B$2000,0),12)</f>
        <v>2.7040062867933941</v>
      </c>
      <c r="BR1423">
        <f t="shared" si="79"/>
        <v>0</v>
      </c>
      <c r="BU1423">
        <f t="shared" si="77"/>
        <v>0.5758883471257642</v>
      </c>
      <c r="BW1423">
        <f>IF($BW$6="","",IF(ISERROR(INDEX([1]Base!$A$2:$C$207,MATCH($BW$6,[1]Base!$A$2:$A$207,0),2))=TRUE,"CABLE INCONNU",(INDEX([1]Base!$A$2:$C$207,MATCH($BW$6,[1]Base!$A$2:$A$207,0),3))))</f>
        <v>15.75</v>
      </c>
      <c r="BY1423">
        <f>IF($BW$6="","",IF(ISERROR(INDEX([1]Base!$A$2:$C$207,MATCH($BW$6,[1]Base!$A$2:$A$207,0),2))=TRUE,"CABLE INCONNU",(INDEX([1]Base!$A$2:$C$207,MATCH($BW$6,[1]Base!$A$2:$A$207,0),2))))</f>
        <v>0.54700000000000004</v>
      </c>
      <c r="CA1423">
        <f t="shared" si="78"/>
        <v>0</v>
      </c>
      <c r="CC1423">
        <f>$BB$28+$D$10*((EXP(($BB$26-Q1423)/$D$10)+EXP(-($BB$26-Q1423)/$D$10))/2-1)</f>
        <v>237.96</v>
      </c>
      <c r="CD14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BORD'!$B$13:$B$2000,0),9)))*Q1423/$M$18)</f>
        <v>237.96</v>
      </c>
      <c r="CF1423">
        <f>'[1]TABLEAU DE BORD'!B1421</f>
        <v>0</v>
      </c>
      <c r="CG1423">
        <f>'[1]TABLEAU DE BORD'!E1421-'[1]TABLEAU DE BORD'!C1421</f>
        <v>0</v>
      </c>
      <c r="CI1423">
        <f>'[1]TABLEAU DE BORD'!H1421</f>
        <v>0</v>
      </c>
      <c r="CJ1423">
        <f>'[1]TABLEAU DE BORD'!K1421-'[1]TABLEAU DE BORD'!I1421</f>
        <v>0</v>
      </c>
    </row>
    <row r="1424" spans="69:88" x14ac:dyDescent="0.25">
      <c r="BQ14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BORD'!$B$13:$B$2000,0),11))*Q1424/INDEX('[1]TABLEAU DE BORD'!$B$13:$R$2000,MATCH('Formalisme RTE'!$H$2,'[1]TABLEAU DE BORD'!$B$13:$B$2000,0),12)</f>
        <v>2.7040062867933941</v>
      </c>
      <c r="BR1424">
        <f t="shared" si="79"/>
        <v>0</v>
      </c>
      <c r="BU1424">
        <f t="shared" ref="BU1424:BU1487" si="80">SQRT(1-(1/(SQRT((BY1424*0.981)^2+(($B$30/10)*BW1424*0.001)^2)/(BY1424*0.981))^2))</f>
        <v>0.5758883471257642</v>
      </c>
      <c r="BW1424">
        <f>IF($BW$6="","",IF(ISERROR(INDEX([1]Base!$A$2:$C$207,MATCH($BW$6,[1]Base!$A$2:$A$207,0),2))=TRUE,"CABLE INCONNU",(INDEX([1]Base!$A$2:$C$207,MATCH($BW$6,[1]Base!$A$2:$A$207,0),3))))</f>
        <v>15.75</v>
      </c>
      <c r="BY1424">
        <f>IF($BW$6="","",IF(ISERROR(INDEX([1]Base!$A$2:$C$207,MATCH($BW$6,[1]Base!$A$2:$A$207,0),2))=TRUE,"CABLE INCONNU",(INDEX([1]Base!$A$2:$C$207,MATCH($BW$6,[1]Base!$A$2:$A$207,0),2))))</f>
        <v>0.54700000000000004</v>
      </c>
      <c r="CA1424">
        <f t="shared" si="78"/>
        <v>0</v>
      </c>
      <c r="CC1424">
        <f>$BB$28+$D$10*((EXP(($BB$26-Q1424)/$D$10)+EXP(-($BB$26-Q1424)/$D$10))/2-1)</f>
        <v>237.96</v>
      </c>
      <c r="CD14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BORD'!$B$13:$B$2000,0),9)))*Q1424/$M$18)</f>
        <v>237.96</v>
      </c>
      <c r="CF1424">
        <f>'[1]TABLEAU DE BORD'!B1422</f>
        <v>0</v>
      </c>
      <c r="CG1424">
        <f>'[1]TABLEAU DE BORD'!E1422-'[1]TABLEAU DE BORD'!C1422</f>
        <v>0</v>
      </c>
      <c r="CI1424">
        <f>'[1]TABLEAU DE BORD'!H1422</f>
        <v>0</v>
      </c>
      <c r="CJ1424">
        <f>'[1]TABLEAU DE BORD'!K1422-'[1]TABLEAU DE BORD'!I1422</f>
        <v>0</v>
      </c>
    </row>
    <row r="1425" spans="69:88" x14ac:dyDescent="0.25">
      <c r="BQ14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BORD'!$B$13:$B$2000,0),11))*Q1425/INDEX('[1]TABLEAU DE BORD'!$B$13:$R$2000,MATCH('Formalisme RTE'!$H$2,'[1]TABLEAU DE BORD'!$B$13:$B$2000,0),12)</f>
        <v>2.7040062867933941</v>
      </c>
      <c r="BR1425">
        <f t="shared" si="79"/>
        <v>0</v>
      </c>
      <c r="BU1425">
        <f t="shared" si="80"/>
        <v>0.5758883471257642</v>
      </c>
      <c r="BW1425">
        <f>IF($BW$6="","",IF(ISERROR(INDEX([1]Base!$A$2:$C$207,MATCH($BW$6,[1]Base!$A$2:$A$207,0),2))=TRUE,"CABLE INCONNU",(INDEX([1]Base!$A$2:$C$207,MATCH($BW$6,[1]Base!$A$2:$A$207,0),3))))</f>
        <v>15.75</v>
      </c>
      <c r="BY1425">
        <f>IF($BW$6="","",IF(ISERROR(INDEX([1]Base!$A$2:$C$207,MATCH($BW$6,[1]Base!$A$2:$A$207,0),2))=TRUE,"CABLE INCONNU",(INDEX([1]Base!$A$2:$C$207,MATCH($BW$6,[1]Base!$A$2:$A$207,0),2))))</f>
        <v>0.54700000000000004</v>
      </c>
      <c r="CA1425">
        <f t="shared" ref="CA1425:CA1488" si="81">CD1425-CC1425</f>
        <v>0</v>
      </c>
      <c r="CC1425">
        <f>$BB$28+$D$10*((EXP(($BB$26-Q1425)/$D$10)+EXP(-($BB$26-Q1425)/$D$10))/2-1)</f>
        <v>237.96</v>
      </c>
      <c r="CD14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BORD'!$B$13:$B$2000,0),9)))*Q1425/$M$18)</f>
        <v>237.96</v>
      </c>
      <c r="CF1425">
        <f>'[1]TABLEAU DE BORD'!B1423</f>
        <v>0</v>
      </c>
      <c r="CG1425">
        <f>'[1]TABLEAU DE BORD'!E1423-'[1]TABLEAU DE BORD'!C1423</f>
        <v>0</v>
      </c>
      <c r="CI1425">
        <f>'[1]TABLEAU DE BORD'!H1423</f>
        <v>0</v>
      </c>
      <c r="CJ1425">
        <f>'[1]TABLEAU DE BORD'!K1423-'[1]TABLEAU DE BORD'!I1423</f>
        <v>0</v>
      </c>
    </row>
    <row r="1426" spans="69:88" x14ac:dyDescent="0.25">
      <c r="BQ14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BORD'!$B$13:$B$2000,0),11))*Q1426/INDEX('[1]TABLEAU DE BORD'!$B$13:$R$2000,MATCH('Formalisme RTE'!$H$2,'[1]TABLEAU DE BORD'!$B$13:$B$2000,0),12)</f>
        <v>2.7040062867933941</v>
      </c>
      <c r="BR1426">
        <f t="shared" ref="BR1426:BR1489" si="82">BU1426*CA1426</f>
        <v>0</v>
      </c>
      <c r="BU1426">
        <f t="shared" si="80"/>
        <v>0.5758883471257642</v>
      </c>
      <c r="BW1426">
        <f>IF($BW$6="","",IF(ISERROR(INDEX([1]Base!$A$2:$C$207,MATCH($BW$6,[1]Base!$A$2:$A$207,0),2))=TRUE,"CABLE INCONNU",(INDEX([1]Base!$A$2:$C$207,MATCH($BW$6,[1]Base!$A$2:$A$207,0),3))))</f>
        <v>15.75</v>
      </c>
      <c r="BY1426">
        <f>IF($BW$6="","",IF(ISERROR(INDEX([1]Base!$A$2:$C$207,MATCH($BW$6,[1]Base!$A$2:$A$207,0),2))=TRUE,"CABLE INCONNU",(INDEX([1]Base!$A$2:$C$207,MATCH($BW$6,[1]Base!$A$2:$A$207,0),2))))</f>
        <v>0.54700000000000004</v>
      </c>
      <c r="CA1426">
        <f t="shared" si="81"/>
        <v>0</v>
      </c>
      <c r="CC1426">
        <f>$BB$28+$D$10*((EXP(($BB$26-Q1426)/$D$10)+EXP(-($BB$26-Q1426)/$D$10))/2-1)</f>
        <v>237.96</v>
      </c>
      <c r="CD14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BORD'!$B$13:$B$2000,0),9)))*Q1426/$M$18)</f>
        <v>237.96</v>
      </c>
      <c r="CF1426">
        <f>'[1]TABLEAU DE BORD'!B1424</f>
        <v>0</v>
      </c>
      <c r="CG1426">
        <f>'[1]TABLEAU DE BORD'!E1424-'[1]TABLEAU DE BORD'!C1424</f>
        <v>0</v>
      </c>
      <c r="CI1426">
        <f>'[1]TABLEAU DE BORD'!H1424</f>
        <v>0</v>
      </c>
      <c r="CJ1426">
        <f>'[1]TABLEAU DE BORD'!K1424-'[1]TABLEAU DE BORD'!I1424</f>
        <v>0</v>
      </c>
    </row>
    <row r="1427" spans="69:88" x14ac:dyDescent="0.25">
      <c r="BQ14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BORD'!$B$13:$B$2000,0),11))*Q1427/INDEX('[1]TABLEAU DE BORD'!$B$13:$R$2000,MATCH('Formalisme RTE'!$H$2,'[1]TABLEAU DE BORD'!$B$13:$B$2000,0),12)</f>
        <v>2.7040062867933941</v>
      </c>
      <c r="BR1427">
        <f t="shared" si="82"/>
        <v>0</v>
      </c>
      <c r="BU1427">
        <f t="shared" si="80"/>
        <v>0.5758883471257642</v>
      </c>
      <c r="BW1427">
        <f>IF($BW$6="","",IF(ISERROR(INDEX([1]Base!$A$2:$C$207,MATCH($BW$6,[1]Base!$A$2:$A$207,0),2))=TRUE,"CABLE INCONNU",(INDEX([1]Base!$A$2:$C$207,MATCH($BW$6,[1]Base!$A$2:$A$207,0),3))))</f>
        <v>15.75</v>
      </c>
      <c r="BY1427">
        <f>IF($BW$6="","",IF(ISERROR(INDEX([1]Base!$A$2:$C$207,MATCH($BW$6,[1]Base!$A$2:$A$207,0),2))=TRUE,"CABLE INCONNU",(INDEX([1]Base!$A$2:$C$207,MATCH($BW$6,[1]Base!$A$2:$A$207,0),2))))</f>
        <v>0.54700000000000004</v>
      </c>
      <c r="CA1427">
        <f t="shared" si="81"/>
        <v>0</v>
      </c>
      <c r="CC1427">
        <f>$BB$28+$D$10*((EXP(($BB$26-Q1427)/$D$10)+EXP(-($BB$26-Q1427)/$D$10))/2-1)</f>
        <v>237.96</v>
      </c>
      <c r="CD14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BORD'!$B$13:$B$2000,0),9)))*Q1427/$M$18)</f>
        <v>237.96</v>
      </c>
      <c r="CF1427">
        <f>'[1]TABLEAU DE BORD'!B1425</f>
        <v>0</v>
      </c>
      <c r="CG1427">
        <f>'[1]TABLEAU DE BORD'!E1425-'[1]TABLEAU DE BORD'!C1425</f>
        <v>0</v>
      </c>
      <c r="CI1427">
        <f>'[1]TABLEAU DE BORD'!H1425</f>
        <v>0</v>
      </c>
      <c r="CJ1427">
        <f>'[1]TABLEAU DE BORD'!K1425-'[1]TABLEAU DE BORD'!I1425</f>
        <v>0</v>
      </c>
    </row>
    <row r="1428" spans="69:88" x14ac:dyDescent="0.25">
      <c r="BQ14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BORD'!$B$13:$B$2000,0),11))*Q1428/INDEX('[1]TABLEAU DE BORD'!$B$13:$R$2000,MATCH('Formalisme RTE'!$H$2,'[1]TABLEAU DE BORD'!$B$13:$B$2000,0),12)</f>
        <v>2.7040062867933941</v>
      </c>
      <c r="BR1428">
        <f t="shared" si="82"/>
        <v>0</v>
      </c>
      <c r="BU1428">
        <f t="shared" si="80"/>
        <v>0.5758883471257642</v>
      </c>
      <c r="BW1428">
        <f>IF($BW$6="","",IF(ISERROR(INDEX([1]Base!$A$2:$C$207,MATCH($BW$6,[1]Base!$A$2:$A$207,0),2))=TRUE,"CABLE INCONNU",(INDEX([1]Base!$A$2:$C$207,MATCH($BW$6,[1]Base!$A$2:$A$207,0),3))))</f>
        <v>15.75</v>
      </c>
      <c r="BY1428">
        <f>IF($BW$6="","",IF(ISERROR(INDEX([1]Base!$A$2:$C$207,MATCH($BW$6,[1]Base!$A$2:$A$207,0),2))=TRUE,"CABLE INCONNU",(INDEX([1]Base!$A$2:$C$207,MATCH($BW$6,[1]Base!$A$2:$A$207,0),2))))</f>
        <v>0.54700000000000004</v>
      </c>
      <c r="CA1428">
        <f t="shared" si="81"/>
        <v>0</v>
      </c>
      <c r="CC1428">
        <f>$BB$28+$D$10*((EXP(($BB$26-Q1428)/$D$10)+EXP(-($BB$26-Q1428)/$D$10))/2-1)</f>
        <v>237.96</v>
      </c>
      <c r="CD14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BORD'!$B$13:$B$2000,0),9)))*Q1428/$M$18)</f>
        <v>237.96</v>
      </c>
      <c r="CF1428">
        <f>'[1]TABLEAU DE BORD'!B1426</f>
        <v>0</v>
      </c>
      <c r="CG1428">
        <f>'[1]TABLEAU DE BORD'!E1426-'[1]TABLEAU DE BORD'!C1426</f>
        <v>0</v>
      </c>
      <c r="CI1428">
        <f>'[1]TABLEAU DE BORD'!H1426</f>
        <v>0</v>
      </c>
      <c r="CJ1428">
        <f>'[1]TABLEAU DE BORD'!K1426-'[1]TABLEAU DE BORD'!I1426</f>
        <v>0</v>
      </c>
    </row>
    <row r="1429" spans="69:88" x14ac:dyDescent="0.25">
      <c r="BQ14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BORD'!$B$13:$B$2000,0),11))*Q1429/INDEX('[1]TABLEAU DE BORD'!$B$13:$R$2000,MATCH('Formalisme RTE'!$H$2,'[1]TABLEAU DE BORD'!$B$13:$B$2000,0),12)</f>
        <v>2.7040062867933941</v>
      </c>
      <c r="BR1429">
        <f t="shared" si="82"/>
        <v>0</v>
      </c>
      <c r="BU1429">
        <f t="shared" si="80"/>
        <v>0.5758883471257642</v>
      </c>
      <c r="BW1429">
        <f>IF($BW$6="","",IF(ISERROR(INDEX([1]Base!$A$2:$C$207,MATCH($BW$6,[1]Base!$A$2:$A$207,0),2))=TRUE,"CABLE INCONNU",(INDEX([1]Base!$A$2:$C$207,MATCH($BW$6,[1]Base!$A$2:$A$207,0),3))))</f>
        <v>15.75</v>
      </c>
      <c r="BY1429">
        <f>IF($BW$6="","",IF(ISERROR(INDEX([1]Base!$A$2:$C$207,MATCH($BW$6,[1]Base!$A$2:$A$207,0),2))=TRUE,"CABLE INCONNU",(INDEX([1]Base!$A$2:$C$207,MATCH($BW$6,[1]Base!$A$2:$A$207,0),2))))</f>
        <v>0.54700000000000004</v>
      </c>
      <c r="CA1429">
        <f t="shared" si="81"/>
        <v>0</v>
      </c>
      <c r="CC1429">
        <f>$BB$28+$D$10*((EXP(($BB$26-Q1429)/$D$10)+EXP(-($BB$26-Q1429)/$D$10))/2-1)</f>
        <v>237.96</v>
      </c>
      <c r="CD14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BORD'!$B$13:$B$2000,0),9)))*Q1429/$M$18)</f>
        <v>237.96</v>
      </c>
      <c r="CF1429">
        <f>'[1]TABLEAU DE BORD'!B1427</f>
        <v>0</v>
      </c>
      <c r="CG1429">
        <f>'[1]TABLEAU DE BORD'!E1427-'[1]TABLEAU DE BORD'!C1427</f>
        <v>0</v>
      </c>
      <c r="CI1429">
        <f>'[1]TABLEAU DE BORD'!H1427</f>
        <v>0</v>
      </c>
      <c r="CJ1429">
        <f>'[1]TABLEAU DE BORD'!K1427-'[1]TABLEAU DE BORD'!I1427</f>
        <v>0</v>
      </c>
    </row>
    <row r="1430" spans="69:88" x14ac:dyDescent="0.25">
      <c r="BQ14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BORD'!$B$13:$B$2000,0),11))*Q1430/INDEX('[1]TABLEAU DE BORD'!$B$13:$R$2000,MATCH('Formalisme RTE'!$H$2,'[1]TABLEAU DE BORD'!$B$13:$B$2000,0),12)</f>
        <v>2.7040062867933941</v>
      </c>
      <c r="BR1430">
        <f t="shared" si="82"/>
        <v>0</v>
      </c>
      <c r="BU1430">
        <f t="shared" si="80"/>
        <v>0.5758883471257642</v>
      </c>
      <c r="BW1430">
        <f>IF($BW$6="","",IF(ISERROR(INDEX([1]Base!$A$2:$C$207,MATCH($BW$6,[1]Base!$A$2:$A$207,0),2))=TRUE,"CABLE INCONNU",(INDEX([1]Base!$A$2:$C$207,MATCH($BW$6,[1]Base!$A$2:$A$207,0),3))))</f>
        <v>15.75</v>
      </c>
      <c r="BY1430">
        <f>IF($BW$6="","",IF(ISERROR(INDEX([1]Base!$A$2:$C$207,MATCH($BW$6,[1]Base!$A$2:$A$207,0),2))=TRUE,"CABLE INCONNU",(INDEX([1]Base!$A$2:$C$207,MATCH($BW$6,[1]Base!$A$2:$A$207,0),2))))</f>
        <v>0.54700000000000004</v>
      </c>
      <c r="CA1430">
        <f t="shared" si="81"/>
        <v>0</v>
      </c>
      <c r="CC1430">
        <f>$BB$28+$D$10*((EXP(($BB$26-Q1430)/$D$10)+EXP(-($BB$26-Q1430)/$D$10))/2-1)</f>
        <v>237.96</v>
      </c>
      <c r="CD14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BORD'!$B$13:$B$2000,0),9)))*Q1430/$M$18)</f>
        <v>237.96</v>
      </c>
      <c r="CF1430">
        <f>'[1]TABLEAU DE BORD'!B1428</f>
        <v>0</v>
      </c>
      <c r="CG1430">
        <f>'[1]TABLEAU DE BORD'!E1428-'[1]TABLEAU DE BORD'!C1428</f>
        <v>0</v>
      </c>
      <c r="CI1430">
        <f>'[1]TABLEAU DE BORD'!H1428</f>
        <v>0</v>
      </c>
      <c r="CJ1430">
        <f>'[1]TABLEAU DE BORD'!K1428-'[1]TABLEAU DE BORD'!I1428</f>
        <v>0</v>
      </c>
    </row>
    <row r="1431" spans="69:88" x14ac:dyDescent="0.25">
      <c r="BQ14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BORD'!$B$13:$B$2000,0),11))*Q1431/INDEX('[1]TABLEAU DE BORD'!$B$13:$R$2000,MATCH('Formalisme RTE'!$H$2,'[1]TABLEAU DE BORD'!$B$13:$B$2000,0),12)</f>
        <v>2.7040062867933941</v>
      </c>
      <c r="BR1431">
        <f t="shared" si="82"/>
        <v>0</v>
      </c>
      <c r="BU1431">
        <f t="shared" si="80"/>
        <v>0.5758883471257642</v>
      </c>
      <c r="BW1431">
        <f>IF($BW$6="","",IF(ISERROR(INDEX([1]Base!$A$2:$C$207,MATCH($BW$6,[1]Base!$A$2:$A$207,0),2))=TRUE,"CABLE INCONNU",(INDEX([1]Base!$A$2:$C$207,MATCH($BW$6,[1]Base!$A$2:$A$207,0),3))))</f>
        <v>15.75</v>
      </c>
      <c r="BY1431">
        <f>IF($BW$6="","",IF(ISERROR(INDEX([1]Base!$A$2:$C$207,MATCH($BW$6,[1]Base!$A$2:$A$207,0),2))=TRUE,"CABLE INCONNU",(INDEX([1]Base!$A$2:$C$207,MATCH($BW$6,[1]Base!$A$2:$A$207,0),2))))</f>
        <v>0.54700000000000004</v>
      </c>
      <c r="CA1431">
        <f t="shared" si="81"/>
        <v>0</v>
      </c>
      <c r="CC1431">
        <f>$BB$28+$D$10*((EXP(($BB$26-Q1431)/$D$10)+EXP(-($BB$26-Q1431)/$D$10))/2-1)</f>
        <v>237.96</v>
      </c>
      <c r="CD14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BORD'!$B$13:$B$2000,0),9)))*Q1431/$M$18)</f>
        <v>237.96</v>
      </c>
      <c r="CF1431">
        <f>'[1]TABLEAU DE BORD'!B1429</f>
        <v>0</v>
      </c>
      <c r="CG1431">
        <f>'[1]TABLEAU DE BORD'!E1429-'[1]TABLEAU DE BORD'!C1429</f>
        <v>0</v>
      </c>
      <c r="CI1431">
        <f>'[1]TABLEAU DE BORD'!H1429</f>
        <v>0</v>
      </c>
      <c r="CJ1431">
        <f>'[1]TABLEAU DE BORD'!K1429-'[1]TABLEAU DE BORD'!I1429</f>
        <v>0</v>
      </c>
    </row>
    <row r="1432" spans="69:88" x14ac:dyDescent="0.25">
      <c r="BQ14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BORD'!$B$13:$B$2000,0),11))*Q1432/INDEX('[1]TABLEAU DE BORD'!$B$13:$R$2000,MATCH('Formalisme RTE'!$H$2,'[1]TABLEAU DE BORD'!$B$13:$B$2000,0),12)</f>
        <v>2.7040062867933941</v>
      </c>
      <c r="BR1432">
        <f t="shared" si="82"/>
        <v>0</v>
      </c>
      <c r="BU1432">
        <f t="shared" si="80"/>
        <v>0.5758883471257642</v>
      </c>
      <c r="BW1432">
        <f>IF($BW$6="","",IF(ISERROR(INDEX([1]Base!$A$2:$C$207,MATCH($BW$6,[1]Base!$A$2:$A$207,0),2))=TRUE,"CABLE INCONNU",(INDEX([1]Base!$A$2:$C$207,MATCH($BW$6,[1]Base!$A$2:$A$207,0),3))))</f>
        <v>15.75</v>
      </c>
      <c r="BY1432">
        <f>IF($BW$6="","",IF(ISERROR(INDEX([1]Base!$A$2:$C$207,MATCH($BW$6,[1]Base!$A$2:$A$207,0),2))=TRUE,"CABLE INCONNU",(INDEX([1]Base!$A$2:$C$207,MATCH($BW$6,[1]Base!$A$2:$A$207,0),2))))</f>
        <v>0.54700000000000004</v>
      </c>
      <c r="CA1432">
        <f t="shared" si="81"/>
        <v>0</v>
      </c>
      <c r="CC1432">
        <f>$BB$28+$D$10*((EXP(($BB$26-Q1432)/$D$10)+EXP(-($BB$26-Q1432)/$D$10))/2-1)</f>
        <v>237.96</v>
      </c>
      <c r="CD14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BORD'!$B$13:$B$2000,0),9)))*Q1432/$M$18)</f>
        <v>237.96</v>
      </c>
      <c r="CF1432">
        <f>'[1]TABLEAU DE BORD'!B1430</f>
        <v>0</v>
      </c>
      <c r="CG1432">
        <f>'[1]TABLEAU DE BORD'!E1430-'[1]TABLEAU DE BORD'!C1430</f>
        <v>0</v>
      </c>
      <c r="CI1432">
        <f>'[1]TABLEAU DE BORD'!H1430</f>
        <v>0</v>
      </c>
      <c r="CJ1432">
        <f>'[1]TABLEAU DE BORD'!K1430-'[1]TABLEAU DE BORD'!I1430</f>
        <v>0</v>
      </c>
    </row>
    <row r="1433" spans="69:88" x14ac:dyDescent="0.25">
      <c r="BQ14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BORD'!$B$13:$B$2000,0),11))*Q1433/INDEX('[1]TABLEAU DE BORD'!$B$13:$R$2000,MATCH('Formalisme RTE'!$H$2,'[1]TABLEAU DE BORD'!$B$13:$B$2000,0),12)</f>
        <v>2.7040062867933941</v>
      </c>
      <c r="BR1433">
        <f t="shared" si="82"/>
        <v>0</v>
      </c>
      <c r="BU1433">
        <f t="shared" si="80"/>
        <v>0.5758883471257642</v>
      </c>
      <c r="BW1433">
        <f>IF($BW$6="","",IF(ISERROR(INDEX([1]Base!$A$2:$C$207,MATCH($BW$6,[1]Base!$A$2:$A$207,0),2))=TRUE,"CABLE INCONNU",(INDEX([1]Base!$A$2:$C$207,MATCH($BW$6,[1]Base!$A$2:$A$207,0),3))))</f>
        <v>15.75</v>
      </c>
      <c r="BY1433">
        <f>IF($BW$6="","",IF(ISERROR(INDEX([1]Base!$A$2:$C$207,MATCH($BW$6,[1]Base!$A$2:$A$207,0),2))=TRUE,"CABLE INCONNU",(INDEX([1]Base!$A$2:$C$207,MATCH($BW$6,[1]Base!$A$2:$A$207,0),2))))</f>
        <v>0.54700000000000004</v>
      </c>
      <c r="CA1433">
        <f t="shared" si="81"/>
        <v>0</v>
      </c>
      <c r="CC1433">
        <f>$BB$28+$D$10*((EXP(($BB$26-Q1433)/$D$10)+EXP(-($BB$26-Q1433)/$D$10))/2-1)</f>
        <v>237.96</v>
      </c>
      <c r="CD14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BORD'!$B$13:$B$2000,0),9)))*Q1433/$M$18)</f>
        <v>237.96</v>
      </c>
      <c r="CF1433">
        <f>'[1]TABLEAU DE BORD'!B1431</f>
        <v>0</v>
      </c>
      <c r="CG1433">
        <f>'[1]TABLEAU DE BORD'!E1431-'[1]TABLEAU DE BORD'!C1431</f>
        <v>0</v>
      </c>
      <c r="CI1433">
        <f>'[1]TABLEAU DE BORD'!H1431</f>
        <v>0</v>
      </c>
      <c r="CJ1433">
        <f>'[1]TABLEAU DE BORD'!K1431-'[1]TABLEAU DE BORD'!I1431</f>
        <v>0</v>
      </c>
    </row>
    <row r="1434" spans="69:88" x14ac:dyDescent="0.25">
      <c r="BQ14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BORD'!$B$13:$B$2000,0),11))*Q1434/INDEX('[1]TABLEAU DE BORD'!$B$13:$R$2000,MATCH('Formalisme RTE'!$H$2,'[1]TABLEAU DE BORD'!$B$13:$B$2000,0),12)</f>
        <v>2.7040062867933941</v>
      </c>
      <c r="BR1434">
        <f t="shared" si="82"/>
        <v>0</v>
      </c>
      <c r="BU1434">
        <f t="shared" si="80"/>
        <v>0.5758883471257642</v>
      </c>
      <c r="BW1434">
        <f>IF($BW$6="","",IF(ISERROR(INDEX([1]Base!$A$2:$C$207,MATCH($BW$6,[1]Base!$A$2:$A$207,0),2))=TRUE,"CABLE INCONNU",(INDEX([1]Base!$A$2:$C$207,MATCH($BW$6,[1]Base!$A$2:$A$207,0),3))))</f>
        <v>15.75</v>
      </c>
      <c r="BY1434">
        <f>IF($BW$6="","",IF(ISERROR(INDEX([1]Base!$A$2:$C$207,MATCH($BW$6,[1]Base!$A$2:$A$207,0),2))=TRUE,"CABLE INCONNU",(INDEX([1]Base!$A$2:$C$207,MATCH($BW$6,[1]Base!$A$2:$A$207,0),2))))</f>
        <v>0.54700000000000004</v>
      </c>
      <c r="CA1434">
        <f t="shared" si="81"/>
        <v>0</v>
      </c>
      <c r="CC1434">
        <f>$BB$28+$D$10*((EXP(($BB$26-Q1434)/$D$10)+EXP(-($BB$26-Q1434)/$D$10))/2-1)</f>
        <v>237.96</v>
      </c>
      <c r="CD14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BORD'!$B$13:$B$2000,0),9)))*Q1434/$M$18)</f>
        <v>237.96</v>
      </c>
      <c r="CF1434">
        <f>'[1]TABLEAU DE BORD'!B1432</f>
        <v>0</v>
      </c>
      <c r="CG1434">
        <f>'[1]TABLEAU DE BORD'!E1432-'[1]TABLEAU DE BORD'!C1432</f>
        <v>0</v>
      </c>
      <c r="CI1434">
        <f>'[1]TABLEAU DE BORD'!H1432</f>
        <v>0</v>
      </c>
      <c r="CJ1434">
        <f>'[1]TABLEAU DE BORD'!K1432-'[1]TABLEAU DE BORD'!I1432</f>
        <v>0</v>
      </c>
    </row>
    <row r="1435" spans="69:88" x14ac:dyDescent="0.25">
      <c r="BQ14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BORD'!$B$13:$B$2000,0),11))*Q1435/INDEX('[1]TABLEAU DE BORD'!$B$13:$R$2000,MATCH('Formalisme RTE'!$H$2,'[1]TABLEAU DE BORD'!$B$13:$B$2000,0),12)</f>
        <v>2.7040062867933941</v>
      </c>
      <c r="BR1435">
        <f t="shared" si="82"/>
        <v>0</v>
      </c>
      <c r="BU1435">
        <f t="shared" si="80"/>
        <v>0.5758883471257642</v>
      </c>
      <c r="BW1435">
        <f>IF($BW$6="","",IF(ISERROR(INDEX([1]Base!$A$2:$C$207,MATCH($BW$6,[1]Base!$A$2:$A$207,0),2))=TRUE,"CABLE INCONNU",(INDEX([1]Base!$A$2:$C$207,MATCH($BW$6,[1]Base!$A$2:$A$207,0),3))))</f>
        <v>15.75</v>
      </c>
      <c r="BY1435">
        <f>IF($BW$6="","",IF(ISERROR(INDEX([1]Base!$A$2:$C$207,MATCH($BW$6,[1]Base!$A$2:$A$207,0),2))=TRUE,"CABLE INCONNU",(INDEX([1]Base!$A$2:$C$207,MATCH($BW$6,[1]Base!$A$2:$A$207,0),2))))</f>
        <v>0.54700000000000004</v>
      </c>
      <c r="CA1435">
        <f t="shared" si="81"/>
        <v>0</v>
      </c>
      <c r="CC1435">
        <f>$BB$28+$D$10*((EXP(($BB$26-Q1435)/$D$10)+EXP(-($BB$26-Q1435)/$D$10))/2-1)</f>
        <v>237.96</v>
      </c>
      <c r="CD14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BORD'!$B$13:$B$2000,0),9)))*Q1435/$M$18)</f>
        <v>237.96</v>
      </c>
      <c r="CF1435">
        <f>'[1]TABLEAU DE BORD'!B1433</f>
        <v>0</v>
      </c>
      <c r="CG1435">
        <f>'[1]TABLEAU DE BORD'!E1433-'[1]TABLEAU DE BORD'!C1433</f>
        <v>0</v>
      </c>
      <c r="CI1435">
        <f>'[1]TABLEAU DE BORD'!H1433</f>
        <v>0</v>
      </c>
      <c r="CJ1435">
        <f>'[1]TABLEAU DE BORD'!K1433-'[1]TABLEAU DE BORD'!I1433</f>
        <v>0</v>
      </c>
    </row>
    <row r="1436" spans="69:88" x14ac:dyDescent="0.25">
      <c r="BQ14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BORD'!$B$13:$B$2000,0),11))*Q1436/INDEX('[1]TABLEAU DE BORD'!$B$13:$R$2000,MATCH('Formalisme RTE'!$H$2,'[1]TABLEAU DE BORD'!$B$13:$B$2000,0),12)</f>
        <v>2.7040062867933941</v>
      </c>
      <c r="BR1436">
        <f t="shared" si="82"/>
        <v>0</v>
      </c>
      <c r="BU1436">
        <f t="shared" si="80"/>
        <v>0.5758883471257642</v>
      </c>
      <c r="BW1436">
        <f>IF($BW$6="","",IF(ISERROR(INDEX([1]Base!$A$2:$C$207,MATCH($BW$6,[1]Base!$A$2:$A$207,0),2))=TRUE,"CABLE INCONNU",(INDEX([1]Base!$A$2:$C$207,MATCH($BW$6,[1]Base!$A$2:$A$207,0),3))))</f>
        <v>15.75</v>
      </c>
      <c r="BY1436">
        <f>IF($BW$6="","",IF(ISERROR(INDEX([1]Base!$A$2:$C$207,MATCH($BW$6,[1]Base!$A$2:$A$207,0),2))=TRUE,"CABLE INCONNU",(INDEX([1]Base!$A$2:$C$207,MATCH($BW$6,[1]Base!$A$2:$A$207,0),2))))</f>
        <v>0.54700000000000004</v>
      </c>
      <c r="CA1436">
        <f t="shared" si="81"/>
        <v>0</v>
      </c>
      <c r="CC1436">
        <f>$BB$28+$D$10*((EXP(($BB$26-Q1436)/$D$10)+EXP(-($BB$26-Q1436)/$D$10))/2-1)</f>
        <v>237.96</v>
      </c>
      <c r="CD14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BORD'!$B$13:$B$2000,0),9)))*Q1436/$M$18)</f>
        <v>237.96</v>
      </c>
      <c r="CF1436">
        <f>'[1]TABLEAU DE BORD'!B1434</f>
        <v>0</v>
      </c>
      <c r="CG1436">
        <f>'[1]TABLEAU DE BORD'!E1434-'[1]TABLEAU DE BORD'!C1434</f>
        <v>0</v>
      </c>
      <c r="CI1436">
        <f>'[1]TABLEAU DE BORD'!H1434</f>
        <v>0</v>
      </c>
      <c r="CJ1436">
        <f>'[1]TABLEAU DE BORD'!K1434-'[1]TABLEAU DE BORD'!I1434</f>
        <v>0</v>
      </c>
    </row>
    <row r="1437" spans="69:88" x14ac:dyDescent="0.25">
      <c r="BQ14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BORD'!$B$13:$B$2000,0),11))*Q1437/INDEX('[1]TABLEAU DE BORD'!$B$13:$R$2000,MATCH('Formalisme RTE'!$H$2,'[1]TABLEAU DE BORD'!$B$13:$B$2000,0),12)</f>
        <v>2.7040062867933941</v>
      </c>
      <c r="BR1437">
        <f t="shared" si="82"/>
        <v>0</v>
      </c>
      <c r="BU1437">
        <f t="shared" si="80"/>
        <v>0.5758883471257642</v>
      </c>
      <c r="BW1437">
        <f>IF($BW$6="","",IF(ISERROR(INDEX([1]Base!$A$2:$C$207,MATCH($BW$6,[1]Base!$A$2:$A$207,0),2))=TRUE,"CABLE INCONNU",(INDEX([1]Base!$A$2:$C$207,MATCH($BW$6,[1]Base!$A$2:$A$207,0),3))))</f>
        <v>15.75</v>
      </c>
      <c r="BY1437">
        <f>IF($BW$6="","",IF(ISERROR(INDEX([1]Base!$A$2:$C$207,MATCH($BW$6,[1]Base!$A$2:$A$207,0),2))=TRUE,"CABLE INCONNU",(INDEX([1]Base!$A$2:$C$207,MATCH($BW$6,[1]Base!$A$2:$A$207,0),2))))</f>
        <v>0.54700000000000004</v>
      </c>
      <c r="CA1437">
        <f t="shared" si="81"/>
        <v>0</v>
      </c>
      <c r="CC1437">
        <f>$BB$28+$D$10*((EXP(($BB$26-Q1437)/$D$10)+EXP(-($BB$26-Q1437)/$D$10))/2-1)</f>
        <v>237.96</v>
      </c>
      <c r="CD14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BORD'!$B$13:$B$2000,0),9)))*Q1437/$M$18)</f>
        <v>237.96</v>
      </c>
      <c r="CF1437">
        <f>'[1]TABLEAU DE BORD'!B1435</f>
        <v>0</v>
      </c>
      <c r="CG1437">
        <f>'[1]TABLEAU DE BORD'!E1435-'[1]TABLEAU DE BORD'!C1435</f>
        <v>0</v>
      </c>
      <c r="CI1437">
        <f>'[1]TABLEAU DE BORD'!H1435</f>
        <v>0</v>
      </c>
      <c r="CJ1437">
        <f>'[1]TABLEAU DE BORD'!K1435-'[1]TABLEAU DE BORD'!I1435</f>
        <v>0</v>
      </c>
    </row>
    <row r="1438" spans="69:88" x14ac:dyDescent="0.25">
      <c r="BQ14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BORD'!$B$13:$B$2000,0),11))*Q1438/INDEX('[1]TABLEAU DE BORD'!$B$13:$R$2000,MATCH('Formalisme RTE'!$H$2,'[1]TABLEAU DE BORD'!$B$13:$B$2000,0),12)</f>
        <v>2.7040062867933941</v>
      </c>
      <c r="BR1438">
        <f t="shared" si="82"/>
        <v>0</v>
      </c>
      <c r="BU1438">
        <f t="shared" si="80"/>
        <v>0.5758883471257642</v>
      </c>
      <c r="BW1438">
        <f>IF($BW$6="","",IF(ISERROR(INDEX([1]Base!$A$2:$C$207,MATCH($BW$6,[1]Base!$A$2:$A$207,0),2))=TRUE,"CABLE INCONNU",(INDEX([1]Base!$A$2:$C$207,MATCH($BW$6,[1]Base!$A$2:$A$207,0),3))))</f>
        <v>15.75</v>
      </c>
      <c r="BY1438">
        <f>IF($BW$6="","",IF(ISERROR(INDEX([1]Base!$A$2:$C$207,MATCH($BW$6,[1]Base!$A$2:$A$207,0),2))=TRUE,"CABLE INCONNU",(INDEX([1]Base!$A$2:$C$207,MATCH($BW$6,[1]Base!$A$2:$A$207,0),2))))</f>
        <v>0.54700000000000004</v>
      </c>
      <c r="CA1438">
        <f t="shared" si="81"/>
        <v>0</v>
      </c>
      <c r="CC1438">
        <f>$BB$28+$D$10*((EXP(($BB$26-Q1438)/$D$10)+EXP(-($BB$26-Q1438)/$D$10))/2-1)</f>
        <v>237.96</v>
      </c>
      <c r="CD14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BORD'!$B$13:$B$2000,0),9)))*Q1438/$M$18)</f>
        <v>237.96</v>
      </c>
      <c r="CF1438">
        <f>'[1]TABLEAU DE BORD'!B1436</f>
        <v>0</v>
      </c>
      <c r="CG1438">
        <f>'[1]TABLEAU DE BORD'!E1436-'[1]TABLEAU DE BORD'!C1436</f>
        <v>0</v>
      </c>
      <c r="CI1438">
        <f>'[1]TABLEAU DE BORD'!H1436</f>
        <v>0</v>
      </c>
      <c r="CJ1438">
        <f>'[1]TABLEAU DE BORD'!K1436-'[1]TABLEAU DE BORD'!I1436</f>
        <v>0</v>
      </c>
    </row>
    <row r="1439" spans="69:88" x14ac:dyDescent="0.25">
      <c r="BQ14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BORD'!$B$13:$B$2000,0),11))*Q1439/INDEX('[1]TABLEAU DE BORD'!$B$13:$R$2000,MATCH('Formalisme RTE'!$H$2,'[1]TABLEAU DE BORD'!$B$13:$B$2000,0),12)</f>
        <v>2.7040062867933941</v>
      </c>
      <c r="BR1439">
        <f t="shared" si="82"/>
        <v>0</v>
      </c>
      <c r="BU1439">
        <f t="shared" si="80"/>
        <v>0.5758883471257642</v>
      </c>
      <c r="BW1439">
        <f>IF($BW$6="","",IF(ISERROR(INDEX([1]Base!$A$2:$C$207,MATCH($BW$6,[1]Base!$A$2:$A$207,0),2))=TRUE,"CABLE INCONNU",(INDEX([1]Base!$A$2:$C$207,MATCH($BW$6,[1]Base!$A$2:$A$207,0),3))))</f>
        <v>15.75</v>
      </c>
      <c r="BY1439">
        <f>IF($BW$6="","",IF(ISERROR(INDEX([1]Base!$A$2:$C$207,MATCH($BW$6,[1]Base!$A$2:$A$207,0),2))=TRUE,"CABLE INCONNU",(INDEX([1]Base!$A$2:$C$207,MATCH($BW$6,[1]Base!$A$2:$A$207,0),2))))</f>
        <v>0.54700000000000004</v>
      </c>
      <c r="CA1439">
        <f t="shared" si="81"/>
        <v>0</v>
      </c>
      <c r="CC1439">
        <f>$BB$28+$D$10*((EXP(($BB$26-Q1439)/$D$10)+EXP(-($BB$26-Q1439)/$D$10))/2-1)</f>
        <v>237.96</v>
      </c>
      <c r="CD14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BORD'!$B$13:$B$2000,0),9)))*Q1439/$M$18)</f>
        <v>237.96</v>
      </c>
      <c r="CF1439">
        <f>'[1]TABLEAU DE BORD'!B1437</f>
        <v>0</v>
      </c>
      <c r="CG1439">
        <f>'[1]TABLEAU DE BORD'!E1437-'[1]TABLEAU DE BORD'!C1437</f>
        <v>0</v>
      </c>
      <c r="CI1439">
        <f>'[1]TABLEAU DE BORD'!H1437</f>
        <v>0</v>
      </c>
      <c r="CJ1439">
        <f>'[1]TABLEAU DE BORD'!K1437-'[1]TABLEAU DE BORD'!I1437</f>
        <v>0</v>
      </c>
    </row>
    <row r="1440" spans="69:88" x14ac:dyDescent="0.25">
      <c r="BQ14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BORD'!$B$13:$B$2000,0),11))*Q1440/INDEX('[1]TABLEAU DE BORD'!$B$13:$R$2000,MATCH('Formalisme RTE'!$H$2,'[1]TABLEAU DE BORD'!$B$13:$B$2000,0),12)</f>
        <v>2.7040062867933941</v>
      </c>
      <c r="BR1440">
        <f t="shared" si="82"/>
        <v>0</v>
      </c>
      <c r="BU1440">
        <f t="shared" si="80"/>
        <v>0.5758883471257642</v>
      </c>
      <c r="BW1440">
        <f>IF($BW$6="","",IF(ISERROR(INDEX([1]Base!$A$2:$C$207,MATCH($BW$6,[1]Base!$A$2:$A$207,0),2))=TRUE,"CABLE INCONNU",(INDEX([1]Base!$A$2:$C$207,MATCH($BW$6,[1]Base!$A$2:$A$207,0),3))))</f>
        <v>15.75</v>
      </c>
      <c r="BY1440">
        <f>IF($BW$6="","",IF(ISERROR(INDEX([1]Base!$A$2:$C$207,MATCH($BW$6,[1]Base!$A$2:$A$207,0),2))=TRUE,"CABLE INCONNU",(INDEX([1]Base!$A$2:$C$207,MATCH($BW$6,[1]Base!$A$2:$A$207,0),2))))</f>
        <v>0.54700000000000004</v>
      </c>
      <c r="CA1440">
        <f t="shared" si="81"/>
        <v>0</v>
      </c>
      <c r="CC1440">
        <f>$BB$28+$D$10*((EXP(($BB$26-Q1440)/$D$10)+EXP(-($BB$26-Q1440)/$D$10))/2-1)</f>
        <v>237.96</v>
      </c>
      <c r="CD14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BORD'!$B$13:$B$2000,0),9)))*Q1440/$M$18)</f>
        <v>237.96</v>
      </c>
      <c r="CF1440">
        <f>'[1]TABLEAU DE BORD'!B1438</f>
        <v>0</v>
      </c>
      <c r="CG1440">
        <f>'[1]TABLEAU DE BORD'!E1438-'[1]TABLEAU DE BORD'!C1438</f>
        <v>0</v>
      </c>
      <c r="CI1440">
        <f>'[1]TABLEAU DE BORD'!H1438</f>
        <v>0</v>
      </c>
      <c r="CJ1440">
        <f>'[1]TABLEAU DE BORD'!K1438-'[1]TABLEAU DE BORD'!I1438</f>
        <v>0</v>
      </c>
    </row>
    <row r="1441" spans="69:88" x14ac:dyDescent="0.25">
      <c r="BQ14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BORD'!$B$13:$B$2000,0),11))*Q1441/INDEX('[1]TABLEAU DE BORD'!$B$13:$R$2000,MATCH('Formalisme RTE'!$H$2,'[1]TABLEAU DE BORD'!$B$13:$B$2000,0),12)</f>
        <v>2.7040062867933941</v>
      </c>
      <c r="BR1441">
        <f t="shared" si="82"/>
        <v>0</v>
      </c>
      <c r="BU1441">
        <f t="shared" si="80"/>
        <v>0.5758883471257642</v>
      </c>
      <c r="BW1441">
        <f>IF($BW$6="","",IF(ISERROR(INDEX([1]Base!$A$2:$C$207,MATCH($BW$6,[1]Base!$A$2:$A$207,0),2))=TRUE,"CABLE INCONNU",(INDEX([1]Base!$A$2:$C$207,MATCH($BW$6,[1]Base!$A$2:$A$207,0),3))))</f>
        <v>15.75</v>
      </c>
      <c r="BY1441">
        <f>IF($BW$6="","",IF(ISERROR(INDEX([1]Base!$A$2:$C$207,MATCH($BW$6,[1]Base!$A$2:$A$207,0),2))=TRUE,"CABLE INCONNU",(INDEX([1]Base!$A$2:$C$207,MATCH($BW$6,[1]Base!$A$2:$A$207,0),2))))</f>
        <v>0.54700000000000004</v>
      </c>
      <c r="CA1441">
        <f t="shared" si="81"/>
        <v>0</v>
      </c>
      <c r="CC1441">
        <f>$BB$28+$D$10*((EXP(($BB$26-Q1441)/$D$10)+EXP(-($BB$26-Q1441)/$D$10))/2-1)</f>
        <v>237.96</v>
      </c>
      <c r="CD14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BORD'!$B$13:$B$2000,0),9)))*Q1441/$M$18)</f>
        <v>237.96</v>
      </c>
      <c r="CF1441">
        <f>'[1]TABLEAU DE BORD'!B1439</f>
        <v>0</v>
      </c>
      <c r="CG1441">
        <f>'[1]TABLEAU DE BORD'!E1439-'[1]TABLEAU DE BORD'!C1439</f>
        <v>0</v>
      </c>
      <c r="CI1441">
        <f>'[1]TABLEAU DE BORD'!H1439</f>
        <v>0</v>
      </c>
      <c r="CJ1441">
        <f>'[1]TABLEAU DE BORD'!K1439-'[1]TABLEAU DE BORD'!I1439</f>
        <v>0</v>
      </c>
    </row>
    <row r="1442" spans="69:88" x14ac:dyDescent="0.25">
      <c r="BQ14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BORD'!$B$13:$B$2000,0),11))*Q1442/INDEX('[1]TABLEAU DE BORD'!$B$13:$R$2000,MATCH('Formalisme RTE'!$H$2,'[1]TABLEAU DE BORD'!$B$13:$B$2000,0),12)</f>
        <v>2.7040062867933941</v>
      </c>
      <c r="BR1442">
        <f t="shared" si="82"/>
        <v>0</v>
      </c>
      <c r="BU1442">
        <f t="shared" si="80"/>
        <v>0.5758883471257642</v>
      </c>
      <c r="BW1442">
        <f>IF($BW$6="","",IF(ISERROR(INDEX([1]Base!$A$2:$C$207,MATCH($BW$6,[1]Base!$A$2:$A$207,0),2))=TRUE,"CABLE INCONNU",(INDEX([1]Base!$A$2:$C$207,MATCH($BW$6,[1]Base!$A$2:$A$207,0),3))))</f>
        <v>15.75</v>
      </c>
      <c r="BY1442">
        <f>IF($BW$6="","",IF(ISERROR(INDEX([1]Base!$A$2:$C$207,MATCH($BW$6,[1]Base!$A$2:$A$207,0),2))=TRUE,"CABLE INCONNU",(INDEX([1]Base!$A$2:$C$207,MATCH($BW$6,[1]Base!$A$2:$A$207,0),2))))</f>
        <v>0.54700000000000004</v>
      </c>
      <c r="CA1442">
        <f t="shared" si="81"/>
        <v>0</v>
      </c>
      <c r="CC1442">
        <f>$BB$28+$D$10*((EXP(($BB$26-Q1442)/$D$10)+EXP(-($BB$26-Q1442)/$D$10))/2-1)</f>
        <v>237.96</v>
      </c>
      <c r="CD14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BORD'!$B$13:$B$2000,0),9)))*Q1442/$M$18)</f>
        <v>237.96</v>
      </c>
      <c r="CF1442">
        <f>'[1]TABLEAU DE BORD'!B1440</f>
        <v>0</v>
      </c>
      <c r="CG1442">
        <f>'[1]TABLEAU DE BORD'!E1440-'[1]TABLEAU DE BORD'!C1440</f>
        <v>0</v>
      </c>
      <c r="CI1442">
        <f>'[1]TABLEAU DE BORD'!H1440</f>
        <v>0</v>
      </c>
      <c r="CJ1442">
        <f>'[1]TABLEAU DE BORD'!K1440-'[1]TABLEAU DE BORD'!I1440</f>
        <v>0</v>
      </c>
    </row>
    <row r="1443" spans="69:88" x14ac:dyDescent="0.25">
      <c r="BQ14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BORD'!$B$13:$B$2000,0),11))*Q1443/INDEX('[1]TABLEAU DE BORD'!$B$13:$R$2000,MATCH('Formalisme RTE'!$H$2,'[1]TABLEAU DE BORD'!$B$13:$B$2000,0),12)</f>
        <v>2.7040062867933941</v>
      </c>
      <c r="BR1443">
        <f t="shared" si="82"/>
        <v>0</v>
      </c>
      <c r="BU1443">
        <f t="shared" si="80"/>
        <v>0.5758883471257642</v>
      </c>
      <c r="BW1443">
        <f>IF($BW$6="","",IF(ISERROR(INDEX([1]Base!$A$2:$C$207,MATCH($BW$6,[1]Base!$A$2:$A$207,0),2))=TRUE,"CABLE INCONNU",(INDEX([1]Base!$A$2:$C$207,MATCH($BW$6,[1]Base!$A$2:$A$207,0),3))))</f>
        <v>15.75</v>
      </c>
      <c r="BY1443">
        <f>IF($BW$6="","",IF(ISERROR(INDEX([1]Base!$A$2:$C$207,MATCH($BW$6,[1]Base!$A$2:$A$207,0),2))=TRUE,"CABLE INCONNU",(INDEX([1]Base!$A$2:$C$207,MATCH($BW$6,[1]Base!$A$2:$A$207,0),2))))</f>
        <v>0.54700000000000004</v>
      </c>
      <c r="CA1443">
        <f t="shared" si="81"/>
        <v>0</v>
      </c>
      <c r="CC1443">
        <f>$BB$28+$D$10*((EXP(($BB$26-Q1443)/$D$10)+EXP(-($BB$26-Q1443)/$D$10))/2-1)</f>
        <v>237.96</v>
      </c>
      <c r="CD14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BORD'!$B$13:$B$2000,0),9)))*Q1443/$M$18)</f>
        <v>237.96</v>
      </c>
      <c r="CF1443">
        <f>'[1]TABLEAU DE BORD'!B1441</f>
        <v>0</v>
      </c>
      <c r="CG1443">
        <f>'[1]TABLEAU DE BORD'!E1441-'[1]TABLEAU DE BORD'!C1441</f>
        <v>0</v>
      </c>
      <c r="CI1443">
        <f>'[1]TABLEAU DE BORD'!H1441</f>
        <v>0</v>
      </c>
      <c r="CJ1443">
        <f>'[1]TABLEAU DE BORD'!K1441-'[1]TABLEAU DE BORD'!I1441</f>
        <v>0</v>
      </c>
    </row>
    <row r="1444" spans="69:88" x14ac:dyDescent="0.25">
      <c r="BQ14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BORD'!$B$13:$B$2000,0),11))*Q1444/INDEX('[1]TABLEAU DE BORD'!$B$13:$R$2000,MATCH('Formalisme RTE'!$H$2,'[1]TABLEAU DE BORD'!$B$13:$B$2000,0),12)</f>
        <v>2.7040062867933941</v>
      </c>
      <c r="BR1444">
        <f t="shared" si="82"/>
        <v>0</v>
      </c>
      <c r="BU1444">
        <f t="shared" si="80"/>
        <v>0.5758883471257642</v>
      </c>
      <c r="BW1444">
        <f>IF($BW$6="","",IF(ISERROR(INDEX([1]Base!$A$2:$C$207,MATCH($BW$6,[1]Base!$A$2:$A$207,0),2))=TRUE,"CABLE INCONNU",(INDEX([1]Base!$A$2:$C$207,MATCH($BW$6,[1]Base!$A$2:$A$207,0),3))))</f>
        <v>15.75</v>
      </c>
      <c r="BY1444">
        <f>IF($BW$6="","",IF(ISERROR(INDEX([1]Base!$A$2:$C$207,MATCH($BW$6,[1]Base!$A$2:$A$207,0),2))=TRUE,"CABLE INCONNU",(INDEX([1]Base!$A$2:$C$207,MATCH($BW$6,[1]Base!$A$2:$A$207,0),2))))</f>
        <v>0.54700000000000004</v>
      </c>
      <c r="CA1444">
        <f t="shared" si="81"/>
        <v>0</v>
      </c>
      <c r="CC1444">
        <f>$BB$28+$D$10*((EXP(($BB$26-Q1444)/$D$10)+EXP(-($BB$26-Q1444)/$D$10))/2-1)</f>
        <v>237.96</v>
      </c>
      <c r="CD14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BORD'!$B$13:$B$2000,0),9)))*Q1444/$M$18)</f>
        <v>237.96</v>
      </c>
      <c r="CF1444">
        <f>'[1]TABLEAU DE BORD'!B1442</f>
        <v>0</v>
      </c>
      <c r="CG1444">
        <f>'[1]TABLEAU DE BORD'!E1442-'[1]TABLEAU DE BORD'!C1442</f>
        <v>0</v>
      </c>
      <c r="CI1444">
        <f>'[1]TABLEAU DE BORD'!H1442</f>
        <v>0</v>
      </c>
      <c r="CJ1444">
        <f>'[1]TABLEAU DE BORD'!K1442-'[1]TABLEAU DE BORD'!I1442</f>
        <v>0</v>
      </c>
    </row>
    <row r="1445" spans="69:88" x14ac:dyDescent="0.25">
      <c r="BQ14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BORD'!$B$13:$B$2000,0),11))*Q1445/INDEX('[1]TABLEAU DE BORD'!$B$13:$R$2000,MATCH('Formalisme RTE'!$H$2,'[1]TABLEAU DE BORD'!$B$13:$B$2000,0),12)</f>
        <v>2.7040062867933941</v>
      </c>
      <c r="BR1445">
        <f t="shared" si="82"/>
        <v>0</v>
      </c>
      <c r="BU1445">
        <f t="shared" si="80"/>
        <v>0.5758883471257642</v>
      </c>
      <c r="BW1445">
        <f>IF($BW$6="","",IF(ISERROR(INDEX([1]Base!$A$2:$C$207,MATCH($BW$6,[1]Base!$A$2:$A$207,0),2))=TRUE,"CABLE INCONNU",(INDEX([1]Base!$A$2:$C$207,MATCH($BW$6,[1]Base!$A$2:$A$207,0),3))))</f>
        <v>15.75</v>
      </c>
      <c r="BY1445">
        <f>IF($BW$6="","",IF(ISERROR(INDEX([1]Base!$A$2:$C$207,MATCH($BW$6,[1]Base!$A$2:$A$207,0),2))=TRUE,"CABLE INCONNU",(INDEX([1]Base!$A$2:$C$207,MATCH($BW$6,[1]Base!$A$2:$A$207,0),2))))</f>
        <v>0.54700000000000004</v>
      </c>
      <c r="CA1445">
        <f t="shared" si="81"/>
        <v>0</v>
      </c>
      <c r="CC1445">
        <f>$BB$28+$D$10*((EXP(($BB$26-Q1445)/$D$10)+EXP(-($BB$26-Q1445)/$D$10))/2-1)</f>
        <v>237.96</v>
      </c>
      <c r="CD14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BORD'!$B$13:$B$2000,0),9)))*Q1445/$M$18)</f>
        <v>237.96</v>
      </c>
      <c r="CF1445">
        <f>'[1]TABLEAU DE BORD'!B1443</f>
        <v>0</v>
      </c>
      <c r="CG1445">
        <f>'[1]TABLEAU DE BORD'!E1443-'[1]TABLEAU DE BORD'!C1443</f>
        <v>0</v>
      </c>
      <c r="CI1445">
        <f>'[1]TABLEAU DE BORD'!H1443</f>
        <v>0</v>
      </c>
      <c r="CJ1445">
        <f>'[1]TABLEAU DE BORD'!K1443-'[1]TABLEAU DE BORD'!I1443</f>
        <v>0</v>
      </c>
    </row>
    <row r="1446" spans="69:88" x14ac:dyDescent="0.25">
      <c r="BQ14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BORD'!$B$13:$B$2000,0),11))*Q1446/INDEX('[1]TABLEAU DE BORD'!$B$13:$R$2000,MATCH('Formalisme RTE'!$H$2,'[1]TABLEAU DE BORD'!$B$13:$B$2000,0),12)</f>
        <v>2.7040062867933941</v>
      </c>
      <c r="BR1446">
        <f t="shared" si="82"/>
        <v>0</v>
      </c>
      <c r="BU1446">
        <f t="shared" si="80"/>
        <v>0.5758883471257642</v>
      </c>
      <c r="BW1446">
        <f>IF($BW$6="","",IF(ISERROR(INDEX([1]Base!$A$2:$C$207,MATCH($BW$6,[1]Base!$A$2:$A$207,0),2))=TRUE,"CABLE INCONNU",(INDEX([1]Base!$A$2:$C$207,MATCH($BW$6,[1]Base!$A$2:$A$207,0),3))))</f>
        <v>15.75</v>
      </c>
      <c r="BY1446">
        <f>IF($BW$6="","",IF(ISERROR(INDEX([1]Base!$A$2:$C$207,MATCH($BW$6,[1]Base!$A$2:$A$207,0),2))=TRUE,"CABLE INCONNU",(INDEX([1]Base!$A$2:$C$207,MATCH($BW$6,[1]Base!$A$2:$A$207,0),2))))</f>
        <v>0.54700000000000004</v>
      </c>
      <c r="CA1446">
        <f t="shared" si="81"/>
        <v>0</v>
      </c>
      <c r="CC1446">
        <f>$BB$28+$D$10*((EXP(($BB$26-Q1446)/$D$10)+EXP(-($BB$26-Q1446)/$D$10))/2-1)</f>
        <v>237.96</v>
      </c>
      <c r="CD14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BORD'!$B$13:$B$2000,0),9)))*Q1446/$M$18)</f>
        <v>237.96</v>
      </c>
      <c r="CF1446">
        <f>'[1]TABLEAU DE BORD'!B1444</f>
        <v>0</v>
      </c>
      <c r="CG1446">
        <f>'[1]TABLEAU DE BORD'!E1444-'[1]TABLEAU DE BORD'!C1444</f>
        <v>0</v>
      </c>
      <c r="CI1446">
        <f>'[1]TABLEAU DE BORD'!H1444</f>
        <v>0</v>
      </c>
      <c r="CJ1446">
        <f>'[1]TABLEAU DE BORD'!K1444-'[1]TABLEAU DE BORD'!I1444</f>
        <v>0</v>
      </c>
    </row>
    <row r="1447" spans="69:88" x14ac:dyDescent="0.25">
      <c r="BQ14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BORD'!$B$13:$B$2000,0),11))*Q1447/INDEX('[1]TABLEAU DE BORD'!$B$13:$R$2000,MATCH('Formalisme RTE'!$H$2,'[1]TABLEAU DE BORD'!$B$13:$B$2000,0),12)</f>
        <v>2.7040062867933941</v>
      </c>
      <c r="BR1447">
        <f t="shared" si="82"/>
        <v>0</v>
      </c>
      <c r="BU1447">
        <f t="shared" si="80"/>
        <v>0.5758883471257642</v>
      </c>
      <c r="BW1447">
        <f>IF($BW$6="","",IF(ISERROR(INDEX([1]Base!$A$2:$C$207,MATCH($BW$6,[1]Base!$A$2:$A$207,0),2))=TRUE,"CABLE INCONNU",(INDEX([1]Base!$A$2:$C$207,MATCH($BW$6,[1]Base!$A$2:$A$207,0),3))))</f>
        <v>15.75</v>
      </c>
      <c r="BY1447">
        <f>IF($BW$6="","",IF(ISERROR(INDEX([1]Base!$A$2:$C$207,MATCH($BW$6,[1]Base!$A$2:$A$207,0),2))=TRUE,"CABLE INCONNU",(INDEX([1]Base!$A$2:$C$207,MATCH($BW$6,[1]Base!$A$2:$A$207,0),2))))</f>
        <v>0.54700000000000004</v>
      </c>
      <c r="CA1447">
        <f t="shared" si="81"/>
        <v>0</v>
      </c>
      <c r="CC1447">
        <f>$BB$28+$D$10*((EXP(($BB$26-Q1447)/$D$10)+EXP(-($BB$26-Q1447)/$D$10))/2-1)</f>
        <v>237.96</v>
      </c>
      <c r="CD14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BORD'!$B$13:$B$2000,0),9)))*Q1447/$M$18)</f>
        <v>237.96</v>
      </c>
      <c r="CF1447">
        <f>'[1]TABLEAU DE BORD'!B1445</f>
        <v>0</v>
      </c>
      <c r="CG1447">
        <f>'[1]TABLEAU DE BORD'!E1445-'[1]TABLEAU DE BORD'!C1445</f>
        <v>0</v>
      </c>
      <c r="CI1447">
        <f>'[1]TABLEAU DE BORD'!H1445</f>
        <v>0</v>
      </c>
      <c r="CJ1447">
        <f>'[1]TABLEAU DE BORD'!K1445-'[1]TABLEAU DE BORD'!I1445</f>
        <v>0</v>
      </c>
    </row>
    <row r="1448" spans="69:88" x14ac:dyDescent="0.25">
      <c r="BQ14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BORD'!$B$13:$B$2000,0),11))*Q1448/INDEX('[1]TABLEAU DE BORD'!$B$13:$R$2000,MATCH('Formalisme RTE'!$H$2,'[1]TABLEAU DE BORD'!$B$13:$B$2000,0),12)</f>
        <v>2.7040062867933941</v>
      </c>
      <c r="BR1448">
        <f t="shared" si="82"/>
        <v>0</v>
      </c>
      <c r="BU1448">
        <f t="shared" si="80"/>
        <v>0.5758883471257642</v>
      </c>
      <c r="BW1448">
        <f>IF($BW$6="","",IF(ISERROR(INDEX([1]Base!$A$2:$C$207,MATCH($BW$6,[1]Base!$A$2:$A$207,0),2))=TRUE,"CABLE INCONNU",(INDEX([1]Base!$A$2:$C$207,MATCH($BW$6,[1]Base!$A$2:$A$207,0),3))))</f>
        <v>15.75</v>
      </c>
      <c r="BY1448">
        <f>IF($BW$6="","",IF(ISERROR(INDEX([1]Base!$A$2:$C$207,MATCH($BW$6,[1]Base!$A$2:$A$207,0),2))=TRUE,"CABLE INCONNU",(INDEX([1]Base!$A$2:$C$207,MATCH($BW$6,[1]Base!$A$2:$A$207,0),2))))</f>
        <v>0.54700000000000004</v>
      </c>
      <c r="CA1448">
        <f t="shared" si="81"/>
        <v>0</v>
      </c>
      <c r="CC1448">
        <f>$BB$28+$D$10*((EXP(($BB$26-Q1448)/$D$10)+EXP(-($BB$26-Q1448)/$D$10))/2-1)</f>
        <v>237.96</v>
      </c>
      <c r="CD14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BORD'!$B$13:$B$2000,0),9)))*Q1448/$M$18)</f>
        <v>237.96</v>
      </c>
      <c r="CF1448">
        <f>'[1]TABLEAU DE BORD'!B1446</f>
        <v>0</v>
      </c>
      <c r="CG1448">
        <f>'[1]TABLEAU DE BORD'!E1446-'[1]TABLEAU DE BORD'!C1446</f>
        <v>0</v>
      </c>
      <c r="CI1448">
        <f>'[1]TABLEAU DE BORD'!H1446</f>
        <v>0</v>
      </c>
      <c r="CJ1448">
        <f>'[1]TABLEAU DE BORD'!K1446-'[1]TABLEAU DE BORD'!I1446</f>
        <v>0</v>
      </c>
    </row>
    <row r="1449" spans="69:88" x14ac:dyDescent="0.25">
      <c r="BQ14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BORD'!$B$13:$B$2000,0),11))*Q1449/INDEX('[1]TABLEAU DE BORD'!$B$13:$R$2000,MATCH('Formalisme RTE'!$H$2,'[1]TABLEAU DE BORD'!$B$13:$B$2000,0),12)</f>
        <v>2.7040062867933941</v>
      </c>
      <c r="BR1449">
        <f t="shared" si="82"/>
        <v>0</v>
      </c>
      <c r="BU1449">
        <f t="shared" si="80"/>
        <v>0.5758883471257642</v>
      </c>
      <c r="BW1449">
        <f>IF($BW$6="","",IF(ISERROR(INDEX([1]Base!$A$2:$C$207,MATCH($BW$6,[1]Base!$A$2:$A$207,0),2))=TRUE,"CABLE INCONNU",(INDEX([1]Base!$A$2:$C$207,MATCH($BW$6,[1]Base!$A$2:$A$207,0),3))))</f>
        <v>15.75</v>
      </c>
      <c r="BY1449">
        <f>IF($BW$6="","",IF(ISERROR(INDEX([1]Base!$A$2:$C$207,MATCH($BW$6,[1]Base!$A$2:$A$207,0),2))=TRUE,"CABLE INCONNU",(INDEX([1]Base!$A$2:$C$207,MATCH($BW$6,[1]Base!$A$2:$A$207,0),2))))</f>
        <v>0.54700000000000004</v>
      </c>
      <c r="CA1449">
        <f t="shared" si="81"/>
        <v>0</v>
      </c>
      <c r="CC1449">
        <f>$BB$28+$D$10*((EXP(($BB$26-Q1449)/$D$10)+EXP(-($BB$26-Q1449)/$D$10))/2-1)</f>
        <v>237.96</v>
      </c>
      <c r="CD14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BORD'!$B$13:$B$2000,0),9)))*Q1449/$M$18)</f>
        <v>237.96</v>
      </c>
      <c r="CF1449">
        <f>'[1]TABLEAU DE BORD'!B1447</f>
        <v>0</v>
      </c>
      <c r="CG1449">
        <f>'[1]TABLEAU DE BORD'!E1447-'[1]TABLEAU DE BORD'!C1447</f>
        <v>0</v>
      </c>
      <c r="CI1449">
        <f>'[1]TABLEAU DE BORD'!H1447</f>
        <v>0</v>
      </c>
      <c r="CJ1449">
        <f>'[1]TABLEAU DE BORD'!K1447-'[1]TABLEAU DE BORD'!I1447</f>
        <v>0</v>
      </c>
    </row>
    <row r="1450" spans="69:88" x14ac:dyDescent="0.25">
      <c r="BQ14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BORD'!$B$13:$B$2000,0),11))*Q1450/INDEX('[1]TABLEAU DE BORD'!$B$13:$R$2000,MATCH('Formalisme RTE'!$H$2,'[1]TABLEAU DE BORD'!$B$13:$B$2000,0),12)</f>
        <v>2.7040062867933941</v>
      </c>
      <c r="BR1450">
        <f t="shared" si="82"/>
        <v>0</v>
      </c>
      <c r="BU1450">
        <f t="shared" si="80"/>
        <v>0.5758883471257642</v>
      </c>
      <c r="BW1450">
        <f>IF($BW$6="","",IF(ISERROR(INDEX([1]Base!$A$2:$C$207,MATCH($BW$6,[1]Base!$A$2:$A$207,0),2))=TRUE,"CABLE INCONNU",(INDEX([1]Base!$A$2:$C$207,MATCH($BW$6,[1]Base!$A$2:$A$207,0),3))))</f>
        <v>15.75</v>
      </c>
      <c r="BY1450">
        <f>IF($BW$6="","",IF(ISERROR(INDEX([1]Base!$A$2:$C$207,MATCH($BW$6,[1]Base!$A$2:$A$207,0),2))=TRUE,"CABLE INCONNU",(INDEX([1]Base!$A$2:$C$207,MATCH($BW$6,[1]Base!$A$2:$A$207,0),2))))</f>
        <v>0.54700000000000004</v>
      </c>
      <c r="CA1450">
        <f t="shared" si="81"/>
        <v>0</v>
      </c>
      <c r="CC1450">
        <f>$BB$28+$D$10*((EXP(($BB$26-Q1450)/$D$10)+EXP(-($BB$26-Q1450)/$D$10))/2-1)</f>
        <v>237.96</v>
      </c>
      <c r="CD14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BORD'!$B$13:$B$2000,0),9)))*Q1450/$M$18)</f>
        <v>237.96</v>
      </c>
      <c r="CF1450">
        <f>'[1]TABLEAU DE BORD'!B1448</f>
        <v>0</v>
      </c>
      <c r="CG1450">
        <f>'[1]TABLEAU DE BORD'!E1448-'[1]TABLEAU DE BORD'!C1448</f>
        <v>0</v>
      </c>
      <c r="CI1450">
        <f>'[1]TABLEAU DE BORD'!H1448</f>
        <v>0</v>
      </c>
      <c r="CJ1450">
        <f>'[1]TABLEAU DE BORD'!K1448-'[1]TABLEAU DE BORD'!I1448</f>
        <v>0</v>
      </c>
    </row>
    <row r="1451" spans="69:88" x14ac:dyDescent="0.25">
      <c r="BQ14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BORD'!$B$13:$B$2000,0),11))*Q1451/INDEX('[1]TABLEAU DE BORD'!$B$13:$R$2000,MATCH('Formalisme RTE'!$H$2,'[1]TABLEAU DE BORD'!$B$13:$B$2000,0),12)</f>
        <v>2.7040062867933941</v>
      </c>
      <c r="BR1451">
        <f t="shared" si="82"/>
        <v>0</v>
      </c>
      <c r="BU1451">
        <f t="shared" si="80"/>
        <v>0.5758883471257642</v>
      </c>
      <c r="BW1451">
        <f>IF($BW$6="","",IF(ISERROR(INDEX([1]Base!$A$2:$C$207,MATCH($BW$6,[1]Base!$A$2:$A$207,0),2))=TRUE,"CABLE INCONNU",(INDEX([1]Base!$A$2:$C$207,MATCH($BW$6,[1]Base!$A$2:$A$207,0),3))))</f>
        <v>15.75</v>
      </c>
      <c r="BY1451">
        <f>IF($BW$6="","",IF(ISERROR(INDEX([1]Base!$A$2:$C$207,MATCH($BW$6,[1]Base!$A$2:$A$207,0),2))=TRUE,"CABLE INCONNU",(INDEX([1]Base!$A$2:$C$207,MATCH($BW$6,[1]Base!$A$2:$A$207,0),2))))</f>
        <v>0.54700000000000004</v>
      </c>
      <c r="CA1451">
        <f t="shared" si="81"/>
        <v>0</v>
      </c>
      <c r="CC1451">
        <f>$BB$28+$D$10*((EXP(($BB$26-Q1451)/$D$10)+EXP(-($BB$26-Q1451)/$D$10))/2-1)</f>
        <v>237.96</v>
      </c>
      <c r="CD14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BORD'!$B$13:$B$2000,0),9)))*Q1451/$M$18)</f>
        <v>237.96</v>
      </c>
      <c r="CF1451">
        <f>'[1]TABLEAU DE BORD'!B1449</f>
        <v>0</v>
      </c>
      <c r="CG1451">
        <f>'[1]TABLEAU DE BORD'!E1449-'[1]TABLEAU DE BORD'!C1449</f>
        <v>0</v>
      </c>
      <c r="CI1451">
        <f>'[1]TABLEAU DE BORD'!H1449</f>
        <v>0</v>
      </c>
      <c r="CJ1451">
        <f>'[1]TABLEAU DE BORD'!K1449-'[1]TABLEAU DE BORD'!I1449</f>
        <v>0</v>
      </c>
    </row>
    <row r="1452" spans="69:88" x14ac:dyDescent="0.25">
      <c r="BQ14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BORD'!$B$13:$B$2000,0),11))*Q1452/INDEX('[1]TABLEAU DE BORD'!$B$13:$R$2000,MATCH('Formalisme RTE'!$H$2,'[1]TABLEAU DE BORD'!$B$13:$B$2000,0),12)</f>
        <v>2.7040062867933941</v>
      </c>
      <c r="BR1452">
        <f t="shared" si="82"/>
        <v>0</v>
      </c>
      <c r="BU1452">
        <f t="shared" si="80"/>
        <v>0.5758883471257642</v>
      </c>
      <c r="BW1452">
        <f>IF($BW$6="","",IF(ISERROR(INDEX([1]Base!$A$2:$C$207,MATCH($BW$6,[1]Base!$A$2:$A$207,0),2))=TRUE,"CABLE INCONNU",(INDEX([1]Base!$A$2:$C$207,MATCH($BW$6,[1]Base!$A$2:$A$207,0),3))))</f>
        <v>15.75</v>
      </c>
      <c r="BY1452">
        <f>IF($BW$6="","",IF(ISERROR(INDEX([1]Base!$A$2:$C$207,MATCH($BW$6,[1]Base!$A$2:$A$207,0),2))=TRUE,"CABLE INCONNU",(INDEX([1]Base!$A$2:$C$207,MATCH($BW$6,[1]Base!$A$2:$A$207,0),2))))</f>
        <v>0.54700000000000004</v>
      </c>
      <c r="CA1452">
        <f t="shared" si="81"/>
        <v>0</v>
      </c>
      <c r="CC1452">
        <f>$BB$28+$D$10*((EXP(($BB$26-Q1452)/$D$10)+EXP(-($BB$26-Q1452)/$D$10))/2-1)</f>
        <v>237.96</v>
      </c>
      <c r="CD14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BORD'!$B$13:$B$2000,0),9)))*Q1452/$M$18)</f>
        <v>237.96</v>
      </c>
      <c r="CF1452">
        <f>'[1]TABLEAU DE BORD'!B1450</f>
        <v>0</v>
      </c>
      <c r="CG1452">
        <f>'[1]TABLEAU DE BORD'!E1450-'[1]TABLEAU DE BORD'!C1450</f>
        <v>0</v>
      </c>
      <c r="CI1452">
        <f>'[1]TABLEAU DE BORD'!H1450</f>
        <v>0</v>
      </c>
      <c r="CJ1452">
        <f>'[1]TABLEAU DE BORD'!K1450-'[1]TABLEAU DE BORD'!I1450</f>
        <v>0</v>
      </c>
    </row>
    <row r="1453" spans="69:88" x14ac:dyDescent="0.25">
      <c r="BQ14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BORD'!$B$13:$B$2000,0),11))*Q1453/INDEX('[1]TABLEAU DE BORD'!$B$13:$R$2000,MATCH('Formalisme RTE'!$H$2,'[1]TABLEAU DE BORD'!$B$13:$B$2000,0),12)</f>
        <v>2.7040062867933941</v>
      </c>
      <c r="BR1453">
        <f t="shared" si="82"/>
        <v>0</v>
      </c>
      <c r="BU1453">
        <f t="shared" si="80"/>
        <v>0.5758883471257642</v>
      </c>
      <c r="BW1453">
        <f>IF($BW$6="","",IF(ISERROR(INDEX([1]Base!$A$2:$C$207,MATCH($BW$6,[1]Base!$A$2:$A$207,0),2))=TRUE,"CABLE INCONNU",(INDEX([1]Base!$A$2:$C$207,MATCH($BW$6,[1]Base!$A$2:$A$207,0),3))))</f>
        <v>15.75</v>
      </c>
      <c r="BY1453">
        <f>IF($BW$6="","",IF(ISERROR(INDEX([1]Base!$A$2:$C$207,MATCH($BW$6,[1]Base!$A$2:$A$207,0),2))=TRUE,"CABLE INCONNU",(INDEX([1]Base!$A$2:$C$207,MATCH($BW$6,[1]Base!$A$2:$A$207,0),2))))</f>
        <v>0.54700000000000004</v>
      </c>
      <c r="CA1453">
        <f t="shared" si="81"/>
        <v>0</v>
      </c>
      <c r="CC1453">
        <f>$BB$28+$D$10*((EXP(($BB$26-Q1453)/$D$10)+EXP(-($BB$26-Q1453)/$D$10))/2-1)</f>
        <v>237.96</v>
      </c>
      <c r="CD14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BORD'!$B$13:$B$2000,0),9)))*Q1453/$M$18)</f>
        <v>237.96</v>
      </c>
      <c r="CF1453">
        <f>'[1]TABLEAU DE BORD'!B1451</f>
        <v>0</v>
      </c>
      <c r="CG1453">
        <f>'[1]TABLEAU DE BORD'!E1451-'[1]TABLEAU DE BORD'!C1451</f>
        <v>0</v>
      </c>
      <c r="CI1453">
        <f>'[1]TABLEAU DE BORD'!H1451</f>
        <v>0</v>
      </c>
      <c r="CJ1453">
        <f>'[1]TABLEAU DE BORD'!K1451-'[1]TABLEAU DE BORD'!I1451</f>
        <v>0</v>
      </c>
    </row>
    <row r="1454" spans="69:88" x14ac:dyDescent="0.25">
      <c r="BQ14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BORD'!$B$13:$B$2000,0),11))*Q1454/INDEX('[1]TABLEAU DE BORD'!$B$13:$R$2000,MATCH('Formalisme RTE'!$H$2,'[1]TABLEAU DE BORD'!$B$13:$B$2000,0),12)</f>
        <v>2.7040062867933941</v>
      </c>
      <c r="BR1454">
        <f t="shared" si="82"/>
        <v>0</v>
      </c>
      <c r="BU1454">
        <f t="shared" si="80"/>
        <v>0.5758883471257642</v>
      </c>
      <c r="BW1454">
        <f>IF($BW$6="","",IF(ISERROR(INDEX([1]Base!$A$2:$C$207,MATCH($BW$6,[1]Base!$A$2:$A$207,0),2))=TRUE,"CABLE INCONNU",(INDEX([1]Base!$A$2:$C$207,MATCH($BW$6,[1]Base!$A$2:$A$207,0),3))))</f>
        <v>15.75</v>
      </c>
      <c r="BY1454">
        <f>IF($BW$6="","",IF(ISERROR(INDEX([1]Base!$A$2:$C$207,MATCH($BW$6,[1]Base!$A$2:$A$207,0),2))=TRUE,"CABLE INCONNU",(INDEX([1]Base!$A$2:$C$207,MATCH($BW$6,[1]Base!$A$2:$A$207,0),2))))</f>
        <v>0.54700000000000004</v>
      </c>
      <c r="CA1454">
        <f t="shared" si="81"/>
        <v>0</v>
      </c>
      <c r="CC1454">
        <f>$BB$28+$D$10*((EXP(($BB$26-Q1454)/$D$10)+EXP(-($BB$26-Q1454)/$D$10))/2-1)</f>
        <v>237.96</v>
      </c>
      <c r="CD14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BORD'!$B$13:$B$2000,0),9)))*Q1454/$M$18)</f>
        <v>237.96</v>
      </c>
      <c r="CF1454">
        <f>'[1]TABLEAU DE BORD'!B1452</f>
        <v>0</v>
      </c>
      <c r="CG1454">
        <f>'[1]TABLEAU DE BORD'!E1452-'[1]TABLEAU DE BORD'!C1452</f>
        <v>0</v>
      </c>
      <c r="CI1454">
        <f>'[1]TABLEAU DE BORD'!H1452</f>
        <v>0</v>
      </c>
      <c r="CJ1454">
        <f>'[1]TABLEAU DE BORD'!K1452-'[1]TABLEAU DE BORD'!I1452</f>
        <v>0</v>
      </c>
    </row>
    <row r="1455" spans="69:88" x14ac:dyDescent="0.25">
      <c r="BQ14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BORD'!$B$13:$B$2000,0),11))*Q1455/INDEX('[1]TABLEAU DE BORD'!$B$13:$R$2000,MATCH('Formalisme RTE'!$H$2,'[1]TABLEAU DE BORD'!$B$13:$B$2000,0),12)</f>
        <v>2.7040062867933941</v>
      </c>
      <c r="BR1455">
        <f t="shared" si="82"/>
        <v>0</v>
      </c>
      <c r="BU1455">
        <f t="shared" si="80"/>
        <v>0.5758883471257642</v>
      </c>
      <c r="BW1455">
        <f>IF($BW$6="","",IF(ISERROR(INDEX([1]Base!$A$2:$C$207,MATCH($BW$6,[1]Base!$A$2:$A$207,0),2))=TRUE,"CABLE INCONNU",(INDEX([1]Base!$A$2:$C$207,MATCH($BW$6,[1]Base!$A$2:$A$207,0),3))))</f>
        <v>15.75</v>
      </c>
      <c r="BY1455">
        <f>IF($BW$6="","",IF(ISERROR(INDEX([1]Base!$A$2:$C$207,MATCH($BW$6,[1]Base!$A$2:$A$207,0),2))=TRUE,"CABLE INCONNU",(INDEX([1]Base!$A$2:$C$207,MATCH($BW$6,[1]Base!$A$2:$A$207,0),2))))</f>
        <v>0.54700000000000004</v>
      </c>
      <c r="CA1455">
        <f t="shared" si="81"/>
        <v>0</v>
      </c>
      <c r="CC1455">
        <f>$BB$28+$D$10*((EXP(($BB$26-Q1455)/$D$10)+EXP(-($BB$26-Q1455)/$D$10))/2-1)</f>
        <v>237.96</v>
      </c>
      <c r="CD14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BORD'!$B$13:$B$2000,0),9)))*Q1455/$M$18)</f>
        <v>237.96</v>
      </c>
      <c r="CF1455">
        <f>'[1]TABLEAU DE BORD'!B1453</f>
        <v>0</v>
      </c>
      <c r="CG1455">
        <f>'[1]TABLEAU DE BORD'!E1453-'[1]TABLEAU DE BORD'!C1453</f>
        <v>0</v>
      </c>
      <c r="CI1455">
        <f>'[1]TABLEAU DE BORD'!H1453</f>
        <v>0</v>
      </c>
      <c r="CJ1455">
        <f>'[1]TABLEAU DE BORD'!K1453-'[1]TABLEAU DE BORD'!I1453</f>
        <v>0</v>
      </c>
    </row>
    <row r="1456" spans="69:88" x14ac:dyDescent="0.25">
      <c r="BQ14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BORD'!$B$13:$B$2000,0),11))*Q1456/INDEX('[1]TABLEAU DE BORD'!$B$13:$R$2000,MATCH('Formalisme RTE'!$H$2,'[1]TABLEAU DE BORD'!$B$13:$B$2000,0),12)</f>
        <v>2.7040062867933941</v>
      </c>
      <c r="BR1456">
        <f t="shared" si="82"/>
        <v>0</v>
      </c>
      <c r="BU1456">
        <f t="shared" si="80"/>
        <v>0.5758883471257642</v>
      </c>
      <c r="BW1456">
        <f>IF($BW$6="","",IF(ISERROR(INDEX([1]Base!$A$2:$C$207,MATCH($BW$6,[1]Base!$A$2:$A$207,0),2))=TRUE,"CABLE INCONNU",(INDEX([1]Base!$A$2:$C$207,MATCH($BW$6,[1]Base!$A$2:$A$207,0),3))))</f>
        <v>15.75</v>
      </c>
      <c r="BY1456">
        <f>IF($BW$6="","",IF(ISERROR(INDEX([1]Base!$A$2:$C$207,MATCH($BW$6,[1]Base!$A$2:$A$207,0),2))=TRUE,"CABLE INCONNU",(INDEX([1]Base!$A$2:$C$207,MATCH($BW$6,[1]Base!$A$2:$A$207,0),2))))</f>
        <v>0.54700000000000004</v>
      </c>
      <c r="CA1456">
        <f t="shared" si="81"/>
        <v>0</v>
      </c>
      <c r="CC1456">
        <f>$BB$28+$D$10*((EXP(($BB$26-Q1456)/$D$10)+EXP(-($BB$26-Q1456)/$D$10))/2-1)</f>
        <v>237.96</v>
      </c>
      <c r="CD14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BORD'!$B$13:$B$2000,0),9)))*Q1456/$M$18)</f>
        <v>237.96</v>
      </c>
      <c r="CF1456">
        <f>'[1]TABLEAU DE BORD'!B1454</f>
        <v>0</v>
      </c>
      <c r="CG1456">
        <f>'[1]TABLEAU DE BORD'!E1454-'[1]TABLEAU DE BORD'!C1454</f>
        <v>0</v>
      </c>
      <c r="CI1456">
        <f>'[1]TABLEAU DE BORD'!H1454</f>
        <v>0</v>
      </c>
      <c r="CJ1456">
        <f>'[1]TABLEAU DE BORD'!K1454-'[1]TABLEAU DE BORD'!I1454</f>
        <v>0</v>
      </c>
    </row>
    <row r="1457" spans="69:88" x14ac:dyDescent="0.25">
      <c r="BQ14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BORD'!$B$13:$B$2000,0),11))*Q1457/INDEX('[1]TABLEAU DE BORD'!$B$13:$R$2000,MATCH('Formalisme RTE'!$H$2,'[1]TABLEAU DE BORD'!$B$13:$B$2000,0),12)</f>
        <v>2.7040062867933941</v>
      </c>
      <c r="BR1457">
        <f t="shared" si="82"/>
        <v>0</v>
      </c>
      <c r="BU1457">
        <f t="shared" si="80"/>
        <v>0.5758883471257642</v>
      </c>
      <c r="BW1457">
        <f>IF($BW$6="","",IF(ISERROR(INDEX([1]Base!$A$2:$C$207,MATCH($BW$6,[1]Base!$A$2:$A$207,0),2))=TRUE,"CABLE INCONNU",(INDEX([1]Base!$A$2:$C$207,MATCH($BW$6,[1]Base!$A$2:$A$207,0),3))))</f>
        <v>15.75</v>
      </c>
      <c r="BY1457">
        <f>IF($BW$6="","",IF(ISERROR(INDEX([1]Base!$A$2:$C$207,MATCH($BW$6,[1]Base!$A$2:$A$207,0),2))=TRUE,"CABLE INCONNU",(INDEX([1]Base!$A$2:$C$207,MATCH($BW$6,[1]Base!$A$2:$A$207,0),2))))</f>
        <v>0.54700000000000004</v>
      </c>
      <c r="CA1457">
        <f t="shared" si="81"/>
        <v>0</v>
      </c>
      <c r="CC1457">
        <f>$BB$28+$D$10*((EXP(($BB$26-Q1457)/$D$10)+EXP(-($BB$26-Q1457)/$D$10))/2-1)</f>
        <v>237.96</v>
      </c>
      <c r="CD14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BORD'!$B$13:$B$2000,0),9)))*Q1457/$M$18)</f>
        <v>237.96</v>
      </c>
      <c r="CF1457">
        <f>'[1]TABLEAU DE BORD'!B1455</f>
        <v>0</v>
      </c>
      <c r="CG1457">
        <f>'[1]TABLEAU DE BORD'!E1455-'[1]TABLEAU DE BORD'!C1455</f>
        <v>0</v>
      </c>
      <c r="CI1457">
        <f>'[1]TABLEAU DE BORD'!H1455</f>
        <v>0</v>
      </c>
      <c r="CJ1457">
        <f>'[1]TABLEAU DE BORD'!K1455-'[1]TABLEAU DE BORD'!I1455</f>
        <v>0</v>
      </c>
    </row>
    <row r="1458" spans="69:88" x14ac:dyDescent="0.25">
      <c r="BQ14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BORD'!$B$13:$B$2000,0),11))*Q1458/INDEX('[1]TABLEAU DE BORD'!$B$13:$R$2000,MATCH('Formalisme RTE'!$H$2,'[1]TABLEAU DE BORD'!$B$13:$B$2000,0),12)</f>
        <v>2.7040062867933941</v>
      </c>
      <c r="BR1458">
        <f t="shared" si="82"/>
        <v>0</v>
      </c>
      <c r="BU1458">
        <f t="shared" si="80"/>
        <v>0.5758883471257642</v>
      </c>
      <c r="BW1458">
        <f>IF($BW$6="","",IF(ISERROR(INDEX([1]Base!$A$2:$C$207,MATCH($BW$6,[1]Base!$A$2:$A$207,0),2))=TRUE,"CABLE INCONNU",(INDEX([1]Base!$A$2:$C$207,MATCH($BW$6,[1]Base!$A$2:$A$207,0),3))))</f>
        <v>15.75</v>
      </c>
      <c r="BY1458">
        <f>IF($BW$6="","",IF(ISERROR(INDEX([1]Base!$A$2:$C$207,MATCH($BW$6,[1]Base!$A$2:$A$207,0),2))=TRUE,"CABLE INCONNU",(INDEX([1]Base!$A$2:$C$207,MATCH($BW$6,[1]Base!$A$2:$A$207,0),2))))</f>
        <v>0.54700000000000004</v>
      </c>
      <c r="CA1458">
        <f t="shared" si="81"/>
        <v>0</v>
      </c>
      <c r="CC1458">
        <f>$BB$28+$D$10*((EXP(($BB$26-Q1458)/$D$10)+EXP(-($BB$26-Q1458)/$D$10))/2-1)</f>
        <v>237.96</v>
      </c>
      <c r="CD14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BORD'!$B$13:$B$2000,0),9)))*Q1458/$M$18)</f>
        <v>237.96</v>
      </c>
      <c r="CF1458">
        <f>'[1]TABLEAU DE BORD'!B1456</f>
        <v>0</v>
      </c>
      <c r="CG1458">
        <f>'[1]TABLEAU DE BORD'!E1456-'[1]TABLEAU DE BORD'!C1456</f>
        <v>0</v>
      </c>
      <c r="CI1458">
        <f>'[1]TABLEAU DE BORD'!H1456</f>
        <v>0</v>
      </c>
      <c r="CJ1458">
        <f>'[1]TABLEAU DE BORD'!K1456-'[1]TABLEAU DE BORD'!I1456</f>
        <v>0</v>
      </c>
    </row>
    <row r="1459" spans="69:88" x14ac:dyDescent="0.25">
      <c r="BQ14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BORD'!$B$13:$B$2000,0),11))*Q1459/INDEX('[1]TABLEAU DE BORD'!$B$13:$R$2000,MATCH('Formalisme RTE'!$H$2,'[1]TABLEAU DE BORD'!$B$13:$B$2000,0),12)</f>
        <v>2.7040062867933941</v>
      </c>
      <c r="BR1459">
        <f t="shared" si="82"/>
        <v>0</v>
      </c>
      <c r="BU1459">
        <f t="shared" si="80"/>
        <v>0.5758883471257642</v>
      </c>
      <c r="BW1459">
        <f>IF($BW$6="","",IF(ISERROR(INDEX([1]Base!$A$2:$C$207,MATCH($BW$6,[1]Base!$A$2:$A$207,0),2))=TRUE,"CABLE INCONNU",(INDEX([1]Base!$A$2:$C$207,MATCH($BW$6,[1]Base!$A$2:$A$207,0),3))))</f>
        <v>15.75</v>
      </c>
      <c r="BY1459">
        <f>IF($BW$6="","",IF(ISERROR(INDEX([1]Base!$A$2:$C$207,MATCH($BW$6,[1]Base!$A$2:$A$207,0),2))=TRUE,"CABLE INCONNU",(INDEX([1]Base!$A$2:$C$207,MATCH($BW$6,[1]Base!$A$2:$A$207,0),2))))</f>
        <v>0.54700000000000004</v>
      </c>
      <c r="CA1459">
        <f t="shared" si="81"/>
        <v>0</v>
      </c>
      <c r="CC1459">
        <f>$BB$28+$D$10*((EXP(($BB$26-Q1459)/$D$10)+EXP(-($BB$26-Q1459)/$D$10))/2-1)</f>
        <v>237.96</v>
      </c>
      <c r="CD14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BORD'!$B$13:$B$2000,0),9)))*Q1459/$M$18)</f>
        <v>237.96</v>
      </c>
      <c r="CF1459">
        <f>'[1]TABLEAU DE BORD'!B1457</f>
        <v>0</v>
      </c>
      <c r="CG1459">
        <f>'[1]TABLEAU DE BORD'!E1457-'[1]TABLEAU DE BORD'!C1457</f>
        <v>0</v>
      </c>
      <c r="CI1459">
        <f>'[1]TABLEAU DE BORD'!H1457</f>
        <v>0</v>
      </c>
      <c r="CJ1459">
        <f>'[1]TABLEAU DE BORD'!K1457-'[1]TABLEAU DE BORD'!I1457</f>
        <v>0</v>
      </c>
    </row>
    <row r="1460" spans="69:88" x14ac:dyDescent="0.25">
      <c r="BQ14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BORD'!$B$13:$B$2000,0),11))*Q1460/INDEX('[1]TABLEAU DE BORD'!$B$13:$R$2000,MATCH('Formalisme RTE'!$H$2,'[1]TABLEAU DE BORD'!$B$13:$B$2000,0),12)</f>
        <v>2.7040062867933941</v>
      </c>
      <c r="BR1460">
        <f t="shared" si="82"/>
        <v>0</v>
      </c>
      <c r="BU1460">
        <f t="shared" si="80"/>
        <v>0.5758883471257642</v>
      </c>
      <c r="BW1460">
        <f>IF($BW$6="","",IF(ISERROR(INDEX([1]Base!$A$2:$C$207,MATCH($BW$6,[1]Base!$A$2:$A$207,0),2))=TRUE,"CABLE INCONNU",(INDEX([1]Base!$A$2:$C$207,MATCH($BW$6,[1]Base!$A$2:$A$207,0),3))))</f>
        <v>15.75</v>
      </c>
      <c r="BY1460">
        <f>IF($BW$6="","",IF(ISERROR(INDEX([1]Base!$A$2:$C$207,MATCH($BW$6,[1]Base!$A$2:$A$207,0),2))=TRUE,"CABLE INCONNU",(INDEX([1]Base!$A$2:$C$207,MATCH($BW$6,[1]Base!$A$2:$A$207,0),2))))</f>
        <v>0.54700000000000004</v>
      </c>
      <c r="CA1460">
        <f t="shared" si="81"/>
        <v>0</v>
      </c>
      <c r="CC1460">
        <f>$BB$28+$D$10*((EXP(($BB$26-Q1460)/$D$10)+EXP(-($BB$26-Q1460)/$D$10))/2-1)</f>
        <v>237.96</v>
      </c>
      <c r="CD14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BORD'!$B$13:$B$2000,0),9)))*Q1460/$M$18)</f>
        <v>237.96</v>
      </c>
      <c r="CF1460">
        <f>'[1]TABLEAU DE BORD'!B1458</f>
        <v>0</v>
      </c>
      <c r="CG1460">
        <f>'[1]TABLEAU DE BORD'!E1458-'[1]TABLEAU DE BORD'!C1458</f>
        <v>0</v>
      </c>
      <c r="CI1460">
        <f>'[1]TABLEAU DE BORD'!H1458</f>
        <v>0</v>
      </c>
      <c r="CJ1460">
        <f>'[1]TABLEAU DE BORD'!K1458-'[1]TABLEAU DE BORD'!I1458</f>
        <v>0</v>
      </c>
    </row>
    <row r="1461" spans="69:88" x14ac:dyDescent="0.25">
      <c r="BQ14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BORD'!$B$13:$B$2000,0),11))*Q1461/INDEX('[1]TABLEAU DE BORD'!$B$13:$R$2000,MATCH('Formalisme RTE'!$H$2,'[1]TABLEAU DE BORD'!$B$13:$B$2000,0),12)</f>
        <v>2.7040062867933941</v>
      </c>
      <c r="BR1461">
        <f t="shared" si="82"/>
        <v>0</v>
      </c>
      <c r="BU1461">
        <f t="shared" si="80"/>
        <v>0.5758883471257642</v>
      </c>
      <c r="BW1461">
        <f>IF($BW$6="","",IF(ISERROR(INDEX([1]Base!$A$2:$C$207,MATCH($BW$6,[1]Base!$A$2:$A$207,0),2))=TRUE,"CABLE INCONNU",(INDEX([1]Base!$A$2:$C$207,MATCH($BW$6,[1]Base!$A$2:$A$207,0),3))))</f>
        <v>15.75</v>
      </c>
      <c r="BY1461">
        <f>IF($BW$6="","",IF(ISERROR(INDEX([1]Base!$A$2:$C$207,MATCH($BW$6,[1]Base!$A$2:$A$207,0),2))=TRUE,"CABLE INCONNU",(INDEX([1]Base!$A$2:$C$207,MATCH($BW$6,[1]Base!$A$2:$A$207,0),2))))</f>
        <v>0.54700000000000004</v>
      </c>
      <c r="CA1461">
        <f t="shared" si="81"/>
        <v>0</v>
      </c>
      <c r="CC1461">
        <f>$BB$28+$D$10*((EXP(($BB$26-Q1461)/$D$10)+EXP(-($BB$26-Q1461)/$D$10))/2-1)</f>
        <v>237.96</v>
      </c>
      <c r="CD14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BORD'!$B$13:$B$2000,0),9)))*Q1461/$M$18)</f>
        <v>237.96</v>
      </c>
      <c r="CF1461">
        <f>'[1]TABLEAU DE BORD'!B1459</f>
        <v>0</v>
      </c>
      <c r="CG1461">
        <f>'[1]TABLEAU DE BORD'!E1459-'[1]TABLEAU DE BORD'!C1459</f>
        <v>0</v>
      </c>
      <c r="CI1461">
        <f>'[1]TABLEAU DE BORD'!H1459</f>
        <v>0</v>
      </c>
      <c r="CJ1461">
        <f>'[1]TABLEAU DE BORD'!K1459-'[1]TABLEAU DE BORD'!I1459</f>
        <v>0</v>
      </c>
    </row>
    <row r="1462" spans="69:88" x14ac:dyDescent="0.25">
      <c r="BQ14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BORD'!$B$13:$B$2000,0),11))*Q1462/INDEX('[1]TABLEAU DE BORD'!$B$13:$R$2000,MATCH('Formalisme RTE'!$H$2,'[1]TABLEAU DE BORD'!$B$13:$B$2000,0),12)</f>
        <v>2.7040062867933941</v>
      </c>
      <c r="BR1462">
        <f t="shared" si="82"/>
        <v>0</v>
      </c>
      <c r="BU1462">
        <f t="shared" si="80"/>
        <v>0.5758883471257642</v>
      </c>
      <c r="BW1462">
        <f>IF($BW$6="","",IF(ISERROR(INDEX([1]Base!$A$2:$C$207,MATCH($BW$6,[1]Base!$A$2:$A$207,0),2))=TRUE,"CABLE INCONNU",(INDEX([1]Base!$A$2:$C$207,MATCH($BW$6,[1]Base!$A$2:$A$207,0),3))))</f>
        <v>15.75</v>
      </c>
      <c r="BY1462">
        <f>IF($BW$6="","",IF(ISERROR(INDEX([1]Base!$A$2:$C$207,MATCH($BW$6,[1]Base!$A$2:$A$207,0),2))=TRUE,"CABLE INCONNU",(INDEX([1]Base!$A$2:$C$207,MATCH($BW$6,[1]Base!$A$2:$A$207,0),2))))</f>
        <v>0.54700000000000004</v>
      </c>
      <c r="CA1462">
        <f t="shared" si="81"/>
        <v>0</v>
      </c>
      <c r="CC1462">
        <f>$BB$28+$D$10*((EXP(($BB$26-Q1462)/$D$10)+EXP(-($BB$26-Q1462)/$D$10))/2-1)</f>
        <v>237.96</v>
      </c>
      <c r="CD14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BORD'!$B$13:$B$2000,0),9)))*Q1462/$M$18)</f>
        <v>237.96</v>
      </c>
      <c r="CF1462">
        <f>'[1]TABLEAU DE BORD'!B1460</f>
        <v>0</v>
      </c>
      <c r="CG1462">
        <f>'[1]TABLEAU DE BORD'!E1460-'[1]TABLEAU DE BORD'!C1460</f>
        <v>0</v>
      </c>
      <c r="CI1462">
        <f>'[1]TABLEAU DE BORD'!H1460</f>
        <v>0</v>
      </c>
      <c r="CJ1462">
        <f>'[1]TABLEAU DE BORD'!K1460-'[1]TABLEAU DE BORD'!I1460</f>
        <v>0</v>
      </c>
    </row>
    <row r="1463" spans="69:88" x14ac:dyDescent="0.25">
      <c r="BQ14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BORD'!$B$13:$B$2000,0),11))*Q1463/INDEX('[1]TABLEAU DE BORD'!$B$13:$R$2000,MATCH('Formalisme RTE'!$H$2,'[1]TABLEAU DE BORD'!$B$13:$B$2000,0),12)</f>
        <v>2.7040062867933941</v>
      </c>
      <c r="BR1463">
        <f t="shared" si="82"/>
        <v>0</v>
      </c>
      <c r="BU1463">
        <f t="shared" si="80"/>
        <v>0.5758883471257642</v>
      </c>
      <c r="BW1463">
        <f>IF($BW$6="","",IF(ISERROR(INDEX([1]Base!$A$2:$C$207,MATCH($BW$6,[1]Base!$A$2:$A$207,0),2))=TRUE,"CABLE INCONNU",(INDEX([1]Base!$A$2:$C$207,MATCH($BW$6,[1]Base!$A$2:$A$207,0),3))))</f>
        <v>15.75</v>
      </c>
      <c r="BY1463">
        <f>IF($BW$6="","",IF(ISERROR(INDEX([1]Base!$A$2:$C$207,MATCH($BW$6,[1]Base!$A$2:$A$207,0),2))=TRUE,"CABLE INCONNU",(INDEX([1]Base!$A$2:$C$207,MATCH($BW$6,[1]Base!$A$2:$A$207,0),2))))</f>
        <v>0.54700000000000004</v>
      </c>
      <c r="CA1463">
        <f t="shared" si="81"/>
        <v>0</v>
      </c>
      <c r="CC1463">
        <f>$BB$28+$D$10*((EXP(($BB$26-Q1463)/$D$10)+EXP(-($BB$26-Q1463)/$D$10))/2-1)</f>
        <v>237.96</v>
      </c>
      <c r="CD14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BORD'!$B$13:$B$2000,0),9)))*Q1463/$M$18)</f>
        <v>237.96</v>
      </c>
      <c r="CF1463">
        <f>'[1]TABLEAU DE BORD'!B1461</f>
        <v>0</v>
      </c>
      <c r="CG1463">
        <f>'[1]TABLEAU DE BORD'!E1461-'[1]TABLEAU DE BORD'!C1461</f>
        <v>0</v>
      </c>
      <c r="CI1463">
        <f>'[1]TABLEAU DE BORD'!H1461</f>
        <v>0</v>
      </c>
      <c r="CJ1463">
        <f>'[1]TABLEAU DE BORD'!K1461-'[1]TABLEAU DE BORD'!I1461</f>
        <v>0</v>
      </c>
    </row>
    <row r="1464" spans="69:88" x14ac:dyDescent="0.25">
      <c r="BQ14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BORD'!$B$13:$B$2000,0),11))*Q1464/INDEX('[1]TABLEAU DE BORD'!$B$13:$R$2000,MATCH('Formalisme RTE'!$H$2,'[1]TABLEAU DE BORD'!$B$13:$B$2000,0),12)</f>
        <v>2.7040062867933941</v>
      </c>
      <c r="BR1464">
        <f t="shared" si="82"/>
        <v>0</v>
      </c>
      <c r="BU1464">
        <f t="shared" si="80"/>
        <v>0.5758883471257642</v>
      </c>
      <c r="BW1464">
        <f>IF($BW$6="","",IF(ISERROR(INDEX([1]Base!$A$2:$C$207,MATCH($BW$6,[1]Base!$A$2:$A$207,0),2))=TRUE,"CABLE INCONNU",(INDEX([1]Base!$A$2:$C$207,MATCH($BW$6,[1]Base!$A$2:$A$207,0),3))))</f>
        <v>15.75</v>
      </c>
      <c r="BY1464">
        <f>IF($BW$6="","",IF(ISERROR(INDEX([1]Base!$A$2:$C$207,MATCH($BW$6,[1]Base!$A$2:$A$207,0),2))=TRUE,"CABLE INCONNU",(INDEX([1]Base!$A$2:$C$207,MATCH($BW$6,[1]Base!$A$2:$A$207,0),2))))</f>
        <v>0.54700000000000004</v>
      </c>
      <c r="CA1464">
        <f t="shared" si="81"/>
        <v>0</v>
      </c>
      <c r="CC1464">
        <f>$BB$28+$D$10*((EXP(($BB$26-Q1464)/$D$10)+EXP(-($BB$26-Q1464)/$D$10))/2-1)</f>
        <v>237.96</v>
      </c>
      <c r="CD14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BORD'!$B$13:$B$2000,0),9)))*Q1464/$M$18)</f>
        <v>237.96</v>
      </c>
      <c r="CF1464">
        <f>'[1]TABLEAU DE BORD'!B1462</f>
        <v>0</v>
      </c>
      <c r="CG1464">
        <f>'[1]TABLEAU DE BORD'!E1462-'[1]TABLEAU DE BORD'!C1462</f>
        <v>0</v>
      </c>
      <c r="CI1464">
        <f>'[1]TABLEAU DE BORD'!H1462</f>
        <v>0</v>
      </c>
      <c r="CJ1464">
        <f>'[1]TABLEAU DE BORD'!K1462-'[1]TABLEAU DE BORD'!I1462</f>
        <v>0</v>
      </c>
    </row>
    <row r="1465" spans="69:88" x14ac:dyDescent="0.25">
      <c r="BQ14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BORD'!$B$13:$B$2000,0),11))*Q1465/INDEX('[1]TABLEAU DE BORD'!$B$13:$R$2000,MATCH('Formalisme RTE'!$H$2,'[1]TABLEAU DE BORD'!$B$13:$B$2000,0),12)</f>
        <v>2.7040062867933941</v>
      </c>
      <c r="BR1465">
        <f t="shared" si="82"/>
        <v>0</v>
      </c>
      <c r="BU1465">
        <f t="shared" si="80"/>
        <v>0.5758883471257642</v>
      </c>
      <c r="BW1465">
        <f>IF($BW$6="","",IF(ISERROR(INDEX([1]Base!$A$2:$C$207,MATCH($BW$6,[1]Base!$A$2:$A$207,0),2))=TRUE,"CABLE INCONNU",(INDEX([1]Base!$A$2:$C$207,MATCH($BW$6,[1]Base!$A$2:$A$207,0),3))))</f>
        <v>15.75</v>
      </c>
      <c r="BY1465">
        <f>IF($BW$6="","",IF(ISERROR(INDEX([1]Base!$A$2:$C$207,MATCH($BW$6,[1]Base!$A$2:$A$207,0),2))=TRUE,"CABLE INCONNU",(INDEX([1]Base!$A$2:$C$207,MATCH($BW$6,[1]Base!$A$2:$A$207,0),2))))</f>
        <v>0.54700000000000004</v>
      </c>
      <c r="CA1465">
        <f t="shared" si="81"/>
        <v>0</v>
      </c>
      <c r="CC1465">
        <f>$BB$28+$D$10*((EXP(($BB$26-Q1465)/$D$10)+EXP(-($BB$26-Q1465)/$D$10))/2-1)</f>
        <v>237.96</v>
      </c>
      <c r="CD14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BORD'!$B$13:$B$2000,0),9)))*Q1465/$M$18)</f>
        <v>237.96</v>
      </c>
      <c r="CF1465">
        <f>'[1]TABLEAU DE BORD'!B1463</f>
        <v>0</v>
      </c>
      <c r="CG1465">
        <f>'[1]TABLEAU DE BORD'!E1463-'[1]TABLEAU DE BORD'!C1463</f>
        <v>0</v>
      </c>
      <c r="CI1465">
        <f>'[1]TABLEAU DE BORD'!H1463</f>
        <v>0</v>
      </c>
      <c r="CJ1465">
        <f>'[1]TABLEAU DE BORD'!K1463-'[1]TABLEAU DE BORD'!I1463</f>
        <v>0</v>
      </c>
    </row>
    <row r="1466" spans="69:88" x14ac:dyDescent="0.25">
      <c r="BQ14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BORD'!$B$13:$B$2000,0),11))*Q1466/INDEX('[1]TABLEAU DE BORD'!$B$13:$R$2000,MATCH('Formalisme RTE'!$H$2,'[1]TABLEAU DE BORD'!$B$13:$B$2000,0),12)</f>
        <v>2.7040062867933941</v>
      </c>
      <c r="BR1466">
        <f t="shared" si="82"/>
        <v>0</v>
      </c>
      <c r="BU1466">
        <f t="shared" si="80"/>
        <v>0.5758883471257642</v>
      </c>
      <c r="BW1466">
        <f>IF($BW$6="","",IF(ISERROR(INDEX([1]Base!$A$2:$C$207,MATCH($BW$6,[1]Base!$A$2:$A$207,0),2))=TRUE,"CABLE INCONNU",(INDEX([1]Base!$A$2:$C$207,MATCH($BW$6,[1]Base!$A$2:$A$207,0),3))))</f>
        <v>15.75</v>
      </c>
      <c r="BY1466">
        <f>IF($BW$6="","",IF(ISERROR(INDEX([1]Base!$A$2:$C$207,MATCH($BW$6,[1]Base!$A$2:$A$207,0),2))=TRUE,"CABLE INCONNU",(INDEX([1]Base!$A$2:$C$207,MATCH($BW$6,[1]Base!$A$2:$A$207,0),2))))</f>
        <v>0.54700000000000004</v>
      </c>
      <c r="CA1466">
        <f t="shared" si="81"/>
        <v>0</v>
      </c>
      <c r="CC1466">
        <f>$BB$28+$D$10*((EXP(($BB$26-Q1466)/$D$10)+EXP(-($BB$26-Q1466)/$D$10))/2-1)</f>
        <v>237.96</v>
      </c>
      <c r="CD14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BORD'!$B$13:$B$2000,0),9)))*Q1466/$M$18)</f>
        <v>237.96</v>
      </c>
      <c r="CF1466">
        <f>'[1]TABLEAU DE BORD'!B1464</f>
        <v>0</v>
      </c>
      <c r="CG1466">
        <f>'[1]TABLEAU DE BORD'!E1464-'[1]TABLEAU DE BORD'!C1464</f>
        <v>0</v>
      </c>
      <c r="CI1466">
        <f>'[1]TABLEAU DE BORD'!H1464</f>
        <v>0</v>
      </c>
      <c r="CJ1466">
        <f>'[1]TABLEAU DE BORD'!K1464-'[1]TABLEAU DE BORD'!I1464</f>
        <v>0</v>
      </c>
    </row>
    <row r="1467" spans="69:88" x14ac:dyDescent="0.25">
      <c r="BQ14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BORD'!$B$13:$B$2000,0),11))*Q1467/INDEX('[1]TABLEAU DE BORD'!$B$13:$R$2000,MATCH('Formalisme RTE'!$H$2,'[1]TABLEAU DE BORD'!$B$13:$B$2000,0),12)</f>
        <v>2.7040062867933941</v>
      </c>
      <c r="BR1467">
        <f t="shared" si="82"/>
        <v>0</v>
      </c>
      <c r="BU1467">
        <f t="shared" si="80"/>
        <v>0.5758883471257642</v>
      </c>
      <c r="BW1467">
        <f>IF($BW$6="","",IF(ISERROR(INDEX([1]Base!$A$2:$C$207,MATCH($BW$6,[1]Base!$A$2:$A$207,0),2))=TRUE,"CABLE INCONNU",(INDEX([1]Base!$A$2:$C$207,MATCH($BW$6,[1]Base!$A$2:$A$207,0),3))))</f>
        <v>15.75</v>
      </c>
      <c r="BY1467">
        <f>IF($BW$6="","",IF(ISERROR(INDEX([1]Base!$A$2:$C$207,MATCH($BW$6,[1]Base!$A$2:$A$207,0),2))=TRUE,"CABLE INCONNU",(INDEX([1]Base!$A$2:$C$207,MATCH($BW$6,[1]Base!$A$2:$A$207,0),2))))</f>
        <v>0.54700000000000004</v>
      </c>
      <c r="CA1467">
        <f t="shared" si="81"/>
        <v>0</v>
      </c>
      <c r="CC1467">
        <f>$BB$28+$D$10*((EXP(($BB$26-Q1467)/$D$10)+EXP(-($BB$26-Q1467)/$D$10))/2-1)</f>
        <v>237.96</v>
      </c>
      <c r="CD14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BORD'!$B$13:$B$2000,0),9)))*Q1467/$M$18)</f>
        <v>237.96</v>
      </c>
      <c r="CF1467">
        <f>'[1]TABLEAU DE BORD'!B1465</f>
        <v>0</v>
      </c>
      <c r="CG1467">
        <f>'[1]TABLEAU DE BORD'!E1465-'[1]TABLEAU DE BORD'!C1465</f>
        <v>0</v>
      </c>
      <c r="CI1467">
        <f>'[1]TABLEAU DE BORD'!H1465</f>
        <v>0</v>
      </c>
      <c r="CJ1467">
        <f>'[1]TABLEAU DE BORD'!K1465-'[1]TABLEAU DE BORD'!I1465</f>
        <v>0</v>
      </c>
    </row>
    <row r="1468" spans="69:88" x14ac:dyDescent="0.25">
      <c r="BQ14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BORD'!$B$13:$B$2000,0),11))*Q1468/INDEX('[1]TABLEAU DE BORD'!$B$13:$R$2000,MATCH('Formalisme RTE'!$H$2,'[1]TABLEAU DE BORD'!$B$13:$B$2000,0),12)</f>
        <v>2.7040062867933941</v>
      </c>
      <c r="BR1468">
        <f t="shared" si="82"/>
        <v>0</v>
      </c>
      <c r="BU1468">
        <f t="shared" si="80"/>
        <v>0.5758883471257642</v>
      </c>
      <c r="BW1468">
        <f>IF($BW$6="","",IF(ISERROR(INDEX([1]Base!$A$2:$C$207,MATCH($BW$6,[1]Base!$A$2:$A$207,0),2))=TRUE,"CABLE INCONNU",(INDEX([1]Base!$A$2:$C$207,MATCH($BW$6,[1]Base!$A$2:$A$207,0),3))))</f>
        <v>15.75</v>
      </c>
      <c r="BY1468">
        <f>IF($BW$6="","",IF(ISERROR(INDEX([1]Base!$A$2:$C$207,MATCH($BW$6,[1]Base!$A$2:$A$207,0),2))=TRUE,"CABLE INCONNU",(INDEX([1]Base!$A$2:$C$207,MATCH($BW$6,[1]Base!$A$2:$A$207,0),2))))</f>
        <v>0.54700000000000004</v>
      </c>
      <c r="CA1468">
        <f t="shared" si="81"/>
        <v>0</v>
      </c>
      <c r="CC1468">
        <f>$BB$28+$D$10*((EXP(($BB$26-Q1468)/$D$10)+EXP(-($BB$26-Q1468)/$D$10))/2-1)</f>
        <v>237.96</v>
      </c>
      <c r="CD14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BORD'!$B$13:$B$2000,0),9)))*Q1468/$M$18)</f>
        <v>237.96</v>
      </c>
      <c r="CF1468">
        <f>'[1]TABLEAU DE BORD'!B1466</f>
        <v>0</v>
      </c>
      <c r="CG1468">
        <f>'[1]TABLEAU DE BORD'!E1466-'[1]TABLEAU DE BORD'!C1466</f>
        <v>0</v>
      </c>
      <c r="CI1468">
        <f>'[1]TABLEAU DE BORD'!H1466</f>
        <v>0</v>
      </c>
      <c r="CJ1468">
        <f>'[1]TABLEAU DE BORD'!K1466-'[1]TABLEAU DE BORD'!I1466</f>
        <v>0</v>
      </c>
    </row>
    <row r="1469" spans="69:88" x14ac:dyDescent="0.25">
      <c r="BQ14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BORD'!$B$13:$B$2000,0),11))*Q1469/INDEX('[1]TABLEAU DE BORD'!$B$13:$R$2000,MATCH('Formalisme RTE'!$H$2,'[1]TABLEAU DE BORD'!$B$13:$B$2000,0),12)</f>
        <v>2.7040062867933941</v>
      </c>
      <c r="BR1469">
        <f t="shared" si="82"/>
        <v>0</v>
      </c>
      <c r="BU1469">
        <f t="shared" si="80"/>
        <v>0.5758883471257642</v>
      </c>
      <c r="BW1469">
        <f>IF($BW$6="","",IF(ISERROR(INDEX([1]Base!$A$2:$C$207,MATCH($BW$6,[1]Base!$A$2:$A$207,0),2))=TRUE,"CABLE INCONNU",(INDEX([1]Base!$A$2:$C$207,MATCH($BW$6,[1]Base!$A$2:$A$207,0),3))))</f>
        <v>15.75</v>
      </c>
      <c r="BY1469">
        <f>IF($BW$6="","",IF(ISERROR(INDEX([1]Base!$A$2:$C$207,MATCH($BW$6,[1]Base!$A$2:$A$207,0),2))=TRUE,"CABLE INCONNU",(INDEX([1]Base!$A$2:$C$207,MATCH($BW$6,[1]Base!$A$2:$A$207,0),2))))</f>
        <v>0.54700000000000004</v>
      </c>
      <c r="CA1469">
        <f t="shared" si="81"/>
        <v>0</v>
      </c>
      <c r="CC1469">
        <f>$BB$28+$D$10*((EXP(($BB$26-Q1469)/$D$10)+EXP(-($BB$26-Q1469)/$D$10))/2-1)</f>
        <v>237.96</v>
      </c>
      <c r="CD14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BORD'!$B$13:$B$2000,0),9)))*Q1469/$M$18)</f>
        <v>237.96</v>
      </c>
      <c r="CF1469">
        <f>'[1]TABLEAU DE BORD'!B1467</f>
        <v>0</v>
      </c>
      <c r="CG1469">
        <f>'[1]TABLEAU DE BORD'!E1467-'[1]TABLEAU DE BORD'!C1467</f>
        <v>0</v>
      </c>
      <c r="CI1469">
        <f>'[1]TABLEAU DE BORD'!H1467</f>
        <v>0</v>
      </c>
      <c r="CJ1469">
        <f>'[1]TABLEAU DE BORD'!K1467-'[1]TABLEAU DE BORD'!I1467</f>
        <v>0</v>
      </c>
    </row>
    <row r="1470" spans="69:88" x14ac:dyDescent="0.25">
      <c r="BQ14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BORD'!$B$13:$B$2000,0),11))*Q1470/INDEX('[1]TABLEAU DE BORD'!$B$13:$R$2000,MATCH('Formalisme RTE'!$H$2,'[1]TABLEAU DE BORD'!$B$13:$B$2000,0),12)</f>
        <v>2.7040062867933941</v>
      </c>
      <c r="BR1470">
        <f t="shared" si="82"/>
        <v>0</v>
      </c>
      <c r="BU1470">
        <f t="shared" si="80"/>
        <v>0.5758883471257642</v>
      </c>
      <c r="BW1470">
        <f>IF($BW$6="","",IF(ISERROR(INDEX([1]Base!$A$2:$C$207,MATCH($BW$6,[1]Base!$A$2:$A$207,0),2))=TRUE,"CABLE INCONNU",(INDEX([1]Base!$A$2:$C$207,MATCH($BW$6,[1]Base!$A$2:$A$207,0),3))))</f>
        <v>15.75</v>
      </c>
      <c r="BY1470">
        <f>IF($BW$6="","",IF(ISERROR(INDEX([1]Base!$A$2:$C$207,MATCH($BW$6,[1]Base!$A$2:$A$207,0),2))=TRUE,"CABLE INCONNU",(INDEX([1]Base!$A$2:$C$207,MATCH($BW$6,[1]Base!$A$2:$A$207,0),2))))</f>
        <v>0.54700000000000004</v>
      </c>
      <c r="CA1470">
        <f t="shared" si="81"/>
        <v>0</v>
      </c>
      <c r="CC1470">
        <f>$BB$28+$D$10*((EXP(($BB$26-Q1470)/$D$10)+EXP(-($BB$26-Q1470)/$D$10))/2-1)</f>
        <v>237.96</v>
      </c>
      <c r="CD14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BORD'!$B$13:$B$2000,0),9)))*Q1470/$M$18)</f>
        <v>237.96</v>
      </c>
      <c r="CF1470">
        <f>'[1]TABLEAU DE BORD'!B1468</f>
        <v>0</v>
      </c>
      <c r="CG1470">
        <f>'[1]TABLEAU DE BORD'!E1468-'[1]TABLEAU DE BORD'!C1468</f>
        <v>0</v>
      </c>
      <c r="CI1470">
        <f>'[1]TABLEAU DE BORD'!H1468</f>
        <v>0</v>
      </c>
      <c r="CJ1470">
        <f>'[1]TABLEAU DE BORD'!K1468-'[1]TABLEAU DE BORD'!I1468</f>
        <v>0</v>
      </c>
    </row>
    <row r="1471" spans="69:88" x14ac:dyDescent="0.25">
      <c r="BQ14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BORD'!$B$13:$B$2000,0),11))*Q1471/INDEX('[1]TABLEAU DE BORD'!$B$13:$R$2000,MATCH('Formalisme RTE'!$H$2,'[1]TABLEAU DE BORD'!$B$13:$B$2000,0),12)</f>
        <v>2.7040062867933941</v>
      </c>
      <c r="BR1471">
        <f t="shared" si="82"/>
        <v>0</v>
      </c>
      <c r="BU1471">
        <f t="shared" si="80"/>
        <v>0.5758883471257642</v>
      </c>
      <c r="BW1471">
        <f>IF($BW$6="","",IF(ISERROR(INDEX([1]Base!$A$2:$C$207,MATCH($BW$6,[1]Base!$A$2:$A$207,0),2))=TRUE,"CABLE INCONNU",(INDEX([1]Base!$A$2:$C$207,MATCH($BW$6,[1]Base!$A$2:$A$207,0),3))))</f>
        <v>15.75</v>
      </c>
      <c r="BY1471">
        <f>IF($BW$6="","",IF(ISERROR(INDEX([1]Base!$A$2:$C$207,MATCH($BW$6,[1]Base!$A$2:$A$207,0),2))=TRUE,"CABLE INCONNU",(INDEX([1]Base!$A$2:$C$207,MATCH($BW$6,[1]Base!$A$2:$A$207,0),2))))</f>
        <v>0.54700000000000004</v>
      </c>
      <c r="CA1471">
        <f t="shared" si="81"/>
        <v>0</v>
      </c>
      <c r="CC1471">
        <f>$BB$28+$D$10*((EXP(($BB$26-Q1471)/$D$10)+EXP(-($BB$26-Q1471)/$D$10))/2-1)</f>
        <v>237.96</v>
      </c>
      <c r="CD14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BORD'!$B$13:$B$2000,0),9)))*Q1471/$M$18)</f>
        <v>237.96</v>
      </c>
      <c r="CF1471">
        <f>'[1]TABLEAU DE BORD'!B1469</f>
        <v>0</v>
      </c>
      <c r="CG1471">
        <f>'[1]TABLEAU DE BORD'!E1469-'[1]TABLEAU DE BORD'!C1469</f>
        <v>0</v>
      </c>
      <c r="CI1471">
        <f>'[1]TABLEAU DE BORD'!H1469</f>
        <v>0</v>
      </c>
      <c r="CJ1471">
        <f>'[1]TABLEAU DE BORD'!K1469-'[1]TABLEAU DE BORD'!I1469</f>
        <v>0</v>
      </c>
    </row>
    <row r="1472" spans="69:88" x14ac:dyDescent="0.25">
      <c r="BQ14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BORD'!$B$13:$B$2000,0),11))*Q1472/INDEX('[1]TABLEAU DE BORD'!$B$13:$R$2000,MATCH('Formalisme RTE'!$H$2,'[1]TABLEAU DE BORD'!$B$13:$B$2000,0),12)</f>
        <v>2.7040062867933941</v>
      </c>
      <c r="BR1472">
        <f t="shared" si="82"/>
        <v>0</v>
      </c>
      <c r="BU1472">
        <f t="shared" si="80"/>
        <v>0.5758883471257642</v>
      </c>
      <c r="BW1472">
        <f>IF($BW$6="","",IF(ISERROR(INDEX([1]Base!$A$2:$C$207,MATCH($BW$6,[1]Base!$A$2:$A$207,0),2))=TRUE,"CABLE INCONNU",(INDEX([1]Base!$A$2:$C$207,MATCH($BW$6,[1]Base!$A$2:$A$207,0),3))))</f>
        <v>15.75</v>
      </c>
      <c r="BY1472">
        <f>IF($BW$6="","",IF(ISERROR(INDEX([1]Base!$A$2:$C$207,MATCH($BW$6,[1]Base!$A$2:$A$207,0),2))=TRUE,"CABLE INCONNU",(INDEX([1]Base!$A$2:$C$207,MATCH($BW$6,[1]Base!$A$2:$A$207,0),2))))</f>
        <v>0.54700000000000004</v>
      </c>
      <c r="CA1472">
        <f t="shared" si="81"/>
        <v>0</v>
      </c>
      <c r="CC1472">
        <f>$BB$28+$D$10*((EXP(($BB$26-Q1472)/$D$10)+EXP(-($BB$26-Q1472)/$D$10))/2-1)</f>
        <v>237.96</v>
      </c>
      <c r="CD14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BORD'!$B$13:$B$2000,0),9)))*Q1472/$M$18)</f>
        <v>237.96</v>
      </c>
      <c r="CF1472">
        <f>'[1]TABLEAU DE BORD'!B1470</f>
        <v>0</v>
      </c>
      <c r="CG1472">
        <f>'[1]TABLEAU DE BORD'!E1470-'[1]TABLEAU DE BORD'!C1470</f>
        <v>0</v>
      </c>
      <c r="CI1472">
        <f>'[1]TABLEAU DE BORD'!H1470</f>
        <v>0</v>
      </c>
      <c r="CJ1472">
        <f>'[1]TABLEAU DE BORD'!K1470-'[1]TABLEAU DE BORD'!I1470</f>
        <v>0</v>
      </c>
    </row>
    <row r="1473" spans="69:88" x14ac:dyDescent="0.25">
      <c r="BQ14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BORD'!$B$13:$B$2000,0),11))*Q1473/INDEX('[1]TABLEAU DE BORD'!$B$13:$R$2000,MATCH('Formalisme RTE'!$H$2,'[1]TABLEAU DE BORD'!$B$13:$B$2000,0),12)</f>
        <v>2.7040062867933941</v>
      </c>
      <c r="BR1473">
        <f t="shared" si="82"/>
        <v>0</v>
      </c>
      <c r="BU1473">
        <f t="shared" si="80"/>
        <v>0.5758883471257642</v>
      </c>
      <c r="BW1473">
        <f>IF($BW$6="","",IF(ISERROR(INDEX([1]Base!$A$2:$C$207,MATCH($BW$6,[1]Base!$A$2:$A$207,0),2))=TRUE,"CABLE INCONNU",(INDEX([1]Base!$A$2:$C$207,MATCH($BW$6,[1]Base!$A$2:$A$207,0),3))))</f>
        <v>15.75</v>
      </c>
      <c r="BY1473">
        <f>IF($BW$6="","",IF(ISERROR(INDEX([1]Base!$A$2:$C$207,MATCH($BW$6,[1]Base!$A$2:$A$207,0),2))=TRUE,"CABLE INCONNU",(INDEX([1]Base!$A$2:$C$207,MATCH($BW$6,[1]Base!$A$2:$A$207,0),2))))</f>
        <v>0.54700000000000004</v>
      </c>
      <c r="CA1473">
        <f t="shared" si="81"/>
        <v>0</v>
      </c>
      <c r="CC1473">
        <f>$BB$28+$D$10*((EXP(($BB$26-Q1473)/$D$10)+EXP(-($BB$26-Q1473)/$D$10))/2-1)</f>
        <v>237.96</v>
      </c>
      <c r="CD14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BORD'!$B$13:$B$2000,0),9)))*Q1473/$M$18)</f>
        <v>237.96</v>
      </c>
      <c r="CF1473">
        <f>'[1]TABLEAU DE BORD'!B1471</f>
        <v>0</v>
      </c>
      <c r="CG1473">
        <f>'[1]TABLEAU DE BORD'!E1471-'[1]TABLEAU DE BORD'!C1471</f>
        <v>0</v>
      </c>
      <c r="CI1473">
        <f>'[1]TABLEAU DE BORD'!H1471</f>
        <v>0</v>
      </c>
      <c r="CJ1473">
        <f>'[1]TABLEAU DE BORD'!K1471-'[1]TABLEAU DE BORD'!I1471</f>
        <v>0</v>
      </c>
    </row>
    <row r="1474" spans="69:88" x14ac:dyDescent="0.25">
      <c r="BQ14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BORD'!$B$13:$B$2000,0),11))*Q1474/INDEX('[1]TABLEAU DE BORD'!$B$13:$R$2000,MATCH('Formalisme RTE'!$H$2,'[1]TABLEAU DE BORD'!$B$13:$B$2000,0),12)</f>
        <v>2.7040062867933941</v>
      </c>
      <c r="BR1474">
        <f t="shared" si="82"/>
        <v>0</v>
      </c>
      <c r="BU1474">
        <f t="shared" si="80"/>
        <v>0.5758883471257642</v>
      </c>
      <c r="BW1474">
        <f>IF($BW$6="","",IF(ISERROR(INDEX([1]Base!$A$2:$C$207,MATCH($BW$6,[1]Base!$A$2:$A$207,0),2))=TRUE,"CABLE INCONNU",(INDEX([1]Base!$A$2:$C$207,MATCH($BW$6,[1]Base!$A$2:$A$207,0),3))))</f>
        <v>15.75</v>
      </c>
      <c r="BY1474">
        <f>IF($BW$6="","",IF(ISERROR(INDEX([1]Base!$A$2:$C$207,MATCH($BW$6,[1]Base!$A$2:$A$207,0),2))=TRUE,"CABLE INCONNU",(INDEX([1]Base!$A$2:$C$207,MATCH($BW$6,[1]Base!$A$2:$A$207,0),2))))</f>
        <v>0.54700000000000004</v>
      </c>
      <c r="CA1474">
        <f t="shared" si="81"/>
        <v>0</v>
      </c>
      <c r="CC1474">
        <f>$BB$28+$D$10*((EXP(($BB$26-Q1474)/$D$10)+EXP(-($BB$26-Q1474)/$D$10))/2-1)</f>
        <v>237.96</v>
      </c>
      <c r="CD14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BORD'!$B$13:$B$2000,0),9)))*Q1474/$M$18)</f>
        <v>237.96</v>
      </c>
      <c r="CF1474">
        <f>'[1]TABLEAU DE BORD'!B1472</f>
        <v>0</v>
      </c>
      <c r="CG1474">
        <f>'[1]TABLEAU DE BORD'!E1472-'[1]TABLEAU DE BORD'!C1472</f>
        <v>0</v>
      </c>
      <c r="CI1474">
        <f>'[1]TABLEAU DE BORD'!H1472</f>
        <v>0</v>
      </c>
      <c r="CJ1474">
        <f>'[1]TABLEAU DE BORD'!K1472-'[1]TABLEAU DE BORD'!I1472</f>
        <v>0</v>
      </c>
    </row>
    <row r="1475" spans="69:88" x14ac:dyDescent="0.25">
      <c r="BQ14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BORD'!$B$13:$B$2000,0),11))*Q1475/INDEX('[1]TABLEAU DE BORD'!$B$13:$R$2000,MATCH('Formalisme RTE'!$H$2,'[1]TABLEAU DE BORD'!$B$13:$B$2000,0),12)</f>
        <v>2.7040062867933941</v>
      </c>
      <c r="BR1475">
        <f t="shared" si="82"/>
        <v>0</v>
      </c>
      <c r="BU1475">
        <f t="shared" si="80"/>
        <v>0.5758883471257642</v>
      </c>
      <c r="BW1475">
        <f>IF($BW$6="","",IF(ISERROR(INDEX([1]Base!$A$2:$C$207,MATCH($BW$6,[1]Base!$A$2:$A$207,0),2))=TRUE,"CABLE INCONNU",(INDEX([1]Base!$A$2:$C$207,MATCH($BW$6,[1]Base!$A$2:$A$207,0),3))))</f>
        <v>15.75</v>
      </c>
      <c r="BY1475">
        <f>IF($BW$6="","",IF(ISERROR(INDEX([1]Base!$A$2:$C$207,MATCH($BW$6,[1]Base!$A$2:$A$207,0),2))=TRUE,"CABLE INCONNU",(INDEX([1]Base!$A$2:$C$207,MATCH($BW$6,[1]Base!$A$2:$A$207,0),2))))</f>
        <v>0.54700000000000004</v>
      </c>
      <c r="CA1475">
        <f t="shared" si="81"/>
        <v>0</v>
      </c>
      <c r="CC1475">
        <f>$BB$28+$D$10*((EXP(($BB$26-Q1475)/$D$10)+EXP(-($BB$26-Q1475)/$D$10))/2-1)</f>
        <v>237.96</v>
      </c>
      <c r="CD14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BORD'!$B$13:$B$2000,0),9)))*Q1475/$M$18)</f>
        <v>237.96</v>
      </c>
      <c r="CF1475">
        <f>'[1]TABLEAU DE BORD'!B1473</f>
        <v>0</v>
      </c>
      <c r="CG1475">
        <f>'[1]TABLEAU DE BORD'!E1473-'[1]TABLEAU DE BORD'!C1473</f>
        <v>0</v>
      </c>
      <c r="CI1475">
        <f>'[1]TABLEAU DE BORD'!H1473</f>
        <v>0</v>
      </c>
      <c r="CJ1475">
        <f>'[1]TABLEAU DE BORD'!K1473-'[1]TABLEAU DE BORD'!I1473</f>
        <v>0</v>
      </c>
    </row>
    <row r="1476" spans="69:88" x14ac:dyDescent="0.25">
      <c r="BQ14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BORD'!$B$13:$B$2000,0),11))*Q1476/INDEX('[1]TABLEAU DE BORD'!$B$13:$R$2000,MATCH('Formalisme RTE'!$H$2,'[1]TABLEAU DE BORD'!$B$13:$B$2000,0),12)</f>
        <v>2.7040062867933941</v>
      </c>
      <c r="BR1476">
        <f t="shared" si="82"/>
        <v>0</v>
      </c>
      <c r="BU1476">
        <f t="shared" si="80"/>
        <v>0.5758883471257642</v>
      </c>
      <c r="BW1476">
        <f>IF($BW$6="","",IF(ISERROR(INDEX([1]Base!$A$2:$C$207,MATCH($BW$6,[1]Base!$A$2:$A$207,0),2))=TRUE,"CABLE INCONNU",(INDEX([1]Base!$A$2:$C$207,MATCH($BW$6,[1]Base!$A$2:$A$207,0),3))))</f>
        <v>15.75</v>
      </c>
      <c r="BY1476">
        <f>IF($BW$6="","",IF(ISERROR(INDEX([1]Base!$A$2:$C$207,MATCH($BW$6,[1]Base!$A$2:$A$207,0),2))=TRUE,"CABLE INCONNU",(INDEX([1]Base!$A$2:$C$207,MATCH($BW$6,[1]Base!$A$2:$A$207,0),2))))</f>
        <v>0.54700000000000004</v>
      </c>
      <c r="CA1476">
        <f t="shared" si="81"/>
        <v>0</v>
      </c>
      <c r="CC1476">
        <f>$BB$28+$D$10*((EXP(($BB$26-Q1476)/$D$10)+EXP(-($BB$26-Q1476)/$D$10))/2-1)</f>
        <v>237.96</v>
      </c>
      <c r="CD14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BORD'!$B$13:$B$2000,0),9)))*Q1476/$M$18)</f>
        <v>237.96</v>
      </c>
      <c r="CF1476">
        <f>'[1]TABLEAU DE BORD'!B1474</f>
        <v>0</v>
      </c>
      <c r="CG1476">
        <f>'[1]TABLEAU DE BORD'!E1474-'[1]TABLEAU DE BORD'!C1474</f>
        <v>0</v>
      </c>
      <c r="CI1476">
        <f>'[1]TABLEAU DE BORD'!H1474</f>
        <v>0</v>
      </c>
      <c r="CJ1476">
        <f>'[1]TABLEAU DE BORD'!K1474-'[1]TABLEAU DE BORD'!I1474</f>
        <v>0</v>
      </c>
    </row>
    <row r="1477" spans="69:88" x14ac:dyDescent="0.25">
      <c r="BQ14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BORD'!$B$13:$B$2000,0),11))*Q1477/INDEX('[1]TABLEAU DE BORD'!$B$13:$R$2000,MATCH('Formalisme RTE'!$H$2,'[1]TABLEAU DE BORD'!$B$13:$B$2000,0),12)</f>
        <v>2.7040062867933941</v>
      </c>
      <c r="BR1477">
        <f t="shared" si="82"/>
        <v>0</v>
      </c>
      <c r="BU1477">
        <f t="shared" si="80"/>
        <v>0.5758883471257642</v>
      </c>
      <c r="BW1477">
        <f>IF($BW$6="","",IF(ISERROR(INDEX([1]Base!$A$2:$C$207,MATCH($BW$6,[1]Base!$A$2:$A$207,0),2))=TRUE,"CABLE INCONNU",(INDEX([1]Base!$A$2:$C$207,MATCH($BW$6,[1]Base!$A$2:$A$207,0),3))))</f>
        <v>15.75</v>
      </c>
      <c r="BY1477">
        <f>IF($BW$6="","",IF(ISERROR(INDEX([1]Base!$A$2:$C$207,MATCH($BW$6,[1]Base!$A$2:$A$207,0),2))=TRUE,"CABLE INCONNU",(INDEX([1]Base!$A$2:$C$207,MATCH($BW$6,[1]Base!$A$2:$A$207,0),2))))</f>
        <v>0.54700000000000004</v>
      </c>
      <c r="CA1477">
        <f t="shared" si="81"/>
        <v>0</v>
      </c>
      <c r="CC1477">
        <f>$BB$28+$D$10*((EXP(($BB$26-Q1477)/$D$10)+EXP(-($BB$26-Q1477)/$D$10))/2-1)</f>
        <v>237.96</v>
      </c>
      <c r="CD14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BORD'!$B$13:$B$2000,0),9)))*Q1477/$M$18)</f>
        <v>237.96</v>
      </c>
      <c r="CF1477">
        <f>'[1]TABLEAU DE BORD'!B1475</f>
        <v>0</v>
      </c>
      <c r="CG1477">
        <f>'[1]TABLEAU DE BORD'!E1475-'[1]TABLEAU DE BORD'!C1475</f>
        <v>0</v>
      </c>
      <c r="CI1477">
        <f>'[1]TABLEAU DE BORD'!H1475</f>
        <v>0</v>
      </c>
      <c r="CJ1477">
        <f>'[1]TABLEAU DE BORD'!K1475-'[1]TABLEAU DE BORD'!I1475</f>
        <v>0</v>
      </c>
    </row>
    <row r="1478" spans="69:88" x14ac:dyDescent="0.25">
      <c r="BQ14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BORD'!$B$13:$B$2000,0),11))*Q1478/INDEX('[1]TABLEAU DE BORD'!$B$13:$R$2000,MATCH('Formalisme RTE'!$H$2,'[1]TABLEAU DE BORD'!$B$13:$B$2000,0),12)</f>
        <v>2.7040062867933941</v>
      </c>
      <c r="BR1478">
        <f t="shared" si="82"/>
        <v>0</v>
      </c>
      <c r="BU1478">
        <f t="shared" si="80"/>
        <v>0.5758883471257642</v>
      </c>
      <c r="BW1478">
        <f>IF($BW$6="","",IF(ISERROR(INDEX([1]Base!$A$2:$C$207,MATCH($BW$6,[1]Base!$A$2:$A$207,0),2))=TRUE,"CABLE INCONNU",(INDEX([1]Base!$A$2:$C$207,MATCH($BW$6,[1]Base!$A$2:$A$207,0),3))))</f>
        <v>15.75</v>
      </c>
      <c r="BY1478">
        <f>IF($BW$6="","",IF(ISERROR(INDEX([1]Base!$A$2:$C$207,MATCH($BW$6,[1]Base!$A$2:$A$207,0),2))=TRUE,"CABLE INCONNU",(INDEX([1]Base!$A$2:$C$207,MATCH($BW$6,[1]Base!$A$2:$A$207,0),2))))</f>
        <v>0.54700000000000004</v>
      </c>
      <c r="CA1478">
        <f t="shared" si="81"/>
        <v>0</v>
      </c>
      <c r="CC1478">
        <f>$BB$28+$D$10*((EXP(($BB$26-Q1478)/$D$10)+EXP(-($BB$26-Q1478)/$D$10))/2-1)</f>
        <v>237.96</v>
      </c>
      <c r="CD14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BORD'!$B$13:$B$2000,0),9)))*Q1478/$M$18)</f>
        <v>237.96</v>
      </c>
      <c r="CF1478">
        <f>'[1]TABLEAU DE BORD'!B1476</f>
        <v>0</v>
      </c>
      <c r="CG1478">
        <f>'[1]TABLEAU DE BORD'!E1476-'[1]TABLEAU DE BORD'!C1476</f>
        <v>0</v>
      </c>
      <c r="CI1478">
        <f>'[1]TABLEAU DE BORD'!H1476</f>
        <v>0</v>
      </c>
      <c r="CJ1478">
        <f>'[1]TABLEAU DE BORD'!K1476-'[1]TABLEAU DE BORD'!I1476</f>
        <v>0</v>
      </c>
    </row>
    <row r="1479" spans="69:88" x14ac:dyDescent="0.25">
      <c r="BQ14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BORD'!$B$13:$B$2000,0),11))*Q1479/INDEX('[1]TABLEAU DE BORD'!$B$13:$R$2000,MATCH('Formalisme RTE'!$H$2,'[1]TABLEAU DE BORD'!$B$13:$B$2000,0),12)</f>
        <v>2.7040062867933941</v>
      </c>
      <c r="BR1479">
        <f t="shared" si="82"/>
        <v>0</v>
      </c>
      <c r="BU1479">
        <f t="shared" si="80"/>
        <v>0.5758883471257642</v>
      </c>
      <c r="BW1479">
        <f>IF($BW$6="","",IF(ISERROR(INDEX([1]Base!$A$2:$C$207,MATCH($BW$6,[1]Base!$A$2:$A$207,0),2))=TRUE,"CABLE INCONNU",(INDEX([1]Base!$A$2:$C$207,MATCH($BW$6,[1]Base!$A$2:$A$207,0),3))))</f>
        <v>15.75</v>
      </c>
      <c r="BY1479">
        <f>IF($BW$6="","",IF(ISERROR(INDEX([1]Base!$A$2:$C$207,MATCH($BW$6,[1]Base!$A$2:$A$207,0),2))=TRUE,"CABLE INCONNU",(INDEX([1]Base!$A$2:$C$207,MATCH($BW$6,[1]Base!$A$2:$A$207,0),2))))</f>
        <v>0.54700000000000004</v>
      </c>
      <c r="CA1479">
        <f t="shared" si="81"/>
        <v>0</v>
      </c>
      <c r="CC1479">
        <f>$BB$28+$D$10*((EXP(($BB$26-Q1479)/$D$10)+EXP(-($BB$26-Q1479)/$D$10))/2-1)</f>
        <v>237.96</v>
      </c>
      <c r="CD14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BORD'!$B$13:$B$2000,0),9)))*Q1479/$M$18)</f>
        <v>237.96</v>
      </c>
      <c r="CF1479">
        <f>'[1]TABLEAU DE BORD'!B1477</f>
        <v>0</v>
      </c>
      <c r="CG1479">
        <f>'[1]TABLEAU DE BORD'!E1477-'[1]TABLEAU DE BORD'!C1477</f>
        <v>0</v>
      </c>
      <c r="CI1479">
        <f>'[1]TABLEAU DE BORD'!H1477</f>
        <v>0</v>
      </c>
      <c r="CJ1479">
        <f>'[1]TABLEAU DE BORD'!K1477-'[1]TABLEAU DE BORD'!I1477</f>
        <v>0</v>
      </c>
    </row>
    <row r="1480" spans="69:88" x14ac:dyDescent="0.25">
      <c r="BQ14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BORD'!$B$13:$B$2000,0),11))*Q1480/INDEX('[1]TABLEAU DE BORD'!$B$13:$R$2000,MATCH('Formalisme RTE'!$H$2,'[1]TABLEAU DE BORD'!$B$13:$B$2000,0),12)</f>
        <v>2.7040062867933941</v>
      </c>
      <c r="BR1480">
        <f t="shared" si="82"/>
        <v>0</v>
      </c>
      <c r="BU1480">
        <f t="shared" si="80"/>
        <v>0.5758883471257642</v>
      </c>
      <c r="BW1480">
        <f>IF($BW$6="","",IF(ISERROR(INDEX([1]Base!$A$2:$C$207,MATCH($BW$6,[1]Base!$A$2:$A$207,0),2))=TRUE,"CABLE INCONNU",(INDEX([1]Base!$A$2:$C$207,MATCH($BW$6,[1]Base!$A$2:$A$207,0),3))))</f>
        <v>15.75</v>
      </c>
      <c r="BY1480">
        <f>IF($BW$6="","",IF(ISERROR(INDEX([1]Base!$A$2:$C$207,MATCH($BW$6,[1]Base!$A$2:$A$207,0),2))=TRUE,"CABLE INCONNU",(INDEX([1]Base!$A$2:$C$207,MATCH($BW$6,[1]Base!$A$2:$A$207,0),2))))</f>
        <v>0.54700000000000004</v>
      </c>
      <c r="CA1480">
        <f t="shared" si="81"/>
        <v>0</v>
      </c>
      <c r="CC1480">
        <f>$BB$28+$D$10*((EXP(($BB$26-Q1480)/$D$10)+EXP(-($BB$26-Q1480)/$D$10))/2-1)</f>
        <v>237.96</v>
      </c>
      <c r="CD14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BORD'!$B$13:$B$2000,0),9)))*Q1480/$M$18)</f>
        <v>237.96</v>
      </c>
      <c r="CF1480">
        <f>'[1]TABLEAU DE BORD'!B1478</f>
        <v>0</v>
      </c>
      <c r="CG1480">
        <f>'[1]TABLEAU DE BORD'!E1478-'[1]TABLEAU DE BORD'!C1478</f>
        <v>0</v>
      </c>
      <c r="CI1480">
        <f>'[1]TABLEAU DE BORD'!H1478</f>
        <v>0</v>
      </c>
      <c r="CJ1480">
        <f>'[1]TABLEAU DE BORD'!K1478-'[1]TABLEAU DE BORD'!I1478</f>
        <v>0</v>
      </c>
    </row>
    <row r="1481" spans="69:88" x14ac:dyDescent="0.25">
      <c r="BQ14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BORD'!$B$13:$B$2000,0),11))*Q1481/INDEX('[1]TABLEAU DE BORD'!$B$13:$R$2000,MATCH('Formalisme RTE'!$H$2,'[1]TABLEAU DE BORD'!$B$13:$B$2000,0),12)</f>
        <v>2.7040062867933941</v>
      </c>
      <c r="BR1481">
        <f t="shared" si="82"/>
        <v>0</v>
      </c>
      <c r="BU1481">
        <f t="shared" si="80"/>
        <v>0.5758883471257642</v>
      </c>
      <c r="BW1481">
        <f>IF($BW$6="","",IF(ISERROR(INDEX([1]Base!$A$2:$C$207,MATCH($BW$6,[1]Base!$A$2:$A$207,0),2))=TRUE,"CABLE INCONNU",(INDEX([1]Base!$A$2:$C$207,MATCH($BW$6,[1]Base!$A$2:$A$207,0),3))))</f>
        <v>15.75</v>
      </c>
      <c r="BY1481">
        <f>IF($BW$6="","",IF(ISERROR(INDEX([1]Base!$A$2:$C$207,MATCH($BW$6,[1]Base!$A$2:$A$207,0),2))=TRUE,"CABLE INCONNU",(INDEX([1]Base!$A$2:$C$207,MATCH($BW$6,[1]Base!$A$2:$A$207,0),2))))</f>
        <v>0.54700000000000004</v>
      </c>
      <c r="CA1481">
        <f t="shared" si="81"/>
        <v>0</v>
      </c>
      <c r="CC1481">
        <f>$BB$28+$D$10*((EXP(($BB$26-Q1481)/$D$10)+EXP(-($BB$26-Q1481)/$D$10))/2-1)</f>
        <v>237.96</v>
      </c>
      <c r="CD14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BORD'!$B$13:$B$2000,0),9)))*Q1481/$M$18)</f>
        <v>237.96</v>
      </c>
      <c r="CF1481">
        <f>'[1]TABLEAU DE BORD'!B1479</f>
        <v>0</v>
      </c>
      <c r="CG1481">
        <f>'[1]TABLEAU DE BORD'!E1479-'[1]TABLEAU DE BORD'!C1479</f>
        <v>0</v>
      </c>
      <c r="CI1481">
        <f>'[1]TABLEAU DE BORD'!H1479</f>
        <v>0</v>
      </c>
      <c r="CJ1481">
        <f>'[1]TABLEAU DE BORD'!K1479-'[1]TABLEAU DE BORD'!I1479</f>
        <v>0</v>
      </c>
    </row>
    <row r="1482" spans="69:88" x14ac:dyDescent="0.25">
      <c r="BQ14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BORD'!$B$13:$B$2000,0),11))*Q1482/INDEX('[1]TABLEAU DE BORD'!$B$13:$R$2000,MATCH('Formalisme RTE'!$H$2,'[1]TABLEAU DE BORD'!$B$13:$B$2000,0),12)</f>
        <v>2.7040062867933941</v>
      </c>
      <c r="BR1482">
        <f t="shared" si="82"/>
        <v>0</v>
      </c>
      <c r="BU1482">
        <f t="shared" si="80"/>
        <v>0.5758883471257642</v>
      </c>
      <c r="BW1482">
        <f>IF($BW$6="","",IF(ISERROR(INDEX([1]Base!$A$2:$C$207,MATCH($BW$6,[1]Base!$A$2:$A$207,0),2))=TRUE,"CABLE INCONNU",(INDEX([1]Base!$A$2:$C$207,MATCH($BW$6,[1]Base!$A$2:$A$207,0),3))))</f>
        <v>15.75</v>
      </c>
      <c r="BY1482">
        <f>IF($BW$6="","",IF(ISERROR(INDEX([1]Base!$A$2:$C$207,MATCH($BW$6,[1]Base!$A$2:$A$207,0),2))=TRUE,"CABLE INCONNU",(INDEX([1]Base!$A$2:$C$207,MATCH($BW$6,[1]Base!$A$2:$A$207,0),2))))</f>
        <v>0.54700000000000004</v>
      </c>
      <c r="CA1482">
        <f t="shared" si="81"/>
        <v>0</v>
      </c>
      <c r="CC1482">
        <f>$BB$28+$D$10*((EXP(($BB$26-Q1482)/$D$10)+EXP(-($BB$26-Q1482)/$D$10))/2-1)</f>
        <v>237.96</v>
      </c>
      <c r="CD14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BORD'!$B$13:$B$2000,0),9)))*Q1482/$M$18)</f>
        <v>237.96</v>
      </c>
      <c r="CF1482">
        <f>'[1]TABLEAU DE BORD'!B1480</f>
        <v>0</v>
      </c>
      <c r="CG1482">
        <f>'[1]TABLEAU DE BORD'!E1480-'[1]TABLEAU DE BORD'!C1480</f>
        <v>0</v>
      </c>
      <c r="CI1482">
        <f>'[1]TABLEAU DE BORD'!H1480</f>
        <v>0</v>
      </c>
      <c r="CJ1482">
        <f>'[1]TABLEAU DE BORD'!K1480-'[1]TABLEAU DE BORD'!I1480</f>
        <v>0</v>
      </c>
    </row>
    <row r="1483" spans="69:88" x14ac:dyDescent="0.25">
      <c r="BQ14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BORD'!$B$13:$B$2000,0),11))*Q1483/INDEX('[1]TABLEAU DE BORD'!$B$13:$R$2000,MATCH('Formalisme RTE'!$H$2,'[1]TABLEAU DE BORD'!$B$13:$B$2000,0),12)</f>
        <v>2.7040062867933941</v>
      </c>
      <c r="BR1483">
        <f t="shared" si="82"/>
        <v>0</v>
      </c>
      <c r="BU1483">
        <f t="shared" si="80"/>
        <v>0.5758883471257642</v>
      </c>
      <c r="BW1483">
        <f>IF($BW$6="","",IF(ISERROR(INDEX([1]Base!$A$2:$C$207,MATCH($BW$6,[1]Base!$A$2:$A$207,0),2))=TRUE,"CABLE INCONNU",(INDEX([1]Base!$A$2:$C$207,MATCH($BW$6,[1]Base!$A$2:$A$207,0),3))))</f>
        <v>15.75</v>
      </c>
      <c r="BY1483">
        <f>IF($BW$6="","",IF(ISERROR(INDEX([1]Base!$A$2:$C$207,MATCH($BW$6,[1]Base!$A$2:$A$207,0),2))=TRUE,"CABLE INCONNU",(INDEX([1]Base!$A$2:$C$207,MATCH($BW$6,[1]Base!$A$2:$A$207,0),2))))</f>
        <v>0.54700000000000004</v>
      </c>
      <c r="CA1483">
        <f t="shared" si="81"/>
        <v>0</v>
      </c>
      <c r="CC1483">
        <f>$BB$28+$D$10*((EXP(($BB$26-Q1483)/$D$10)+EXP(-($BB$26-Q1483)/$D$10))/2-1)</f>
        <v>237.96</v>
      </c>
      <c r="CD14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BORD'!$B$13:$B$2000,0),9)))*Q1483/$M$18)</f>
        <v>237.96</v>
      </c>
      <c r="CF1483">
        <f>'[1]TABLEAU DE BORD'!B1481</f>
        <v>0</v>
      </c>
      <c r="CG1483">
        <f>'[1]TABLEAU DE BORD'!E1481-'[1]TABLEAU DE BORD'!C1481</f>
        <v>0</v>
      </c>
      <c r="CI1483">
        <f>'[1]TABLEAU DE BORD'!H1481</f>
        <v>0</v>
      </c>
      <c r="CJ1483">
        <f>'[1]TABLEAU DE BORD'!K1481-'[1]TABLEAU DE BORD'!I1481</f>
        <v>0</v>
      </c>
    </row>
    <row r="1484" spans="69:88" x14ac:dyDescent="0.25">
      <c r="BQ14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BORD'!$B$13:$B$2000,0),11))*Q1484/INDEX('[1]TABLEAU DE BORD'!$B$13:$R$2000,MATCH('Formalisme RTE'!$H$2,'[1]TABLEAU DE BORD'!$B$13:$B$2000,0),12)</f>
        <v>2.7040062867933941</v>
      </c>
      <c r="BR1484">
        <f t="shared" si="82"/>
        <v>0</v>
      </c>
      <c r="BU1484">
        <f t="shared" si="80"/>
        <v>0.5758883471257642</v>
      </c>
      <c r="BW1484">
        <f>IF($BW$6="","",IF(ISERROR(INDEX([1]Base!$A$2:$C$207,MATCH($BW$6,[1]Base!$A$2:$A$207,0),2))=TRUE,"CABLE INCONNU",(INDEX([1]Base!$A$2:$C$207,MATCH($BW$6,[1]Base!$A$2:$A$207,0),3))))</f>
        <v>15.75</v>
      </c>
      <c r="BY1484">
        <f>IF($BW$6="","",IF(ISERROR(INDEX([1]Base!$A$2:$C$207,MATCH($BW$6,[1]Base!$A$2:$A$207,0),2))=TRUE,"CABLE INCONNU",(INDEX([1]Base!$A$2:$C$207,MATCH($BW$6,[1]Base!$A$2:$A$207,0),2))))</f>
        <v>0.54700000000000004</v>
      </c>
      <c r="CA1484">
        <f t="shared" si="81"/>
        <v>0</v>
      </c>
      <c r="CC1484">
        <f>$BB$28+$D$10*((EXP(($BB$26-Q1484)/$D$10)+EXP(-($BB$26-Q1484)/$D$10))/2-1)</f>
        <v>237.96</v>
      </c>
      <c r="CD14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BORD'!$B$13:$B$2000,0),9)))*Q1484/$M$18)</f>
        <v>237.96</v>
      </c>
      <c r="CF1484">
        <f>'[1]TABLEAU DE BORD'!B1482</f>
        <v>0</v>
      </c>
      <c r="CG1484">
        <f>'[1]TABLEAU DE BORD'!E1482-'[1]TABLEAU DE BORD'!C1482</f>
        <v>0</v>
      </c>
      <c r="CI1484">
        <f>'[1]TABLEAU DE BORD'!H1482</f>
        <v>0</v>
      </c>
      <c r="CJ1484">
        <f>'[1]TABLEAU DE BORD'!K1482-'[1]TABLEAU DE BORD'!I1482</f>
        <v>0</v>
      </c>
    </row>
    <row r="1485" spans="69:88" x14ac:dyDescent="0.25">
      <c r="BQ14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BORD'!$B$13:$B$2000,0),11))*Q1485/INDEX('[1]TABLEAU DE BORD'!$B$13:$R$2000,MATCH('Formalisme RTE'!$H$2,'[1]TABLEAU DE BORD'!$B$13:$B$2000,0),12)</f>
        <v>2.7040062867933941</v>
      </c>
      <c r="BR1485">
        <f t="shared" si="82"/>
        <v>0</v>
      </c>
      <c r="BU1485">
        <f t="shared" si="80"/>
        <v>0.5758883471257642</v>
      </c>
      <c r="BW1485">
        <f>IF($BW$6="","",IF(ISERROR(INDEX([1]Base!$A$2:$C$207,MATCH($BW$6,[1]Base!$A$2:$A$207,0),2))=TRUE,"CABLE INCONNU",(INDEX([1]Base!$A$2:$C$207,MATCH($BW$6,[1]Base!$A$2:$A$207,0),3))))</f>
        <v>15.75</v>
      </c>
      <c r="BY1485">
        <f>IF($BW$6="","",IF(ISERROR(INDEX([1]Base!$A$2:$C$207,MATCH($BW$6,[1]Base!$A$2:$A$207,0),2))=TRUE,"CABLE INCONNU",(INDEX([1]Base!$A$2:$C$207,MATCH($BW$6,[1]Base!$A$2:$A$207,0),2))))</f>
        <v>0.54700000000000004</v>
      </c>
      <c r="CA1485">
        <f t="shared" si="81"/>
        <v>0</v>
      </c>
      <c r="CC1485">
        <f>$BB$28+$D$10*((EXP(($BB$26-Q1485)/$D$10)+EXP(-($BB$26-Q1485)/$D$10))/2-1)</f>
        <v>237.96</v>
      </c>
      <c r="CD14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BORD'!$B$13:$B$2000,0),9)))*Q1485/$M$18)</f>
        <v>237.96</v>
      </c>
      <c r="CF1485">
        <f>'[1]TABLEAU DE BORD'!B1483</f>
        <v>0</v>
      </c>
      <c r="CG1485">
        <f>'[1]TABLEAU DE BORD'!E1483-'[1]TABLEAU DE BORD'!C1483</f>
        <v>0</v>
      </c>
      <c r="CI1485">
        <f>'[1]TABLEAU DE BORD'!H1483</f>
        <v>0</v>
      </c>
      <c r="CJ1485">
        <f>'[1]TABLEAU DE BORD'!K1483-'[1]TABLEAU DE BORD'!I1483</f>
        <v>0</v>
      </c>
    </row>
    <row r="1486" spans="69:88" x14ac:dyDescent="0.25">
      <c r="BQ14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BORD'!$B$13:$B$2000,0),11))*Q1486/INDEX('[1]TABLEAU DE BORD'!$B$13:$R$2000,MATCH('Formalisme RTE'!$H$2,'[1]TABLEAU DE BORD'!$B$13:$B$2000,0),12)</f>
        <v>2.7040062867933941</v>
      </c>
      <c r="BR1486">
        <f t="shared" si="82"/>
        <v>0</v>
      </c>
      <c r="BU1486">
        <f t="shared" si="80"/>
        <v>0.5758883471257642</v>
      </c>
      <c r="BW1486">
        <f>IF($BW$6="","",IF(ISERROR(INDEX([1]Base!$A$2:$C$207,MATCH($BW$6,[1]Base!$A$2:$A$207,0),2))=TRUE,"CABLE INCONNU",(INDEX([1]Base!$A$2:$C$207,MATCH($BW$6,[1]Base!$A$2:$A$207,0),3))))</f>
        <v>15.75</v>
      </c>
      <c r="BY1486">
        <f>IF($BW$6="","",IF(ISERROR(INDEX([1]Base!$A$2:$C$207,MATCH($BW$6,[1]Base!$A$2:$A$207,0),2))=TRUE,"CABLE INCONNU",(INDEX([1]Base!$A$2:$C$207,MATCH($BW$6,[1]Base!$A$2:$A$207,0),2))))</f>
        <v>0.54700000000000004</v>
      </c>
      <c r="CA1486">
        <f t="shared" si="81"/>
        <v>0</v>
      </c>
      <c r="CC1486">
        <f>$BB$28+$D$10*((EXP(($BB$26-Q1486)/$D$10)+EXP(-($BB$26-Q1486)/$D$10))/2-1)</f>
        <v>237.96</v>
      </c>
      <c r="CD14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BORD'!$B$13:$B$2000,0),9)))*Q1486/$M$18)</f>
        <v>237.96</v>
      </c>
      <c r="CF1486">
        <f>'[1]TABLEAU DE BORD'!B1484</f>
        <v>0</v>
      </c>
      <c r="CG1486">
        <f>'[1]TABLEAU DE BORD'!E1484-'[1]TABLEAU DE BORD'!C1484</f>
        <v>0</v>
      </c>
      <c r="CI1486">
        <f>'[1]TABLEAU DE BORD'!H1484</f>
        <v>0</v>
      </c>
      <c r="CJ1486">
        <f>'[1]TABLEAU DE BORD'!K1484-'[1]TABLEAU DE BORD'!I1484</f>
        <v>0</v>
      </c>
    </row>
    <row r="1487" spans="69:88" x14ac:dyDescent="0.25">
      <c r="BQ14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BORD'!$B$13:$B$2000,0),11))*Q1487/INDEX('[1]TABLEAU DE BORD'!$B$13:$R$2000,MATCH('Formalisme RTE'!$H$2,'[1]TABLEAU DE BORD'!$B$13:$B$2000,0),12)</f>
        <v>2.7040062867933941</v>
      </c>
      <c r="BR1487">
        <f t="shared" si="82"/>
        <v>0</v>
      </c>
      <c r="BU1487">
        <f t="shared" si="80"/>
        <v>0.5758883471257642</v>
      </c>
      <c r="BW1487">
        <f>IF($BW$6="","",IF(ISERROR(INDEX([1]Base!$A$2:$C$207,MATCH($BW$6,[1]Base!$A$2:$A$207,0),2))=TRUE,"CABLE INCONNU",(INDEX([1]Base!$A$2:$C$207,MATCH($BW$6,[1]Base!$A$2:$A$207,0),3))))</f>
        <v>15.75</v>
      </c>
      <c r="BY1487">
        <f>IF($BW$6="","",IF(ISERROR(INDEX([1]Base!$A$2:$C$207,MATCH($BW$6,[1]Base!$A$2:$A$207,0),2))=TRUE,"CABLE INCONNU",(INDEX([1]Base!$A$2:$C$207,MATCH($BW$6,[1]Base!$A$2:$A$207,0),2))))</f>
        <v>0.54700000000000004</v>
      </c>
      <c r="CA1487">
        <f t="shared" si="81"/>
        <v>0</v>
      </c>
      <c r="CC1487">
        <f>$BB$28+$D$10*((EXP(($BB$26-Q1487)/$D$10)+EXP(-($BB$26-Q1487)/$D$10))/2-1)</f>
        <v>237.96</v>
      </c>
      <c r="CD14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BORD'!$B$13:$B$2000,0),9)))*Q1487/$M$18)</f>
        <v>237.96</v>
      </c>
      <c r="CF1487">
        <f>'[1]TABLEAU DE BORD'!B1485</f>
        <v>0</v>
      </c>
      <c r="CG1487">
        <f>'[1]TABLEAU DE BORD'!E1485-'[1]TABLEAU DE BORD'!C1485</f>
        <v>0</v>
      </c>
      <c r="CI1487">
        <f>'[1]TABLEAU DE BORD'!H1485</f>
        <v>0</v>
      </c>
      <c r="CJ1487">
        <f>'[1]TABLEAU DE BORD'!K1485-'[1]TABLEAU DE BORD'!I1485</f>
        <v>0</v>
      </c>
    </row>
    <row r="1488" spans="69:88" x14ac:dyDescent="0.25">
      <c r="BQ14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BORD'!$B$13:$B$2000,0),11))*Q1488/INDEX('[1]TABLEAU DE BORD'!$B$13:$R$2000,MATCH('Formalisme RTE'!$H$2,'[1]TABLEAU DE BORD'!$B$13:$B$2000,0),12)</f>
        <v>2.7040062867933941</v>
      </c>
      <c r="BR1488">
        <f t="shared" si="82"/>
        <v>0</v>
      </c>
      <c r="BU1488">
        <f t="shared" ref="BU1488:BU1551" si="83">SQRT(1-(1/(SQRT((BY1488*0.981)^2+(($B$30/10)*BW1488*0.001)^2)/(BY1488*0.981))^2))</f>
        <v>0.5758883471257642</v>
      </c>
      <c r="BW1488">
        <f>IF($BW$6="","",IF(ISERROR(INDEX([1]Base!$A$2:$C$207,MATCH($BW$6,[1]Base!$A$2:$A$207,0),2))=TRUE,"CABLE INCONNU",(INDEX([1]Base!$A$2:$C$207,MATCH($BW$6,[1]Base!$A$2:$A$207,0),3))))</f>
        <v>15.75</v>
      </c>
      <c r="BY1488">
        <f>IF($BW$6="","",IF(ISERROR(INDEX([1]Base!$A$2:$C$207,MATCH($BW$6,[1]Base!$A$2:$A$207,0),2))=TRUE,"CABLE INCONNU",(INDEX([1]Base!$A$2:$C$207,MATCH($BW$6,[1]Base!$A$2:$A$207,0),2))))</f>
        <v>0.54700000000000004</v>
      </c>
      <c r="CA1488">
        <f t="shared" si="81"/>
        <v>0</v>
      </c>
      <c r="CC1488">
        <f>$BB$28+$D$10*((EXP(($BB$26-Q1488)/$D$10)+EXP(-($BB$26-Q1488)/$D$10))/2-1)</f>
        <v>237.96</v>
      </c>
      <c r="CD14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BORD'!$B$13:$B$2000,0),9)))*Q1488/$M$18)</f>
        <v>237.96</v>
      </c>
      <c r="CF1488">
        <f>'[1]TABLEAU DE BORD'!B1486</f>
        <v>0</v>
      </c>
      <c r="CG1488">
        <f>'[1]TABLEAU DE BORD'!E1486-'[1]TABLEAU DE BORD'!C1486</f>
        <v>0</v>
      </c>
      <c r="CI1488">
        <f>'[1]TABLEAU DE BORD'!H1486</f>
        <v>0</v>
      </c>
      <c r="CJ1488">
        <f>'[1]TABLEAU DE BORD'!K1486-'[1]TABLEAU DE BORD'!I1486</f>
        <v>0</v>
      </c>
    </row>
    <row r="1489" spans="69:88" x14ac:dyDescent="0.25">
      <c r="BQ14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BORD'!$B$13:$B$2000,0),11))*Q1489/INDEX('[1]TABLEAU DE BORD'!$B$13:$R$2000,MATCH('Formalisme RTE'!$H$2,'[1]TABLEAU DE BORD'!$B$13:$B$2000,0),12)</f>
        <v>2.7040062867933941</v>
      </c>
      <c r="BR1489">
        <f t="shared" si="82"/>
        <v>0</v>
      </c>
      <c r="BU1489">
        <f t="shared" si="83"/>
        <v>0.5758883471257642</v>
      </c>
      <c r="BW1489">
        <f>IF($BW$6="","",IF(ISERROR(INDEX([1]Base!$A$2:$C$207,MATCH($BW$6,[1]Base!$A$2:$A$207,0),2))=TRUE,"CABLE INCONNU",(INDEX([1]Base!$A$2:$C$207,MATCH($BW$6,[1]Base!$A$2:$A$207,0),3))))</f>
        <v>15.75</v>
      </c>
      <c r="BY1489">
        <f>IF($BW$6="","",IF(ISERROR(INDEX([1]Base!$A$2:$C$207,MATCH($BW$6,[1]Base!$A$2:$A$207,0),2))=TRUE,"CABLE INCONNU",(INDEX([1]Base!$A$2:$C$207,MATCH($BW$6,[1]Base!$A$2:$A$207,0),2))))</f>
        <v>0.54700000000000004</v>
      </c>
      <c r="CA1489">
        <f t="shared" ref="CA1489:CA1552" si="84">CD1489-CC1489</f>
        <v>0</v>
      </c>
      <c r="CC1489">
        <f>$BB$28+$D$10*((EXP(($BB$26-Q1489)/$D$10)+EXP(-($BB$26-Q1489)/$D$10))/2-1)</f>
        <v>237.96</v>
      </c>
      <c r="CD14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BORD'!$B$13:$B$2000,0),9)))*Q1489/$M$18)</f>
        <v>237.96</v>
      </c>
      <c r="CF1489">
        <f>'[1]TABLEAU DE BORD'!B1487</f>
        <v>0</v>
      </c>
      <c r="CG1489">
        <f>'[1]TABLEAU DE BORD'!E1487-'[1]TABLEAU DE BORD'!C1487</f>
        <v>0</v>
      </c>
      <c r="CI1489">
        <f>'[1]TABLEAU DE BORD'!H1487</f>
        <v>0</v>
      </c>
      <c r="CJ1489">
        <f>'[1]TABLEAU DE BORD'!K1487-'[1]TABLEAU DE BORD'!I1487</f>
        <v>0</v>
      </c>
    </row>
    <row r="1490" spans="69:88" x14ac:dyDescent="0.25">
      <c r="BQ14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BORD'!$B$13:$B$2000,0),11))*Q1490/INDEX('[1]TABLEAU DE BORD'!$B$13:$R$2000,MATCH('Formalisme RTE'!$H$2,'[1]TABLEAU DE BORD'!$B$13:$B$2000,0),12)</f>
        <v>2.7040062867933941</v>
      </c>
      <c r="BR1490">
        <f t="shared" ref="BR1490:BR1553" si="85">BU1490*CA1490</f>
        <v>0</v>
      </c>
      <c r="BU1490">
        <f t="shared" si="83"/>
        <v>0.5758883471257642</v>
      </c>
      <c r="BW1490">
        <f>IF($BW$6="","",IF(ISERROR(INDEX([1]Base!$A$2:$C$207,MATCH($BW$6,[1]Base!$A$2:$A$207,0),2))=TRUE,"CABLE INCONNU",(INDEX([1]Base!$A$2:$C$207,MATCH($BW$6,[1]Base!$A$2:$A$207,0),3))))</f>
        <v>15.75</v>
      </c>
      <c r="BY1490">
        <f>IF($BW$6="","",IF(ISERROR(INDEX([1]Base!$A$2:$C$207,MATCH($BW$6,[1]Base!$A$2:$A$207,0),2))=TRUE,"CABLE INCONNU",(INDEX([1]Base!$A$2:$C$207,MATCH($BW$6,[1]Base!$A$2:$A$207,0),2))))</f>
        <v>0.54700000000000004</v>
      </c>
      <c r="CA1490">
        <f t="shared" si="84"/>
        <v>0</v>
      </c>
      <c r="CC1490">
        <f>$BB$28+$D$10*((EXP(($BB$26-Q1490)/$D$10)+EXP(-($BB$26-Q1490)/$D$10))/2-1)</f>
        <v>237.96</v>
      </c>
      <c r="CD14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BORD'!$B$13:$B$2000,0),9)))*Q1490/$M$18)</f>
        <v>237.96</v>
      </c>
      <c r="CF1490">
        <f>'[1]TABLEAU DE BORD'!B1488</f>
        <v>0</v>
      </c>
      <c r="CG1490">
        <f>'[1]TABLEAU DE BORD'!E1488-'[1]TABLEAU DE BORD'!C1488</f>
        <v>0</v>
      </c>
      <c r="CI1490">
        <f>'[1]TABLEAU DE BORD'!H1488</f>
        <v>0</v>
      </c>
      <c r="CJ1490">
        <f>'[1]TABLEAU DE BORD'!K1488-'[1]TABLEAU DE BORD'!I1488</f>
        <v>0</v>
      </c>
    </row>
    <row r="1491" spans="69:88" x14ac:dyDescent="0.25">
      <c r="BQ14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BORD'!$B$13:$B$2000,0),11))*Q1491/INDEX('[1]TABLEAU DE BORD'!$B$13:$R$2000,MATCH('Formalisme RTE'!$H$2,'[1]TABLEAU DE BORD'!$B$13:$B$2000,0),12)</f>
        <v>2.7040062867933941</v>
      </c>
      <c r="BR1491">
        <f t="shared" si="85"/>
        <v>0</v>
      </c>
      <c r="BU1491">
        <f t="shared" si="83"/>
        <v>0.5758883471257642</v>
      </c>
      <c r="BW1491">
        <f>IF($BW$6="","",IF(ISERROR(INDEX([1]Base!$A$2:$C$207,MATCH($BW$6,[1]Base!$A$2:$A$207,0),2))=TRUE,"CABLE INCONNU",(INDEX([1]Base!$A$2:$C$207,MATCH($BW$6,[1]Base!$A$2:$A$207,0),3))))</f>
        <v>15.75</v>
      </c>
      <c r="BY1491">
        <f>IF($BW$6="","",IF(ISERROR(INDEX([1]Base!$A$2:$C$207,MATCH($BW$6,[1]Base!$A$2:$A$207,0),2))=TRUE,"CABLE INCONNU",(INDEX([1]Base!$A$2:$C$207,MATCH($BW$6,[1]Base!$A$2:$A$207,0),2))))</f>
        <v>0.54700000000000004</v>
      </c>
      <c r="CA1491">
        <f t="shared" si="84"/>
        <v>0</v>
      </c>
      <c r="CC1491">
        <f>$BB$28+$D$10*((EXP(($BB$26-Q1491)/$D$10)+EXP(-($BB$26-Q1491)/$D$10))/2-1)</f>
        <v>237.96</v>
      </c>
      <c r="CD14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BORD'!$B$13:$B$2000,0),9)))*Q1491/$M$18)</f>
        <v>237.96</v>
      </c>
      <c r="CF1491">
        <f>'[1]TABLEAU DE BORD'!B1489</f>
        <v>0</v>
      </c>
      <c r="CG1491">
        <f>'[1]TABLEAU DE BORD'!E1489-'[1]TABLEAU DE BORD'!C1489</f>
        <v>0</v>
      </c>
      <c r="CI1491">
        <f>'[1]TABLEAU DE BORD'!H1489</f>
        <v>0</v>
      </c>
      <c r="CJ1491">
        <f>'[1]TABLEAU DE BORD'!K1489-'[1]TABLEAU DE BORD'!I1489</f>
        <v>0</v>
      </c>
    </row>
    <row r="1492" spans="69:88" x14ac:dyDescent="0.25">
      <c r="BQ14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BORD'!$B$13:$B$2000,0),11))*Q1492/INDEX('[1]TABLEAU DE BORD'!$B$13:$R$2000,MATCH('Formalisme RTE'!$H$2,'[1]TABLEAU DE BORD'!$B$13:$B$2000,0),12)</f>
        <v>2.7040062867933941</v>
      </c>
      <c r="BR1492">
        <f t="shared" si="85"/>
        <v>0</v>
      </c>
      <c r="BU1492">
        <f t="shared" si="83"/>
        <v>0.5758883471257642</v>
      </c>
      <c r="BW1492">
        <f>IF($BW$6="","",IF(ISERROR(INDEX([1]Base!$A$2:$C$207,MATCH($BW$6,[1]Base!$A$2:$A$207,0),2))=TRUE,"CABLE INCONNU",(INDEX([1]Base!$A$2:$C$207,MATCH($BW$6,[1]Base!$A$2:$A$207,0),3))))</f>
        <v>15.75</v>
      </c>
      <c r="BY1492">
        <f>IF($BW$6="","",IF(ISERROR(INDEX([1]Base!$A$2:$C$207,MATCH($BW$6,[1]Base!$A$2:$A$207,0),2))=TRUE,"CABLE INCONNU",(INDEX([1]Base!$A$2:$C$207,MATCH($BW$6,[1]Base!$A$2:$A$207,0),2))))</f>
        <v>0.54700000000000004</v>
      </c>
      <c r="CA1492">
        <f t="shared" si="84"/>
        <v>0</v>
      </c>
      <c r="CC1492">
        <f>$BB$28+$D$10*((EXP(($BB$26-Q1492)/$D$10)+EXP(-($BB$26-Q1492)/$D$10))/2-1)</f>
        <v>237.96</v>
      </c>
      <c r="CD14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BORD'!$B$13:$B$2000,0),9)))*Q1492/$M$18)</f>
        <v>237.96</v>
      </c>
      <c r="CF1492">
        <f>'[1]TABLEAU DE BORD'!B1490</f>
        <v>0</v>
      </c>
      <c r="CG1492">
        <f>'[1]TABLEAU DE BORD'!E1490-'[1]TABLEAU DE BORD'!C1490</f>
        <v>0</v>
      </c>
      <c r="CI1492">
        <f>'[1]TABLEAU DE BORD'!H1490</f>
        <v>0</v>
      </c>
      <c r="CJ1492">
        <f>'[1]TABLEAU DE BORD'!K1490-'[1]TABLEAU DE BORD'!I1490</f>
        <v>0</v>
      </c>
    </row>
    <row r="1493" spans="69:88" x14ac:dyDescent="0.25">
      <c r="BQ14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BORD'!$B$13:$B$2000,0),11))*Q1493/INDEX('[1]TABLEAU DE BORD'!$B$13:$R$2000,MATCH('Formalisme RTE'!$H$2,'[1]TABLEAU DE BORD'!$B$13:$B$2000,0),12)</f>
        <v>2.7040062867933941</v>
      </c>
      <c r="BR1493">
        <f t="shared" si="85"/>
        <v>0</v>
      </c>
      <c r="BU1493">
        <f t="shared" si="83"/>
        <v>0.5758883471257642</v>
      </c>
      <c r="BW1493">
        <f>IF($BW$6="","",IF(ISERROR(INDEX([1]Base!$A$2:$C$207,MATCH($BW$6,[1]Base!$A$2:$A$207,0),2))=TRUE,"CABLE INCONNU",(INDEX([1]Base!$A$2:$C$207,MATCH($BW$6,[1]Base!$A$2:$A$207,0),3))))</f>
        <v>15.75</v>
      </c>
      <c r="BY1493">
        <f>IF($BW$6="","",IF(ISERROR(INDEX([1]Base!$A$2:$C$207,MATCH($BW$6,[1]Base!$A$2:$A$207,0),2))=TRUE,"CABLE INCONNU",(INDEX([1]Base!$A$2:$C$207,MATCH($BW$6,[1]Base!$A$2:$A$207,0),2))))</f>
        <v>0.54700000000000004</v>
      </c>
      <c r="CA1493">
        <f t="shared" si="84"/>
        <v>0</v>
      </c>
      <c r="CC1493">
        <f>$BB$28+$D$10*((EXP(($BB$26-Q1493)/$D$10)+EXP(-($BB$26-Q1493)/$D$10))/2-1)</f>
        <v>237.96</v>
      </c>
      <c r="CD14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BORD'!$B$13:$B$2000,0),9)))*Q1493/$M$18)</f>
        <v>237.96</v>
      </c>
      <c r="CF1493">
        <f>'[1]TABLEAU DE BORD'!B1491</f>
        <v>0</v>
      </c>
      <c r="CG1493">
        <f>'[1]TABLEAU DE BORD'!E1491-'[1]TABLEAU DE BORD'!C1491</f>
        <v>0</v>
      </c>
      <c r="CI1493">
        <f>'[1]TABLEAU DE BORD'!H1491</f>
        <v>0</v>
      </c>
      <c r="CJ1493">
        <f>'[1]TABLEAU DE BORD'!K1491-'[1]TABLEAU DE BORD'!I1491</f>
        <v>0</v>
      </c>
    </row>
    <row r="1494" spans="69:88" x14ac:dyDescent="0.25">
      <c r="BQ14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BORD'!$B$13:$B$2000,0),11))*Q1494/INDEX('[1]TABLEAU DE BORD'!$B$13:$R$2000,MATCH('Formalisme RTE'!$H$2,'[1]TABLEAU DE BORD'!$B$13:$B$2000,0),12)</f>
        <v>2.7040062867933941</v>
      </c>
      <c r="BR1494">
        <f t="shared" si="85"/>
        <v>0</v>
      </c>
      <c r="BU1494">
        <f t="shared" si="83"/>
        <v>0.5758883471257642</v>
      </c>
      <c r="BW1494">
        <f>IF($BW$6="","",IF(ISERROR(INDEX([1]Base!$A$2:$C$207,MATCH($BW$6,[1]Base!$A$2:$A$207,0),2))=TRUE,"CABLE INCONNU",(INDEX([1]Base!$A$2:$C$207,MATCH($BW$6,[1]Base!$A$2:$A$207,0),3))))</f>
        <v>15.75</v>
      </c>
      <c r="BY1494">
        <f>IF($BW$6="","",IF(ISERROR(INDEX([1]Base!$A$2:$C$207,MATCH($BW$6,[1]Base!$A$2:$A$207,0),2))=TRUE,"CABLE INCONNU",(INDEX([1]Base!$A$2:$C$207,MATCH($BW$6,[1]Base!$A$2:$A$207,0),2))))</f>
        <v>0.54700000000000004</v>
      </c>
      <c r="CA1494">
        <f t="shared" si="84"/>
        <v>0</v>
      </c>
      <c r="CC1494">
        <f>$BB$28+$D$10*((EXP(($BB$26-Q1494)/$D$10)+EXP(-($BB$26-Q1494)/$D$10))/2-1)</f>
        <v>237.96</v>
      </c>
      <c r="CD14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BORD'!$B$13:$B$2000,0),9)))*Q1494/$M$18)</f>
        <v>237.96</v>
      </c>
      <c r="CF1494">
        <f>'[1]TABLEAU DE BORD'!B1492</f>
        <v>0</v>
      </c>
      <c r="CG1494">
        <f>'[1]TABLEAU DE BORD'!E1492-'[1]TABLEAU DE BORD'!C1492</f>
        <v>0</v>
      </c>
      <c r="CI1494">
        <f>'[1]TABLEAU DE BORD'!H1492</f>
        <v>0</v>
      </c>
      <c r="CJ1494">
        <f>'[1]TABLEAU DE BORD'!K1492-'[1]TABLEAU DE BORD'!I1492</f>
        <v>0</v>
      </c>
    </row>
    <row r="1495" spans="69:88" x14ac:dyDescent="0.25">
      <c r="BQ14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BORD'!$B$13:$B$2000,0),11))*Q1495/INDEX('[1]TABLEAU DE BORD'!$B$13:$R$2000,MATCH('Formalisme RTE'!$H$2,'[1]TABLEAU DE BORD'!$B$13:$B$2000,0),12)</f>
        <v>2.7040062867933941</v>
      </c>
      <c r="BR1495">
        <f t="shared" si="85"/>
        <v>0</v>
      </c>
      <c r="BU1495">
        <f t="shared" si="83"/>
        <v>0.5758883471257642</v>
      </c>
      <c r="BW1495">
        <f>IF($BW$6="","",IF(ISERROR(INDEX([1]Base!$A$2:$C$207,MATCH($BW$6,[1]Base!$A$2:$A$207,0),2))=TRUE,"CABLE INCONNU",(INDEX([1]Base!$A$2:$C$207,MATCH($BW$6,[1]Base!$A$2:$A$207,0),3))))</f>
        <v>15.75</v>
      </c>
      <c r="BY1495">
        <f>IF($BW$6="","",IF(ISERROR(INDEX([1]Base!$A$2:$C$207,MATCH($BW$6,[1]Base!$A$2:$A$207,0),2))=TRUE,"CABLE INCONNU",(INDEX([1]Base!$A$2:$C$207,MATCH($BW$6,[1]Base!$A$2:$A$207,0),2))))</f>
        <v>0.54700000000000004</v>
      </c>
      <c r="CA1495">
        <f t="shared" si="84"/>
        <v>0</v>
      </c>
      <c r="CC1495">
        <f>$BB$28+$D$10*((EXP(($BB$26-Q1495)/$D$10)+EXP(-($BB$26-Q1495)/$D$10))/2-1)</f>
        <v>237.96</v>
      </c>
      <c r="CD14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BORD'!$B$13:$B$2000,0),9)))*Q1495/$M$18)</f>
        <v>237.96</v>
      </c>
      <c r="CF1495">
        <f>'[1]TABLEAU DE BORD'!B1493</f>
        <v>0</v>
      </c>
      <c r="CG1495">
        <f>'[1]TABLEAU DE BORD'!E1493-'[1]TABLEAU DE BORD'!C1493</f>
        <v>0</v>
      </c>
      <c r="CI1495">
        <f>'[1]TABLEAU DE BORD'!H1493</f>
        <v>0</v>
      </c>
      <c r="CJ1495">
        <f>'[1]TABLEAU DE BORD'!K1493-'[1]TABLEAU DE BORD'!I1493</f>
        <v>0</v>
      </c>
    </row>
    <row r="1496" spans="69:88" x14ac:dyDescent="0.25">
      <c r="BQ14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BORD'!$B$13:$B$2000,0),11))*Q1496/INDEX('[1]TABLEAU DE BORD'!$B$13:$R$2000,MATCH('Formalisme RTE'!$H$2,'[1]TABLEAU DE BORD'!$B$13:$B$2000,0),12)</f>
        <v>2.7040062867933941</v>
      </c>
      <c r="BR1496">
        <f t="shared" si="85"/>
        <v>0</v>
      </c>
      <c r="BU1496">
        <f t="shared" si="83"/>
        <v>0.5758883471257642</v>
      </c>
      <c r="BW1496">
        <f>IF($BW$6="","",IF(ISERROR(INDEX([1]Base!$A$2:$C$207,MATCH($BW$6,[1]Base!$A$2:$A$207,0),2))=TRUE,"CABLE INCONNU",(INDEX([1]Base!$A$2:$C$207,MATCH($BW$6,[1]Base!$A$2:$A$207,0),3))))</f>
        <v>15.75</v>
      </c>
      <c r="BY1496">
        <f>IF($BW$6="","",IF(ISERROR(INDEX([1]Base!$A$2:$C$207,MATCH($BW$6,[1]Base!$A$2:$A$207,0),2))=TRUE,"CABLE INCONNU",(INDEX([1]Base!$A$2:$C$207,MATCH($BW$6,[1]Base!$A$2:$A$207,0),2))))</f>
        <v>0.54700000000000004</v>
      </c>
      <c r="CA1496">
        <f t="shared" si="84"/>
        <v>0</v>
      </c>
      <c r="CC1496">
        <f>$BB$28+$D$10*((EXP(($BB$26-Q1496)/$D$10)+EXP(-($BB$26-Q1496)/$D$10))/2-1)</f>
        <v>237.96</v>
      </c>
      <c r="CD14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BORD'!$B$13:$B$2000,0),9)))*Q1496/$M$18)</f>
        <v>237.96</v>
      </c>
      <c r="CF1496">
        <f>'[1]TABLEAU DE BORD'!B1494</f>
        <v>0</v>
      </c>
      <c r="CG1496">
        <f>'[1]TABLEAU DE BORD'!E1494-'[1]TABLEAU DE BORD'!C1494</f>
        <v>0</v>
      </c>
      <c r="CI1496">
        <f>'[1]TABLEAU DE BORD'!H1494</f>
        <v>0</v>
      </c>
      <c r="CJ1496">
        <f>'[1]TABLEAU DE BORD'!K1494-'[1]TABLEAU DE BORD'!I1494</f>
        <v>0</v>
      </c>
    </row>
    <row r="1497" spans="69:88" x14ac:dyDescent="0.25">
      <c r="BQ14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BORD'!$B$13:$B$2000,0),11))*Q1497/INDEX('[1]TABLEAU DE BORD'!$B$13:$R$2000,MATCH('Formalisme RTE'!$H$2,'[1]TABLEAU DE BORD'!$B$13:$B$2000,0),12)</f>
        <v>2.7040062867933941</v>
      </c>
      <c r="BR1497">
        <f t="shared" si="85"/>
        <v>0</v>
      </c>
      <c r="BU1497">
        <f t="shared" si="83"/>
        <v>0.5758883471257642</v>
      </c>
      <c r="BW1497">
        <f>IF($BW$6="","",IF(ISERROR(INDEX([1]Base!$A$2:$C$207,MATCH($BW$6,[1]Base!$A$2:$A$207,0),2))=TRUE,"CABLE INCONNU",(INDEX([1]Base!$A$2:$C$207,MATCH($BW$6,[1]Base!$A$2:$A$207,0),3))))</f>
        <v>15.75</v>
      </c>
      <c r="BY1497">
        <f>IF($BW$6="","",IF(ISERROR(INDEX([1]Base!$A$2:$C$207,MATCH($BW$6,[1]Base!$A$2:$A$207,0),2))=TRUE,"CABLE INCONNU",(INDEX([1]Base!$A$2:$C$207,MATCH($BW$6,[1]Base!$A$2:$A$207,0),2))))</f>
        <v>0.54700000000000004</v>
      </c>
      <c r="CA1497">
        <f t="shared" si="84"/>
        <v>0</v>
      </c>
      <c r="CC1497">
        <f>$BB$28+$D$10*((EXP(($BB$26-Q1497)/$D$10)+EXP(-($BB$26-Q1497)/$D$10))/2-1)</f>
        <v>237.96</v>
      </c>
      <c r="CD14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BORD'!$B$13:$B$2000,0),9)))*Q1497/$M$18)</f>
        <v>237.96</v>
      </c>
      <c r="CF1497">
        <f>'[1]TABLEAU DE BORD'!B1495</f>
        <v>0</v>
      </c>
      <c r="CG1497">
        <f>'[1]TABLEAU DE BORD'!E1495-'[1]TABLEAU DE BORD'!C1495</f>
        <v>0</v>
      </c>
      <c r="CI1497">
        <f>'[1]TABLEAU DE BORD'!H1495</f>
        <v>0</v>
      </c>
      <c r="CJ1497">
        <f>'[1]TABLEAU DE BORD'!K1495-'[1]TABLEAU DE BORD'!I1495</f>
        <v>0</v>
      </c>
    </row>
    <row r="1498" spans="69:88" x14ac:dyDescent="0.25">
      <c r="BQ14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BORD'!$B$13:$B$2000,0),11))*Q1498/INDEX('[1]TABLEAU DE BORD'!$B$13:$R$2000,MATCH('Formalisme RTE'!$H$2,'[1]TABLEAU DE BORD'!$B$13:$B$2000,0),12)</f>
        <v>2.7040062867933941</v>
      </c>
      <c r="BR1498">
        <f t="shared" si="85"/>
        <v>0</v>
      </c>
      <c r="BU1498">
        <f t="shared" si="83"/>
        <v>0.5758883471257642</v>
      </c>
      <c r="BW1498">
        <f>IF($BW$6="","",IF(ISERROR(INDEX([1]Base!$A$2:$C$207,MATCH($BW$6,[1]Base!$A$2:$A$207,0),2))=TRUE,"CABLE INCONNU",(INDEX([1]Base!$A$2:$C$207,MATCH($BW$6,[1]Base!$A$2:$A$207,0),3))))</f>
        <v>15.75</v>
      </c>
      <c r="BY1498">
        <f>IF($BW$6="","",IF(ISERROR(INDEX([1]Base!$A$2:$C$207,MATCH($BW$6,[1]Base!$A$2:$A$207,0),2))=TRUE,"CABLE INCONNU",(INDEX([1]Base!$A$2:$C$207,MATCH($BW$6,[1]Base!$A$2:$A$207,0),2))))</f>
        <v>0.54700000000000004</v>
      </c>
      <c r="CA1498">
        <f t="shared" si="84"/>
        <v>0</v>
      </c>
      <c r="CC1498">
        <f>$BB$28+$D$10*((EXP(($BB$26-Q1498)/$D$10)+EXP(-($BB$26-Q1498)/$D$10))/2-1)</f>
        <v>237.96</v>
      </c>
      <c r="CD14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BORD'!$B$13:$B$2000,0),9)))*Q1498/$M$18)</f>
        <v>237.96</v>
      </c>
      <c r="CF1498">
        <f>'[1]TABLEAU DE BORD'!B1496</f>
        <v>0</v>
      </c>
      <c r="CG1498">
        <f>'[1]TABLEAU DE BORD'!E1496-'[1]TABLEAU DE BORD'!C1496</f>
        <v>0</v>
      </c>
      <c r="CI1498">
        <f>'[1]TABLEAU DE BORD'!H1496</f>
        <v>0</v>
      </c>
      <c r="CJ1498">
        <f>'[1]TABLEAU DE BORD'!K1496-'[1]TABLEAU DE BORD'!I1496</f>
        <v>0</v>
      </c>
    </row>
    <row r="1499" spans="69:88" x14ac:dyDescent="0.25">
      <c r="BQ14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BORD'!$B$13:$B$2000,0),11))*Q1499/INDEX('[1]TABLEAU DE BORD'!$B$13:$R$2000,MATCH('Formalisme RTE'!$H$2,'[1]TABLEAU DE BORD'!$B$13:$B$2000,0),12)</f>
        <v>2.7040062867933941</v>
      </c>
      <c r="BR1499">
        <f t="shared" si="85"/>
        <v>0</v>
      </c>
      <c r="BU1499">
        <f t="shared" si="83"/>
        <v>0.5758883471257642</v>
      </c>
      <c r="BW1499">
        <f>IF($BW$6="","",IF(ISERROR(INDEX([1]Base!$A$2:$C$207,MATCH($BW$6,[1]Base!$A$2:$A$207,0),2))=TRUE,"CABLE INCONNU",(INDEX([1]Base!$A$2:$C$207,MATCH($BW$6,[1]Base!$A$2:$A$207,0),3))))</f>
        <v>15.75</v>
      </c>
      <c r="BY1499">
        <f>IF($BW$6="","",IF(ISERROR(INDEX([1]Base!$A$2:$C$207,MATCH($BW$6,[1]Base!$A$2:$A$207,0),2))=TRUE,"CABLE INCONNU",(INDEX([1]Base!$A$2:$C$207,MATCH($BW$6,[1]Base!$A$2:$A$207,0),2))))</f>
        <v>0.54700000000000004</v>
      </c>
      <c r="CA1499">
        <f t="shared" si="84"/>
        <v>0</v>
      </c>
      <c r="CC1499">
        <f>$BB$28+$D$10*((EXP(($BB$26-Q1499)/$D$10)+EXP(-($BB$26-Q1499)/$D$10))/2-1)</f>
        <v>237.96</v>
      </c>
      <c r="CD14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BORD'!$B$13:$B$2000,0),9)))*Q1499/$M$18)</f>
        <v>237.96</v>
      </c>
      <c r="CF1499">
        <f>'[1]TABLEAU DE BORD'!B1497</f>
        <v>0</v>
      </c>
      <c r="CG1499">
        <f>'[1]TABLEAU DE BORD'!E1497-'[1]TABLEAU DE BORD'!C1497</f>
        <v>0</v>
      </c>
      <c r="CI1499">
        <f>'[1]TABLEAU DE BORD'!H1497</f>
        <v>0</v>
      </c>
      <c r="CJ1499">
        <f>'[1]TABLEAU DE BORD'!K1497-'[1]TABLEAU DE BORD'!I1497</f>
        <v>0</v>
      </c>
    </row>
    <row r="1500" spans="69:88" x14ac:dyDescent="0.25">
      <c r="BQ15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BORD'!$B$13:$B$2000,0),11))*Q1500/INDEX('[1]TABLEAU DE BORD'!$B$13:$R$2000,MATCH('Formalisme RTE'!$H$2,'[1]TABLEAU DE BORD'!$B$13:$B$2000,0),12)</f>
        <v>2.7040062867933941</v>
      </c>
      <c r="BR1500">
        <f t="shared" si="85"/>
        <v>0</v>
      </c>
      <c r="BU1500">
        <f t="shared" si="83"/>
        <v>0.5758883471257642</v>
      </c>
      <c r="BW1500">
        <f>IF($BW$6="","",IF(ISERROR(INDEX([1]Base!$A$2:$C$207,MATCH($BW$6,[1]Base!$A$2:$A$207,0),2))=TRUE,"CABLE INCONNU",(INDEX([1]Base!$A$2:$C$207,MATCH($BW$6,[1]Base!$A$2:$A$207,0),3))))</f>
        <v>15.75</v>
      </c>
      <c r="BY1500">
        <f>IF($BW$6="","",IF(ISERROR(INDEX([1]Base!$A$2:$C$207,MATCH($BW$6,[1]Base!$A$2:$A$207,0),2))=TRUE,"CABLE INCONNU",(INDEX([1]Base!$A$2:$C$207,MATCH($BW$6,[1]Base!$A$2:$A$207,0),2))))</f>
        <v>0.54700000000000004</v>
      </c>
      <c r="CA1500">
        <f t="shared" si="84"/>
        <v>0</v>
      </c>
      <c r="CC1500">
        <f>$BB$28+$D$10*((EXP(($BB$26-Q1500)/$D$10)+EXP(-($BB$26-Q1500)/$D$10))/2-1)</f>
        <v>237.96</v>
      </c>
      <c r="CD15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BORD'!$B$13:$B$2000,0),9)))*Q1500/$M$18)</f>
        <v>237.96</v>
      </c>
      <c r="CF1500">
        <f>'[1]TABLEAU DE BORD'!B1498</f>
        <v>0</v>
      </c>
      <c r="CG1500">
        <f>'[1]TABLEAU DE BORD'!E1498-'[1]TABLEAU DE BORD'!C1498</f>
        <v>0</v>
      </c>
      <c r="CI1500">
        <f>'[1]TABLEAU DE BORD'!H1498</f>
        <v>0</v>
      </c>
      <c r="CJ1500">
        <f>'[1]TABLEAU DE BORD'!K1498-'[1]TABLEAU DE BORD'!I1498</f>
        <v>0</v>
      </c>
    </row>
    <row r="1501" spans="69:88" x14ac:dyDescent="0.25">
      <c r="BQ15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BORD'!$B$13:$B$2000,0),11))*Q1501/INDEX('[1]TABLEAU DE BORD'!$B$13:$R$2000,MATCH('Formalisme RTE'!$H$2,'[1]TABLEAU DE BORD'!$B$13:$B$2000,0),12)</f>
        <v>2.7040062867933941</v>
      </c>
      <c r="BR1501">
        <f t="shared" si="85"/>
        <v>0</v>
      </c>
      <c r="BU1501">
        <f t="shared" si="83"/>
        <v>0.5758883471257642</v>
      </c>
      <c r="BW1501">
        <f>IF($BW$6="","",IF(ISERROR(INDEX([1]Base!$A$2:$C$207,MATCH($BW$6,[1]Base!$A$2:$A$207,0),2))=TRUE,"CABLE INCONNU",(INDEX([1]Base!$A$2:$C$207,MATCH($BW$6,[1]Base!$A$2:$A$207,0),3))))</f>
        <v>15.75</v>
      </c>
      <c r="BY1501">
        <f>IF($BW$6="","",IF(ISERROR(INDEX([1]Base!$A$2:$C$207,MATCH($BW$6,[1]Base!$A$2:$A$207,0),2))=TRUE,"CABLE INCONNU",(INDEX([1]Base!$A$2:$C$207,MATCH($BW$6,[1]Base!$A$2:$A$207,0),2))))</f>
        <v>0.54700000000000004</v>
      </c>
      <c r="CA1501">
        <f t="shared" si="84"/>
        <v>0</v>
      </c>
      <c r="CC1501">
        <f>$BB$28+$D$10*((EXP(($BB$26-Q1501)/$D$10)+EXP(-($BB$26-Q1501)/$D$10))/2-1)</f>
        <v>237.96</v>
      </c>
      <c r="CD15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BORD'!$B$13:$B$2000,0),9)))*Q1501/$M$18)</f>
        <v>237.96</v>
      </c>
      <c r="CF1501">
        <f>'[1]TABLEAU DE BORD'!B1499</f>
        <v>0</v>
      </c>
      <c r="CG1501">
        <f>'[1]TABLEAU DE BORD'!E1499-'[1]TABLEAU DE BORD'!C1499</f>
        <v>0</v>
      </c>
      <c r="CI1501">
        <f>'[1]TABLEAU DE BORD'!H1499</f>
        <v>0</v>
      </c>
      <c r="CJ1501">
        <f>'[1]TABLEAU DE BORD'!K1499-'[1]TABLEAU DE BORD'!I1499</f>
        <v>0</v>
      </c>
    </row>
    <row r="1502" spans="69:88" x14ac:dyDescent="0.25">
      <c r="BQ15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BORD'!$B$13:$B$2000,0),11))*Q1502/INDEX('[1]TABLEAU DE BORD'!$B$13:$R$2000,MATCH('Formalisme RTE'!$H$2,'[1]TABLEAU DE BORD'!$B$13:$B$2000,0),12)</f>
        <v>2.7040062867933941</v>
      </c>
      <c r="BR1502">
        <f t="shared" si="85"/>
        <v>0</v>
      </c>
      <c r="BU1502">
        <f t="shared" si="83"/>
        <v>0.5758883471257642</v>
      </c>
      <c r="BW1502">
        <f>IF($BW$6="","",IF(ISERROR(INDEX([1]Base!$A$2:$C$207,MATCH($BW$6,[1]Base!$A$2:$A$207,0),2))=TRUE,"CABLE INCONNU",(INDEX([1]Base!$A$2:$C$207,MATCH($BW$6,[1]Base!$A$2:$A$207,0),3))))</f>
        <v>15.75</v>
      </c>
      <c r="BY1502">
        <f>IF($BW$6="","",IF(ISERROR(INDEX([1]Base!$A$2:$C$207,MATCH($BW$6,[1]Base!$A$2:$A$207,0),2))=TRUE,"CABLE INCONNU",(INDEX([1]Base!$A$2:$C$207,MATCH($BW$6,[1]Base!$A$2:$A$207,0),2))))</f>
        <v>0.54700000000000004</v>
      </c>
      <c r="CA1502">
        <f t="shared" si="84"/>
        <v>0</v>
      </c>
      <c r="CC1502">
        <f>$BB$28+$D$10*((EXP(($BB$26-Q1502)/$D$10)+EXP(-($BB$26-Q1502)/$D$10))/2-1)</f>
        <v>237.96</v>
      </c>
      <c r="CD15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BORD'!$B$13:$B$2000,0),9)))*Q1502/$M$18)</f>
        <v>237.96</v>
      </c>
      <c r="CF1502">
        <f>'[1]TABLEAU DE BORD'!B1500</f>
        <v>0</v>
      </c>
      <c r="CG1502">
        <f>'[1]TABLEAU DE BORD'!E1500-'[1]TABLEAU DE BORD'!C1500</f>
        <v>0</v>
      </c>
      <c r="CI1502">
        <f>'[1]TABLEAU DE BORD'!H1500</f>
        <v>0</v>
      </c>
      <c r="CJ1502">
        <f>'[1]TABLEAU DE BORD'!K1500-'[1]TABLEAU DE BORD'!I1500</f>
        <v>0</v>
      </c>
    </row>
    <row r="1503" spans="69:88" x14ac:dyDescent="0.25">
      <c r="BQ15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BORD'!$B$13:$B$2000,0),11))*Q1503/INDEX('[1]TABLEAU DE BORD'!$B$13:$R$2000,MATCH('Formalisme RTE'!$H$2,'[1]TABLEAU DE BORD'!$B$13:$B$2000,0),12)</f>
        <v>2.7040062867933941</v>
      </c>
      <c r="BR1503">
        <f t="shared" si="85"/>
        <v>0</v>
      </c>
      <c r="BU1503">
        <f t="shared" si="83"/>
        <v>0.5758883471257642</v>
      </c>
      <c r="BW1503">
        <f>IF($BW$6="","",IF(ISERROR(INDEX([1]Base!$A$2:$C$207,MATCH($BW$6,[1]Base!$A$2:$A$207,0),2))=TRUE,"CABLE INCONNU",(INDEX([1]Base!$A$2:$C$207,MATCH($BW$6,[1]Base!$A$2:$A$207,0),3))))</f>
        <v>15.75</v>
      </c>
      <c r="BY1503">
        <f>IF($BW$6="","",IF(ISERROR(INDEX([1]Base!$A$2:$C$207,MATCH($BW$6,[1]Base!$A$2:$A$207,0),2))=TRUE,"CABLE INCONNU",(INDEX([1]Base!$A$2:$C$207,MATCH($BW$6,[1]Base!$A$2:$A$207,0),2))))</f>
        <v>0.54700000000000004</v>
      </c>
      <c r="CA1503">
        <f t="shared" si="84"/>
        <v>0</v>
      </c>
      <c r="CC1503">
        <f>$BB$28+$D$10*((EXP(($BB$26-Q1503)/$D$10)+EXP(-($BB$26-Q1503)/$D$10))/2-1)</f>
        <v>237.96</v>
      </c>
      <c r="CD15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BORD'!$B$13:$B$2000,0),9)))*Q1503/$M$18)</f>
        <v>237.96</v>
      </c>
      <c r="CF1503">
        <f>'[1]TABLEAU DE BORD'!B1501</f>
        <v>0</v>
      </c>
      <c r="CG1503">
        <f>'[1]TABLEAU DE BORD'!E1501-'[1]TABLEAU DE BORD'!C1501</f>
        <v>0</v>
      </c>
      <c r="CI1503">
        <f>'[1]TABLEAU DE BORD'!H1501</f>
        <v>0</v>
      </c>
      <c r="CJ1503">
        <f>'[1]TABLEAU DE BORD'!K1501-'[1]TABLEAU DE BORD'!I1501</f>
        <v>0</v>
      </c>
    </row>
    <row r="1504" spans="69:88" x14ac:dyDescent="0.25">
      <c r="BQ15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BORD'!$B$13:$B$2000,0),11))*Q1504/INDEX('[1]TABLEAU DE BORD'!$B$13:$R$2000,MATCH('Formalisme RTE'!$H$2,'[1]TABLEAU DE BORD'!$B$13:$B$2000,0),12)</f>
        <v>2.7040062867933941</v>
      </c>
      <c r="BR1504">
        <f t="shared" si="85"/>
        <v>0</v>
      </c>
      <c r="BU1504">
        <f t="shared" si="83"/>
        <v>0.5758883471257642</v>
      </c>
      <c r="BW1504">
        <f>IF($BW$6="","",IF(ISERROR(INDEX([1]Base!$A$2:$C$207,MATCH($BW$6,[1]Base!$A$2:$A$207,0),2))=TRUE,"CABLE INCONNU",(INDEX([1]Base!$A$2:$C$207,MATCH($BW$6,[1]Base!$A$2:$A$207,0),3))))</f>
        <v>15.75</v>
      </c>
      <c r="BY1504">
        <f>IF($BW$6="","",IF(ISERROR(INDEX([1]Base!$A$2:$C$207,MATCH($BW$6,[1]Base!$A$2:$A$207,0),2))=TRUE,"CABLE INCONNU",(INDEX([1]Base!$A$2:$C$207,MATCH($BW$6,[1]Base!$A$2:$A$207,0),2))))</f>
        <v>0.54700000000000004</v>
      </c>
      <c r="CA1504">
        <f t="shared" si="84"/>
        <v>0</v>
      </c>
      <c r="CC1504">
        <f>$BB$28+$D$10*((EXP(($BB$26-Q1504)/$D$10)+EXP(-($BB$26-Q1504)/$D$10))/2-1)</f>
        <v>237.96</v>
      </c>
      <c r="CD15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BORD'!$B$13:$B$2000,0),9)))*Q1504/$M$18)</f>
        <v>237.96</v>
      </c>
      <c r="CF1504">
        <f>'[1]TABLEAU DE BORD'!B1502</f>
        <v>0</v>
      </c>
      <c r="CG1504">
        <f>'[1]TABLEAU DE BORD'!E1502-'[1]TABLEAU DE BORD'!C1502</f>
        <v>0</v>
      </c>
      <c r="CI1504">
        <f>'[1]TABLEAU DE BORD'!H1502</f>
        <v>0</v>
      </c>
      <c r="CJ1504">
        <f>'[1]TABLEAU DE BORD'!K1502-'[1]TABLEAU DE BORD'!I1502</f>
        <v>0</v>
      </c>
    </row>
    <row r="1505" spans="69:88" x14ac:dyDescent="0.25">
      <c r="BQ15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BORD'!$B$13:$B$2000,0),11))*Q1505/INDEX('[1]TABLEAU DE BORD'!$B$13:$R$2000,MATCH('Formalisme RTE'!$H$2,'[1]TABLEAU DE BORD'!$B$13:$B$2000,0),12)</f>
        <v>2.7040062867933941</v>
      </c>
      <c r="BR1505">
        <f t="shared" si="85"/>
        <v>0</v>
      </c>
      <c r="BU1505">
        <f t="shared" si="83"/>
        <v>0.5758883471257642</v>
      </c>
      <c r="BW1505">
        <f>IF($BW$6="","",IF(ISERROR(INDEX([1]Base!$A$2:$C$207,MATCH($BW$6,[1]Base!$A$2:$A$207,0),2))=TRUE,"CABLE INCONNU",(INDEX([1]Base!$A$2:$C$207,MATCH($BW$6,[1]Base!$A$2:$A$207,0),3))))</f>
        <v>15.75</v>
      </c>
      <c r="BY1505">
        <f>IF($BW$6="","",IF(ISERROR(INDEX([1]Base!$A$2:$C$207,MATCH($BW$6,[1]Base!$A$2:$A$207,0),2))=TRUE,"CABLE INCONNU",(INDEX([1]Base!$A$2:$C$207,MATCH($BW$6,[1]Base!$A$2:$A$207,0),2))))</f>
        <v>0.54700000000000004</v>
      </c>
      <c r="CA1505">
        <f t="shared" si="84"/>
        <v>0</v>
      </c>
      <c r="CC1505">
        <f>$BB$28+$D$10*((EXP(($BB$26-Q1505)/$D$10)+EXP(-($BB$26-Q1505)/$D$10))/2-1)</f>
        <v>237.96</v>
      </c>
      <c r="CD15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BORD'!$B$13:$B$2000,0),9)))*Q1505/$M$18)</f>
        <v>237.96</v>
      </c>
      <c r="CF1505">
        <f>'[1]TABLEAU DE BORD'!B1503</f>
        <v>0</v>
      </c>
      <c r="CG1505">
        <f>'[1]TABLEAU DE BORD'!E1503-'[1]TABLEAU DE BORD'!C1503</f>
        <v>0</v>
      </c>
      <c r="CI1505">
        <f>'[1]TABLEAU DE BORD'!H1503</f>
        <v>0</v>
      </c>
      <c r="CJ1505">
        <f>'[1]TABLEAU DE BORD'!K1503-'[1]TABLEAU DE BORD'!I1503</f>
        <v>0</v>
      </c>
    </row>
    <row r="1506" spans="69:88" x14ac:dyDescent="0.25">
      <c r="BQ15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BORD'!$B$13:$B$2000,0),11))*Q1506/INDEX('[1]TABLEAU DE BORD'!$B$13:$R$2000,MATCH('Formalisme RTE'!$H$2,'[1]TABLEAU DE BORD'!$B$13:$B$2000,0),12)</f>
        <v>2.7040062867933941</v>
      </c>
      <c r="BR1506">
        <f t="shared" si="85"/>
        <v>0</v>
      </c>
      <c r="BU1506">
        <f t="shared" si="83"/>
        <v>0.5758883471257642</v>
      </c>
      <c r="BW1506">
        <f>IF($BW$6="","",IF(ISERROR(INDEX([1]Base!$A$2:$C$207,MATCH($BW$6,[1]Base!$A$2:$A$207,0),2))=TRUE,"CABLE INCONNU",(INDEX([1]Base!$A$2:$C$207,MATCH($BW$6,[1]Base!$A$2:$A$207,0),3))))</f>
        <v>15.75</v>
      </c>
      <c r="BY1506">
        <f>IF($BW$6="","",IF(ISERROR(INDEX([1]Base!$A$2:$C$207,MATCH($BW$6,[1]Base!$A$2:$A$207,0),2))=TRUE,"CABLE INCONNU",(INDEX([1]Base!$A$2:$C$207,MATCH($BW$6,[1]Base!$A$2:$A$207,0),2))))</f>
        <v>0.54700000000000004</v>
      </c>
      <c r="CA1506">
        <f t="shared" si="84"/>
        <v>0</v>
      </c>
      <c r="CC1506">
        <f>$BB$28+$D$10*((EXP(($BB$26-Q1506)/$D$10)+EXP(-($BB$26-Q1506)/$D$10))/2-1)</f>
        <v>237.96</v>
      </c>
      <c r="CD15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BORD'!$B$13:$B$2000,0),9)))*Q1506/$M$18)</f>
        <v>237.96</v>
      </c>
      <c r="CF1506">
        <f>'[1]TABLEAU DE BORD'!B1504</f>
        <v>0</v>
      </c>
      <c r="CG1506">
        <f>'[1]TABLEAU DE BORD'!E1504-'[1]TABLEAU DE BORD'!C1504</f>
        <v>0</v>
      </c>
      <c r="CI1506">
        <f>'[1]TABLEAU DE BORD'!H1504</f>
        <v>0</v>
      </c>
      <c r="CJ1506">
        <f>'[1]TABLEAU DE BORD'!K1504-'[1]TABLEAU DE BORD'!I1504</f>
        <v>0</v>
      </c>
    </row>
    <row r="1507" spans="69:88" x14ac:dyDescent="0.25">
      <c r="BQ15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BORD'!$B$13:$B$2000,0),11))*Q1507/INDEX('[1]TABLEAU DE BORD'!$B$13:$R$2000,MATCH('Formalisme RTE'!$H$2,'[1]TABLEAU DE BORD'!$B$13:$B$2000,0),12)</f>
        <v>2.7040062867933941</v>
      </c>
      <c r="BR1507">
        <f t="shared" si="85"/>
        <v>0</v>
      </c>
      <c r="BU1507">
        <f t="shared" si="83"/>
        <v>0.5758883471257642</v>
      </c>
      <c r="BW1507">
        <f>IF($BW$6="","",IF(ISERROR(INDEX([1]Base!$A$2:$C$207,MATCH($BW$6,[1]Base!$A$2:$A$207,0),2))=TRUE,"CABLE INCONNU",(INDEX([1]Base!$A$2:$C$207,MATCH($BW$6,[1]Base!$A$2:$A$207,0),3))))</f>
        <v>15.75</v>
      </c>
      <c r="BY1507">
        <f>IF($BW$6="","",IF(ISERROR(INDEX([1]Base!$A$2:$C$207,MATCH($BW$6,[1]Base!$A$2:$A$207,0),2))=TRUE,"CABLE INCONNU",(INDEX([1]Base!$A$2:$C$207,MATCH($BW$6,[1]Base!$A$2:$A$207,0),2))))</f>
        <v>0.54700000000000004</v>
      </c>
      <c r="CA1507">
        <f t="shared" si="84"/>
        <v>0</v>
      </c>
      <c r="CC1507">
        <f>$BB$28+$D$10*((EXP(($BB$26-Q1507)/$D$10)+EXP(-($BB$26-Q1507)/$D$10))/2-1)</f>
        <v>237.96</v>
      </c>
      <c r="CD15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BORD'!$B$13:$B$2000,0),9)))*Q1507/$M$18)</f>
        <v>237.96</v>
      </c>
      <c r="CF1507">
        <f>'[1]TABLEAU DE BORD'!B1505</f>
        <v>0</v>
      </c>
      <c r="CG1507">
        <f>'[1]TABLEAU DE BORD'!E1505-'[1]TABLEAU DE BORD'!C1505</f>
        <v>0</v>
      </c>
      <c r="CI1507">
        <f>'[1]TABLEAU DE BORD'!H1505</f>
        <v>0</v>
      </c>
      <c r="CJ1507">
        <f>'[1]TABLEAU DE BORD'!K1505-'[1]TABLEAU DE BORD'!I1505</f>
        <v>0</v>
      </c>
    </row>
    <row r="1508" spans="69:88" x14ac:dyDescent="0.25">
      <c r="BQ15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BORD'!$B$13:$B$2000,0),11))*Q1508/INDEX('[1]TABLEAU DE BORD'!$B$13:$R$2000,MATCH('Formalisme RTE'!$H$2,'[1]TABLEAU DE BORD'!$B$13:$B$2000,0),12)</f>
        <v>2.7040062867933941</v>
      </c>
      <c r="BR1508">
        <f t="shared" si="85"/>
        <v>0</v>
      </c>
      <c r="BU1508">
        <f t="shared" si="83"/>
        <v>0.5758883471257642</v>
      </c>
      <c r="BW1508">
        <f>IF($BW$6="","",IF(ISERROR(INDEX([1]Base!$A$2:$C$207,MATCH($BW$6,[1]Base!$A$2:$A$207,0),2))=TRUE,"CABLE INCONNU",(INDEX([1]Base!$A$2:$C$207,MATCH($BW$6,[1]Base!$A$2:$A$207,0),3))))</f>
        <v>15.75</v>
      </c>
      <c r="BY1508">
        <f>IF($BW$6="","",IF(ISERROR(INDEX([1]Base!$A$2:$C$207,MATCH($BW$6,[1]Base!$A$2:$A$207,0),2))=TRUE,"CABLE INCONNU",(INDEX([1]Base!$A$2:$C$207,MATCH($BW$6,[1]Base!$A$2:$A$207,0),2))))</f>
        <v>0.54700000000000004</v>
      </c>
      <c r="CA1508">
        <f t="shared" si="84"/>
        <v>0</v>
      </c>
      <c r="CC1508">
        <f>$BB$28+$D$10*((EXP(($BB$26-Q1508)/$D$10)+EXP(-($BB$26-Q1508)/$D$10))/2-1)</f>
        <v>237.96</v>
      </c>
      <c r="CD15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BORD'!$B$13:$B$2000,0),9)))*Q1508/$M$18)</f>
        <v>237.96</v>
      </c>
      <c r="CF1508">
        <f>'[1]TABLEAU DE BORD'!B1506</f>
        <v>0</v>
      </c>
      <c r="CG1508">
        <f>'[1]TABLEAU DE BORD'!E1506-'[1]TABLEAU DE BORD'!C1506</f>
        <v>0</v>
      </c>
      <c r="CI1508">
        <f>'[1]TABLEAU DE BORD'!H1506</f>
        <v>0</v>
      </c>
      <c r="CJ1508">
        <f>'[1]TABLEAU DE BORD'!K1506-'[1]TABLEAU DE BORD'!I1506</f>
        <v>0</v>
      </c>
    </row>
    <row r="1509" spans="69:88" x14ac:dyDescent="0.25">
      <c r="BQ15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BORD'!$B$13:$B$2000,0),11))*Q1509/INDEX('[1]TABLEAU DE BORD'!$B$13:$R$2000,MATCH('Formalisme RTE'!$H$2,'[1]TABLEAU DE BORD'!$B$13:$B$2000,0),12)</f>
        <v>2.7040062867933941</v>
      </c>
      <c r="BR1509">
        <f t="shared" si="85"/>
        <v>0</v>
      </c>
      <c r="BU1509">
        <f t="shared" si="83"/>
        <v>0.5758883471257642</v>
      </c>
      <c r="BW1509">
        <f>IF($BW$6="","",IF(ISERROR(INDEX([1]Base!$A$2:$C$207,MATCH($BW$6,[1]Base!$A$2:$A$207,0),2))=TRUE,"CABLE INCONNU",(INDEX([1]Base!$A$2:$C$207,MATCH($BW$6,[1]Base!$A$2:$A$207,0),3))))</f>
        <v>15.75</v>
      </c>
      <c r="BY1509">
        <f>IF($BW$6="","",IF(ISERROR(INDEX([1]Base!$A$2:$C$207,MATCH($BW$6,[1]Base!$A$2:$A$207,0),2))=TRUE,"CABLE INCONNU",(INDEX([1]Base!$A$2:$C$207,MATCH($BW$6,[1]Base!$A$2:$A$207,0),2))))</f>
        <v>0.54700000000000004</v>
      </c>
      <c r="CA1509">
        <f t="shared" si="84"/>
        <v>0</v>
      </c>
      <c r="CC1509">
        <f>$BB$28+$D$10*((EXP(($BB$26-Q1509)/$D$10)+EXP(-($BB$26-Q1509)/$D$10))/2-1)</f>
        <v>237.96</v>
      </c>
      <c r="CD15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BORD'!$B$13:$B$2000,0),9)))*Q1509/$M$18)</f>
        <v>237.96</v>
      </c>
      <c r="CF1509">
        <f>'[1]TABLEAU DE BORD'!B1507</f>
        <v>0</v>
      </c>
      <c r="CG1509">
        <f>'[1]TABLEAU DE BORD'!E1507-'[1]TABLEAU DE BORD'!C1507</f>
        <v>0</v>
      </c>
      <c r="CI1509">
        <f>'[1]TABLEAU DE BORD'!H1507</f>
        <v>0</v>
      </c>
      <c r="CJ1509">
        <f>'[1]TABLEAU DE BORD'!K1507-'[1]TABLEAU DE BORD'!I1507</f>
        <v>0</v>
      </c>
    </row>
    <row r="1510" spans="69:88" x14ac:dyDescent="0.25">
      <c r="BQ15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BORD'!$B$13:$B$2000,0),11))*Q1510/INDEX('[1]TABLEAU DE BORD'!$B$13:$R$2000,MATCH('Formalisme RTE'!$H$2,'[1]TABLEAU DE BORD'!$B$13:$B$2000,0),12)</f>
        <v>2.7040062867933941</v>
      </c>
      <c r="BR1510">
        <f t="shared" si="85"/>
        <v>0</v>
      </c>
      <c r="BU1510">
        <f t="shared" si="83"/>
        <v>0.5758883471257642</v>
      </c>
      <c r="BW1510">
        <f>IF($BW$6="","",IF(ISERROR(INDEX([1]Base!$A$2:$C$207,MATCH($BW$6,[1]Base!$A$2:$A$207,0),2))=TRUE,"CABLE INCONNU",(INDEX([1]Base!$A$2:$C$207,MATCH($BW$6,[1]Base!$A$2:$A$207,0),3))))</f>
        <v>15.75</v>
      </c>
      <c r="BY1510">
        <f>IF($BW$6="","",IF(ISERROR(INDEX([1]Base!$A$2:$C$207,MATCH($BW$6,[1]Base!$A$2:$A$207,0),2))=TRUE,"CABLE INCONNU",(INDEX([1]Base!$A$2:$C$207,MATCH($BW$6,[1]Base!$A$2:$A$207,0),2))))</f>
        <v>0.54700000000000004</v>
      </c>
      <c r="CA1510">
        <f t="shared" si="84"/>
        <v>0</v>
      </c>
      <c r="CC1510">
        <f>$BB$28+$D$10*((EXP(($BB$26-Q1510)/$D$10)+EXP(-($BB$26-Q1510)/$D$10))/2-1)</f>
        <v>237.96</v>
      </c>
      <c r="CD15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BORD'!$B$13:$B$2000,0),9)))*Q1510/$M$18)</f>
        <v>237.96</v>
      </c>
      <c r="CF1510">
        <f>'[1]TABLEAU DE BORD'!B1508</f>
        <v>0</v>
      </c>
      <c r="CG1510">
        <f>'[1]TABLEAU DE BORD'!E1508-'[1]TABLEAU DE BORD'!C1508</f>
        <v>0</v>
      </c>
      <c r="CI1510">
        <f>'[1]TABLEAU DE BORD'!H1508</f>
        <v>0</v>
      </c>
      <c r="CJ1510">
        <f>'[1]TABLEAU DE BORD'!K1508-'[1]TABLEAU DE BORD'!I1508</f>
        <v>0</v>
      </c>
    </row>
    <row r="1511" spans="69:88" x14ac:dyDescent="0.25">
      <c r="BQ15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BORD'!$B$13:$B$2000,0),11))*Q1511/INDEX('[1]TABLEAU DE BORD'!$B$13:$R$2000,MATCH('Formalisme RTE'!$H$2,'[1]TABLEAU DE BORD'!$B$13:$B$2000,0),12)</f>
        <v>2.7040062867933941</v>
      </c>
      <c r="BR1511">
        <f t="shared" si="85"/>
        <v>0</v>
      </c>
      <c r="BU1511">
        <f t="shared" si="83"/>
        <v>0.5758883471257642</v>
      </c>
      <c r="BW1511">
        <f>IF($BW$6="","",IF(ISERROR(INDEX([1]Base!$A$2:$C$207,MATCH($BW$6,[1]Base!$A$2:$A$207,0),2))=TRUE,"CABLE INCONNU",(INDEX([1]Base!$A$2:$C$207,MATCH($BW$6,[1]Base!$A$2:$A$207,0),3))))</f>
        <v>15.75</v>
      </c>
      <c r="BY1511">
        <f>IF($BW$6="","",IF(ISERROR(INDEX([1]Base!$A$2:$C$207,MATCH($BW$6,[1]Base!$A$2:$A$207,0),2))=TRUE,"CABLE INCONNU",(INDEX([1]Base!$A$2:$C$207,MATCH($BW$6,[1]Base!$A$2:$A$207,0),2))))</f>
        <v>0.54700000000000004</v>
      </c>
      <c r="CA1511">
        <f t="shared" si="84"/>
        <v>0</v>
      </c>
      <c r="CC1511">
        <f>$BB$28+$D$10*((EXP(($BB$26-Q1511)/$D$10)+EXP(-($BB$26-Q1511)/$D$10))/2-1)</f>
        <v>237.96</v>
      </c>
      <c r="CD15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BORD'!$B$13:$B$2000,0),9)))*Q1511/$M$18)</f>
        <v>237.96</v>
      </c>
      <c r="CF1511">
        <f>'[1]TABLEAU DE BORD'!B1509</f>
        <v>0</v>
      </c>
      <c r="CG1511">
        <f>'[1]TABLEAU DE BORD'!E1509-'[1]TABLEAU DE BORD'!C1509</f>
        <v>0</v>
      </c>
      <c r="CI1511">
        <f>'[1]TABLEAU DE BORD'!H1509</f>
        <v>0</v>
      </c>
      <c r="CJ1511">
        <f>'[1]TABLEAU DE BORD'!K1509-'[1]TABLEAU DE BORD'!I1509</f>
        <v>0</v>
      </c>
    </row>
    <row r="1512" spans="69:88" x14ac:dyDescent="0.25">
      <c r="BQ15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BORD'!$B$13:$B$2000,0),11))*Q1512/INDEX('[1]TABLEAU DE BORD'!$B$13:$R$2000,MATCH('Formalisme RTE'!$H$2,'[1]TABLEAU DE BORD'!$B$13:$B$2000,0),12)</f>
        <v>2.7040062867933941</v>
      </c>
      <c r="BR1512">
        <f t="shared" si="85"/>
        <v>0</v>
      </c>
      <c r="BU1512">
        <f t="shared" si="83"/>
        <v>0.5758883471257642</v>
      </c>
      <c r="BW1512">
        <f>IF($BW$6="","",IF(ISERROR(INDEX([1]Base!$A$2:$C$207,MATCH($BW$6,[1]Base!$A$2:$A$207,0),2))=TRUE,"CABLE INCONNU",(INDEX([1]Base!$A$2:$C$207,MATCH($BW$6,[1]Base!$A$2:$A$207,0),3))))</f>
        <v>15.75</v>
      </c>
      <c r="BY1512">
        <f>IF($BW$6="","",IF(ISERROR(INDEX([1]Base!$A$2:$C$207,MATCH($BW$6,[1]Base!$A$2:$A$207,0),2))=TRUE,"CABLE INCONNU",(INDEX([1]Base!$A$2:$C$207,MATCH($BW$6,[1]Base!$A$2:$A$207,0),2))))</f>
        <v>0.54700000000000004</v>
      </c>
      <c r="CA1512">
        <f t="shared" si="84"/>
        <v>0</v>
      </c>
      <c r="CC1512">
        <f>$BB$28+$D$10*((EXP(($BB$26-Q1512)/$D$10)+EXP(-($BB$26-Q1512)/$D$10))/2-1)</f>
        <v>237.96</v>
      </c>
      <c r="CD15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BORD'!$B$13:$B$2000,0),9)))*Q1512/$M$18)</f>
        <v>237.96</v>
      </c>
      <c r="CF1512">
        <f>'[1]TABLEAU DE BORD'!B1510</f>
        <v>0</v>
      </c>
      <c r="CG1512">
        <f>'[1]TABLEAU DE BORD'!E1510-'[1]TABLEAU DE BORD'!C1510</f>
        <v>0</v>
      </c>
      <c r="CI1512">
        <f>'[1]TABLEAU DE BORD'!H1510</f>
        <v>0</v>
      </c>
      <c r="CJ1512">
        <f>'[1]TABLEAU DE BORD'!K1510-'[1]TABLEAU DE BORD'!I1510</f>
        <v>0</v>
      </c>
    </row>
    <row r="1513" spans="69:88" x14ac:dyDescent="0.25">
      <c r="BQ15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BORD'!$B$13:$B$2000,0),11))*Q1513/INDEX('[1]TABLEAU DE BORD'!$B$13:$R$2000,MATCH('Formalisme RTE'!$H$2,'[1]TABLEAU DE BORD'!$B$13:$B$2000,0),12)</f>
        <v>2.7040062867933941</v>
      </c>
      <c r="BR1513">
        <f t="shared" si="85"/>
        <v>0</v>
      </c>
      <c r="BU1513">
        <f t="shared" si="83"/>
        <v>0.5758883471257642</v>
      </c>
      <c r="BW1513">
        <f>IF($BW$6="","",IF(ISERROR(INDEX([1]Base!$A$2:$C$207,MATCH($BW$6,[1]Base!$A$2:$A$207,0),2))=TRUE,"CABLE INCONNU",(INDEX([1]Base!$A$2:$C$207,MATCH($BW$6,[1]Base!$A$2:$A$207,0),3))))</f>
        <v>15.75</v>
      </c>
      <c r="BY1513">
        <f>IF($BW$6="","",IF(ISERROR(INDEX([1]Base!$A$2:$C$207,MATCH($BW$6,[1]Base!$A$2:$A$207,0),2))=TRUE,"CABLE INCONNU",(INDEX([1]Base!$A$2:$C$207,MATCH($BW$6,[1]Base!$A$2:$A$207,0),2))))</f>
        <v>0.54700000000000004</v>
      </c>
      <c r="CA1513">
        <f t="shared" si="84"/>
        <v>0</v>
      </c>
      <c r="CC1513">
        <f>$BB$28+$D$10*((EXP(($BB$26-Q1513)/$D$10)+EXP(-($BB$26-Q1513)/$D$10))/2-1)</f>
        <v>237.96</v>
      </c>
      <c r="CD15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BORD'!$B$13:$B$2000,0),9)))*Q1513/$M$18)</f>
        <v>237.96</v>
      </c>
      <c r="CF1513">
        <f>'[1]TABLEAU DE BORD'!B1511</f>
        <v>0</v>
      </c>
      <c r="CG1513">
        <f>'[1]TABLEAU DE BORD'!E1511-'[1]TABLEAU DE BORD'!C1511</f>
        <v>0</v>
      </c>
      <c r="CI1513">
        <f>'[1]TABLEAU DE BORD'!H1511</f>
        <v>0</v>
      </c>
      <c r="CJ1513">
        <f>'[1]TABLEAU DE BORD'!K1511-'[1]TABLEAU DE BORD'!I1511</f>
        <v>0</v>
      </c>
    </row>
    <row r="1514" spans="69:88" x14ac:dyDescent="0.25">
      <c r="BQ15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BORD'!$B$13:$B$2000,0),11))*Q1514/INDEX('[1]TABLEAU DE BORD'!$B$13:$R$2000,MATCH('Formalisme RTE'!$H$2,'[1]TABLEAU DE BORD'!$B$13:$B$2000,0),12)</f>
        <v>2.7040062867933941</v>
      </c>
      <c r="BR1514">
        <f t="shared" si="85"/>
        <v>0</v>
      </c>
      <c r="BU1514">
        <f t="shared" si="83"/>
        <v>0.5758883471257642</v>
      </c>
      <c r="BW1514">
        <f>IF($BW$6="","",IF(ISERROR(INDEX([1]Base!$A$2:$C$207,MATCH($BW$6,[1]Base!$A$2:$A$207,0),2))=TRUE,"CABLE INCONNU",(INDEX([1]Base!$A$2:$C$207,MATCH($BW$6,[1]Base!$A$2:$A$207,0),3))))</f>
        <v>15.75</v>
      </c>
      <c r="BY1514">
        <f>IF($BW$6="","",IF(ISERROR(INDEX([1]Base!$A$2:$C$207,MATCH($BW$6,[1]Base!$A$2:$A$207,0),2))=TRUE,"CABLE INCONNU",(INDEX([1]Base!$A$2:$C$207,MATCH($BW$6,[1]Base!$A$2:$A$207,0),2))))</f>
        <v>0.54700000000000004</v>
      </c>
      <c r="CA1514">
        <f t="shared" si="84"/>
        <v>0</v>
      </c>
      <c r="CC1514">
        <f>$BB$28+$D$10*((EXP(($BB$26-Q1514)/$D$10)+EXP(-($BB$26-Q1514)/$D$10))/2-1)</f>
        <v>237.96</v>
      </c>
      <c r="CD15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BORD'!$B$13:$B$2000,0),9)))*Q1514/$M$18)</f>
        <v>237.96</v>
      </c>
      <c r="CF1514">
        <f>'[1]TABLEAU DE BORD'!B1512</f>
        <v>0</v>
      </c>
      <c r="CG1514">
        <f>'[1]TABLEAU DE BORD'!E1512-'[1]TABLEAU DE BORD'!C1512</f>
        <v>0</v>
      </c>
      <c r="CI1514">
        <f>'[1]TABLEAU DE BORD'!H1512</f>
        <v>0</v>
      </c>
      <c r="CJ1514">
        <f>'[1]TABLEAU DE BORD'!K1512-'[1]TABLEAU DE BORD'!I1512</f>
        <v>0</v>
      </c>
    </row>
    <row r="1515" spans="69:88" x14ac:dyDescent="0.25">
      <c r="BQ15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BORD'!$B$13:$B$2000,0),11))*Q1515/INDEX('[1]TABLEAU DE BORD'!$B$13:$R$2000,MATCH('Formalisme RTE'!$H$2,'[1]TABLEAU DE BORD'!$B$13:$B$2000,0),12)</f>
        <v>2.7040062867933941</v>
      </c>
      <c r="BR1515">
        <f t="shared" si="85"/>
        <v>0</v>
      </c>
      <c r="BU1515">
        <f t="shared" si="83"/>
        <v>0.5758883471257642</v>
      </c>
      <c r="BW1515">
        <f>IF($BW$6="","",IF(ISERROR(INDEX([1]Base!$A$2:$C$207,MATCH($BW$6,[1]Base!$A$2:$A$207,0),2))=TRUE,"CABLE INCONNU",(INDEX([1]Base!$A$2:$C$207,MATCH($BW$6,[1]Base!$A$2:$A$207,0),3))))</f>
        <v>15.75</v>
      </c>
      <c r="BY1515">
        <f>IF($BW$6="","",IF(ISERROR(INDEX([1]Base!$A$2:$C$207,MATCH($BW$6,[1]Base!$A$2:$A$207,0),2))=TRUE,"CABLE INCONNU",(INDEX([1]Base!$A$2:$C$207,MATCH($BW$6,[1]Base!$A$2:$A$207,0),2))))</f>
        <v>0.54700000000000004</v>
      </c>
      <c r="CA1515">
        <f t="shared" si="84"/>
        <v>0</v>
      </c>
      <c r="CC1515">
        <f>$BB$28+$D$10*((EXP(($BB$26-Q1515)/$D$10)+EXP(-($BB$26-Q1515)/$D$10))/2-1)</f>
        <v>237.96</v>
      </c>
      <c r="CD15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BORD'!$B$13:$B$2000,0),9)))*Q1515/$M$18)</f>
        <v>237.96</v>
      </c>
      <c r="CF1515">
        <f>'[1]TABLEAU DE BORD'!B1513</f>
        <v>0</v>
      </c>
      <c r="CG1515">
        <f>'[1]TABLEAU DE BORD'!E1513-'[1]TABLEAU DE BORD'!C1513</f>
        <v>0</v>
      </c>
      <c r="CI1515">
        <f>'[1]TABLEAU DE BORD'!H1513</f>
        <v>0</v>
      </c>
      <c r="CJ1515">
        <f>'[1]TABLEAU DE BORD'!K1513-'[1]TABLEAU DE BORD'!I1513</f>
        <v>0</v>
      </c>
    </row>
    <row r="1516" spans="69:88" x14ac:dyDescent="0.25">
      <c r="BQ15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BORD'!$B$13:$B$2000,0),11))*Q1516/INDEX('[1]TABLEAU DE BORD'!$B$13:$R$2000,MATCH('Formalisme RTE'!$H$2,'[1]TABLEAU DE BORD'!$B$13:$B$2000,0),12)</f>
        <v>2.7040062867933941</v>
      </c>
      <c r="BR1516">
        <f t="shared" si="85"/>
        <v>0</v>
      </c>
      <c r="BU1516">
        <f t="shared" si="83"/>
        <v>0.5758883471257642</v>
      </c>
      <c r="BW1516">
        <f>IF($BW$6="","",IF(ISERROR(INDEX([1]Base!$A$2:$C$207,MATCH($BW$6,[1]Base!$A$2:$A$207,0),2))=TRUE,"CABLE INCONNU",(INDEX([1]Base!$A$2:$C$207,MATCH($BW$6,[1]Base!$A$2:$A$207,0),3))))</f>
        <v>15.75</v>
      </c>
      <c r="BY1516">
        <f>IF($BW$6="","",IF(ISERROR(INDEX([1]Base!$A$2:$C$207,MATCH($BW$6,[1]Base!$A$2:$A$207,0),2))=TRUE,"CABLE INCONNU",(INDEX([1]Base!$A$2:$C$207,MATCH($BW$6,[1]Base!$A$2:$A$207,0),2))))</f>
        <v>0.54700000000000004</v>
      </c>
      <c r="CA1516">
        <f t="shared" si="84"/>
        <v>0</v>
      </c>
      <c r="CC1516">
        <f>$BB$28+$D$10*((EXP(($BB$26-Q1516)/$D$10)+EXP(-($BB$26-Q1516)/$D$10))/2-1)</f>
        <v>237.96</v>
      </c>
      <c r="CD15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BORD'!$B$13:$B$2000,0),9)))*Q1516/$M$18)</f>
        <v>237.96</v>
      </c>
      <c r="CF1516">
        <f>'[1]TABLEAU DE BORD'!B1514</f>
        <v>0</v>
      </c>
      <c r="CG1516">
        <f>'[1]TABLEAU DE BORD'!E1514-'[1]TABLEAU DE BORD'!C1514</f>
        <v>0</v>
      </c>
      <c r="CI1516">
        <f>'[1]TABLEAU DE BORD'!H1514</f>
        <v>0</v>
      </c>
      <c r="CJ1516">
        <f>'[1]TABLEAU DE BORD'!K1514-'[1]TABLEAU DE BORD'!I1514</f>
        <v>0</v>
      </c>
    </row>
    <row r="1517" spans="69:88" x14ac:dyDescent="0.25">
      <c r="BQ15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BORD'!$B$13:$B$2000,0),11))*Q1517/INDEX('[1]TABLEAU DE BORD'!$B$13:$R$2000,MATCH('Formalisme RTE'!$H$2,'[1]TABLEAU DE BORD'!$B$13:$B$2000,0),12)</f>
        <v>2.7040062867933941</v>
      </c>
      <c r="BR1517">
        <f t="shared" si="85"/>
        <v>0</v>
      </c>
      <c r="BU1517">
        <f t="shared" si="83"/>
        <v>0.5758883471257642</v>
      </c>
      <c r="BW1517">
        <f>IF($BW$6="","",IF(ISERROR(INDEX([1]Base!$A$2:$C$207,MATCH($BW$6,[1]Base!$A$2:$A$207,0),2))=TRUE,"CABLE INCONNU",(INDEX([1]Base!$A$2:$C$207,MATCH($BW$6,[1]Base!$A$2:$A$207,0),3))))</f>
        <v>15.75</v>
      </c>
      <c r="BY1517">
        <f>IF($BW$6="","",IF(ISERROR(INDEX([1]Base!$A$2:$C$207,MATCH($BW$6,[1]Base!$A$2:$A$207,0),2))=TRUE,"CABLE INCONNU",(INDEX([1]Base!$A$2:$C$207,MATCH($BW$6,[1]Base!$A$2:$A$207,0),2))))</f>
        <v>0.54700000000000004</v>
      </c>
      <c r="CA1517">
        <f t="shared" si="84"/>
        <v>0</v>
      </c>
      <c r="CC1517">
        <f>$BB$28+$D$10*((EXP(($BB$26-Q1517)/$D$10)+EXP(-($BB$26-Q1517)/$D$10))/2-1)</f>
        <v>237.96</v>
      </c>
      <c r="CD15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BORD'!$B$13:$B$2000,0),9)))*Q1517/$M$18)</f>
        <v>237.96</v>
      </c>
      <c r="CF1517">
        <f>'[1]TABLEAU DE BORD'!B1515</f>
        <v>0</v>
      </c>
      <c r="CG1517">
        <f>'[1]TABLEAU DE BORD'!E1515-'[1]TABLEAU DE BORD'!C1515</f>
        <v>0</v>
      </c>
      <c r="CI1517">
        <f>'[1]TABLEAU DE BORD'!H1515</f>
        <v>0</v>
      </c>
      <c r="CJ1517">
        <f>'[1]TABLEAU DE BORD'!K1515-'[1]TABLEAU DE BORD'!I1515</f>
        <v>0</v>
      </c>
    </row>
    <row r="1518" spans="69:88" x14ac:dyDescent="0.25">
      <c r="BQ15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BORD'!$B$13:$B$2000,0),11))*Q1518/INDEX('[1]TABLEAU DE BORD'!$B$13:$R$2000,MATCH('Formalisme RTE'!$H$2,'[1]TABLEAU DE BORD'!$B$13:$B$2000,0),12)</f>
        <v>2.7040062867933941</v>
      </c>
      <c r="BR1518">
        <f t="shared" si="85"/>
        <v>0</v>
      </c>
      <c r="BU1518">
        <f t="shared" si="83"/>
        <v>0.5758883471257642</v>
      </c>
      <c r="BW1518">
        <f>IF($BW$6="","",IF(ISERROR(INDEX([1]Base!$A$2:$C$207,MATCH($BW$6,[1]Base!$A$2:$A$207,0),2))=TRUE,"CABLE INCONNU",(INDEX([1]Base!$A$2:$C$207,MATCH($BW$6,[1]Base!$A$2:$A$207,0),3))))</f>
        <v>15.75</v>
      </c>
      <c r="BY1518">
        <f>IF($BW$6="","",IF(ISERROR(INDEX([1]Base!$A$2:$C$207,MATCH($BW$6,[1]Base!$A$2:$A$207,0),2))=TRUE,"CABLE INCONNU",(INDEX([1]Base!$A$2:$C$207,MATCH($BW$6,[1]Base!$A$2:$A$207,0),2))))</f>
        <v>0.54700000000000004</v>
      </c>
      <c r="CA1518">
        <f t="shared" si="84"/>
        <v>0</v>
      </c>
      <c r="CC1518">
        <f>$BB$28+$D$10*((EXP(($BB$26-Q1518)/$D$10)+EXP(-($BB$26-Q1518)/$D$10))/2-1)</f>
        <v>237.96</v>
      </c>
      <c r="CD15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BORD'!$B$13:$B$2000,0),9)))*Q1518/$M$18)</f>
        <v>237.96</v>
      </c>
      <c r="CF1518">
        <f>'[1]TABLEAU DE BORD'!B1516</f>
        <v>0</v>
      </c>
      <c r="CG1518">
        <f>'[1]TABLEAU DE BORD'!E1516-'[1]TABLEAU DE BORD'!C1516</f>
        <v>0</v>
      </c>
      <c r="CI1518">
        <f>'[1]TABLEAU DE BORD'!H1516</f>
        <v>0</v>
      </c>
      <c r="CJ1518">
        <f>'[1]TABLEAU DE BORD'!K1516-'[1]TABLEAU DE BORD'!I1516</f>
        <v>0</v>
      </c>
    </row>
    <row r="1519" spans="69:88" x14ac:dyDescent="0.25">
      <c r="BQ15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BORD'!$B$13:$B$2000,0),11))*Q1519/INDEX('[1]TABLEAU DE BORD'!$B$13:$R$2000,MATCH('Formalisme RTE'!$H$2,'[1]TABLEAU DE BORD'!$B$13:$B$2000,0),12)</f>
        <v>2.7040062867933941</v>
      </c>
      <c r="BR1519">
        <f t="shared" si="85"/>
        <v>0</v>
      </c>
      <c r="BU1519">
        <f t="shared" si="83"/>
        <v>0.5758883471257642</v>
      </c>
      <c r="BW1519">
        <f>IF($BW$6="","",IF(ISERROR(INDEX([1]Base!$A$2:$C$207,MATCH($BW$6,[1]Base!$A$2:$A$207,0),2))=TRUE,"CABLE INCONNU",(INDEX([1]Base!$A$2:$C$207,MATCH($BW$6,[1]Base!$A$2:$A$207,0),3))))</f>
        <v>15.75</v>
      </c>
      <c r="BY1519">
        <f>IF($BW$6="","",IF(ISERROR(INDEX([1]Base!$A$2:$C$207,MATCH($BW$6,[1]Base!$A$2:$A$207,0),2))=TRUE,"CABLE INCONNU",(INDEX([1]Base!$A$2:$C$207,MATCH($BW$6,[1]Base!$A$2:$A$207,0),2))))</f>
        <v>0.54700000000000004</v>
      </c>
      <c r="CA1519">
        <f t="shared" si="84"/>
        <v>0</v>
      </c>
      <c r="CC1519">
        <f>$BB$28+$D$10*((EXP(($BB$26-Q1519)/$D$10)+EXP(-($BB$26-Q1519)/$D$10))/2-1)</f>
        <v>237.96</v>
      </c>
      <c r="CD15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BORD'!$B$13:$B$2000,0),9)))*Q1519/$M$18)</f>
        <v>237.96</v>
      </c>
      <c r="CF1519">
        <f>'[1]TABLEAU DE BORD'!B1517</f>
        <v>0</v>
      </c>
      <c r="CG1519">
        <f>'[1]TABLEAU DE BORD'!E1517-'[1]TABLEAU DE BORD'!C1517</f>
        <v>0</v>
      </c>
      <c r="CI1519">
        <f>'[1]TABLEAU DE BORD'!H1517</f>
        <v>0</v>
      </c>
      <c r="CJ1519">
        <f>'[1]TABLEAU DE BORD'!K1517-'[1]TABLEAU DE BORD'!I1517</f>
        <v>0</v>
      </c>
    </row>
    <row r="1520" spans="69:88" x14ac:dyDescent="0.25">
      <c r="BQ15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BORD'!$B$13:$B$2000,0),11))*Q1520/INDEX('[1]TABLEAU DE BORD'!$B$13:$R$2000,MATCH('Formalisme RTE'!$H$2,'[1]TABLEAU DE BORD'!$B$13:$B$2000,0),12)</f>
        <v>2.7040062867933941</v>
      </c>
      <c r="BR1520">
        <f t="shared" si="85"/>
        <v>0</v>
      </c>
      <c r="BU1520">
        <f t="shared" si="83"/>
        <v>0.5758883471257642</v>
      </c>
      <c r="BW1520">
        <f>IF($BW$6="","",IF(ISERROR(INDEX([1]Base!$A$2:$C$207,MATCH($BW$6,[1]Base!$A$2:$A$207,0),2))=TRUE,"CABLE INCONNU",(INDEX([1]Base!$A$2:$C$207,MATCH($BW$6,[1]Base!$A$2:$A$207,0),3))))</f>
        <v>15.75</v>
      </c>
      <c r="BY1520">
        <f>IF($BW$6="","",IF(ISERROR(INDEX([1]Base!$A$2:$C$207,MATCH($BW$6,[1]Base!$A$2:$A$207,0),2))=TRUE,"CABLE INCONNU",(INDEX([1]Base!$A$2:$C$207,MATCH($BW$6,[1]Base!$A$2:$A$207,0),2))))</f>
        <v>0.54700000000000004</v>
      </c>
      <c r="CA1520">
        <f t="shared" si="84"/>
        <v>0</v>
      </c>
      <c r="CC1520">
        <f>$BB$28+$D$10*((EXP(($BB$26-Q1520)/$D$10)+EXP(-($BB$26-Q1520)/$D$10))/2-1)</f>
        <v>237.96</v>
      </c>
      <c r="CD15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BORD'!$B$13:$B$2000,0),9)))*Q1520/$M$18)</f>
        <v>237.96</v>
      </c>
      <c r="CF1520">
        <f>'[1]TABLEAU DE BORD'!B1518</f>
        <v>0</v>
      </c>
      <c r="CG1520">
        <f>'[1]TABLEAU DE BORD'!E1518-'[1]TABLEAU DE BORD'!C1518</f>
        <v>0</v>
      </c>
      <c r="CI1520">
        <f>'[1]TABLEAU DE BORD'!H1518</f>
        <v>0</v>
      </c>
      <c r="CJ1520">
        <f>'[1]TABLEAU DE BORD'!K1518-'[1]TABLEAU DE BORD'!I1518</f>
        <v>0</v>
      </c>
    </row>
    <row r="1521" spans="69:88" x14ac:dyDescent="0.25">
      <c r="BQ15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BORD'!$B$13:$B$2000,0),11))*Q1521/INDEX('[1]TABLEAU DE BORD'!$B$13:$R$2000,MATCH('Formalisme RTE'!$H$2,'[1]TABLEAU DE BORD'!$B$13:$B$2000,0),12)</f>
        <v>2.7040062867933941</v>
      </c>
      <c r="BR1521">
        <f t="shared" si="85"/>
        <v>0</v>
      </c>
      <c r="BU1521">
        <f t="shared" si="83"/>
        <v>0.5758883471257642</v>
      </c>
      <c r="BW1521">
        <f>IF($BW$6="","",IF(ISERROR(INDEX([1]Base!$A$2:$C$207,MATCH($BW$6,[1]Base!$A$2:$A$207,0),2))=TRUE,"CABLE INCONNU",(INDEX([1]Base!$A$2:$C$207,MATCH($BW$6,[1]Base!$A$2:$A$207,0),3))))</f>
        <v>15.75</v>
      </c>
      <c r="BY1521">
        <f>IF($BW$6="","",IF(ISERROR(INDEX([1]Base!$A$2:$C$207,MATCH($BW$6,[1]Base!$A$2:$A$207,0),2))=TRUE,"CABLE INCONNU",(INDEX([1]Base!$A$2:$C$207,MATCH($BW$6,[1]Base!$A$2:$A$207,0),2))))</f>
        <v>0.54700000000000004</v>
      </c>
      <c r="CA1521">
        <f t="shared" si="84"/>
        <v>0</v>
      </c>
      <c r="CC1521">
        <f>$BB$28+$D$10*((EXP(($BB$26-Q1521)/$D$10)+EXP(-($BB$26-Q1521)/$D$10))/2-1)</f>
        <v>237.96</v>
      </c>
      <c r="CD15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BORD'!$B$13:$B$2000,0),9)))*Q1521/$M$18)</f>
        <v>237.96</v>
      </c>
      <c r="CF1521">
        <f>'[1]TABLEAU DE BORD'!B1519</f>
        <v>0</v>
      </c>
      <c r="CG1521">
        <f>'[1]TABLEAU DE BORD'!E1519-'[1]TABLEAU DE BORD'!C1519</f>
        <v>0</v>
      </c>
      <c r="CI1521">
        <f>'[1]TABLEAU DE BORD'!H1519</f>
        <v>0</v>
      </c>
      <c r="CJ1521">
        <f>'[1]TABLEAU DE BORD'!K1519-'[1]TABLEAU DE BORD'!I1519</f>
        <v>0</v>
      </c>
    </row>
    <row r="1522" spans="69:88" x14ac:dyDescent="0.25">
      <c r="BQ15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BORD'!$B$13:$B$2000,0),11))*Q1522/INDEX('[1]TABLEAU DE BORD'!$B$13:$R$2000,MATCH('Formalisme RTE'!$H$2,'[1]TABLEAU DE BORD'!$B$13:$B$2000,0),12)</f>
        <v>2.7040062867933941</v>
      </c>
      <c r="BR1522">
        <f t="shared" si="85"/>
        <v>0</v>
      </c>
      <c r="BU1522">
        <f t="shared" si="83"/>
        <v>0.5758883471257642</v>
      </c>
      <c r="BW1522">
        <f>IF($BW$6="","",IF(ISERROR(INDEX([1]Base!$A$2:$C$207,MATCH($BW$6,[1]Base!$A$2:$A$207,0),2))=TRUE,"CABLE INCONNU",(INDEX([1]Base!$A$2:$C$207,MATCH($BW$6,[1]Base!$A$2:$A$207,0),3))))</f>
        <v>15.75</v>
      </c>
      <c r="BY1522">
        <f>IF($BW$6="","",IF(ISERROR(INDEX([1]Base!$A$2:$C$207,MATCH($BW$6,[1]Base!$A$2:$A$207,0),2))=TRUE,"CABLE INCONNU",(INDEX([1]Base!$A$2:$C$207,MATCH($BW$6,[1]Base!$A$2:$A$207,0),2))))</f>
        <v>0.54700000000000004</v>
      </c>
      <c r="CA1522">
        <f t="shared" si="84"/>
        <v>0</v>
      </c>
      <c r="CC1522">
        <f>$BB$28+$D$10*((EXP(($BB$26-Q1522)/$D$10)+EXP(-($BB$26-Q1522)/$D$10))/2-1)</f>
        <v>237.96</v>
      </c>
      <c r="CD15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BORD'!$B$13:$B$2000,0),9)))*Q1522/$M$18)</f>
        <v>237.96</v>
      </c>
      <c r="CF1522">
        <f>'[1]TABLEAU DE BORD'!B1520</f>
        <v>0</v>
      </c>
      <c r="CG1522">
        <f>'[1]TABLEAU DE BORD'!E1520-'[1]TABLEAU DE BORD'!C1520</f>
        <v>0</v>
      </c>
      <c r="CI1522">
        <f>'[1]TABLEAU DE BORD'!H1520</f>
        <v>0</v>
      </c>
      <c r="CJ1522">
        <f>'[1]TABLEAU DE BORD'!K1520-'[1]TABLEAU DE BORD'!I1520</f>
        <v>0</v>
      </c>
    </row>
    <row r="1523" spans="69:88" x14ac:dyDescent="0.25">
      <c r="BQ15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BORD'!$B$13:$B$2000,0),11))*Q1523/INDEX('[1]TABLEAU DE BORD'!$B$13:$R$2000,MATCH('Formalisme RTE'!$H$2,'[1]TABLEAU DE BORD'!$B$13:$B$2000,0),12)</f>
        <v>2.7040062867933941</v>
      </c>
      <c r="BR1523">
        <f t="shared" si="85"/>
        <v>0</v>
      </c>
      <c r="BU1523">
        <f t="shared" si="83"/>
        <v>0.5758883471257642</v>
      </c>
      <c r="BW1523">
        <f>IF($BW$6="","",IF(ISERROR(INDEX([1]Base!$A$2:$C$207,MATCH($BW$6,[1]Base!$A$2:$A$207,0),2))=TRUE,"CABLE INCONNU",(INDEX([1]Base!$A$2:$C$207,MATCH($BW$6,[1]Base!$A$2:$A$207,0),3))))</f>
        <v>15.75</v>
      </c>
      <c r="BY1523">
        <f>IF($BW$6="","",IF(ISERROR(INDEX([1]Base!$A$2:$C$207,MATCH($BW$6,[1]Base!$A$2:$A$207,0),2))=TRUE,"CABLE INCONNU",(INDEX([1]Base!$A$2:$C$207,MATCH($BW$6,[1]Base!$A$2:$A$207,0),2))))</f>
        <v>0.54700000000000004</v>
      </c>
      <c r="CA1523">
        <f t="shared" si="84"/>
        <v>0</v>
      </c>
      <c r="CC1523">
        <f>$BB$28+$D$10*((EXP(($BB$26-Q1523)/$D$10)+EXP(-($BB$26-Q1523)/$D$10))/2-1)</f>
        <v>237.96</v>
      </c>
      <c r="CD15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BORD'!$B$13:$B$2000,0),9)))*Q1523/$M$18)</f>
        <v>237.96</v>
      </c>
      <c r="CF1523">
        <f>'[1]TABLEAU DE BORD'!B1521</f>
        <v>0</v>
      </c>
      <c r="CG1523">
        <f>'[1]TABLEAU DE BORD'!E1521-'[1]TABLEAU DE BORD'!C1521</f>
        <v>0</v>
      </c>
      <c r="CI1523">
        <f>'[1]TABLEAU DE BORD'!H1521</f>
        <v>0</v>
      </c>
      <c r="CJ1523">
        <f>'[1]TABLEAU DE BORD'!K1521-'[1]TABLEAU DE BORD'!I1521</f>
        <v>0</v>
      </c>
    </row>
    <row r="1524" spans="69:88" x14ac:dyDescent="0.25">
      <c r="BQ15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BORD'!$B$13:$B$2000,0),11))*Q1524/INDEX('[1]TABLEAU DE BORD'!$B$13:$R$2000,MATCH('Formalisme RTE'!$H$2,'[1]TABLEAU DE BORD'!$B$13:$B$2000,0),12)</f>
        <v>2.7040062867933941</v>
      </c>
      <c r="BR1524">
        <f t="shared" si="85"/>
        <v>0</v>
      </c>
      <c r="BU1524">
        <f t="shared" si="83"/>
        <v>0.5758883471257642</v>
      </c>
      <c r="BW1524">
        <f>IF($BW$6="","",IF(ISERROR(INDEX([1]Base!$A$2:$C$207,MATCH($BW$6,[1]Base!$A$2:$A$207,0),2))=TRUE,"CABLE INCONNU",(INDEX([1]Base!$A$2:$C$207,MATCH($BW$6,[1]Base!$A$2:$A$207,0),3))))</f>
        <v>15.75</v>
      </c>
      <c r="BY1524">
        <f>IF($BW$6="","",IF(ISERROR(INDEX([1]Base!$A$2:$C$207,MATCH($BW$6,[1]Base!$A$2:$A$207,0),2))=TRUE,"CABLE INCONNU",(INDEX([1]Base!$A$2:$C$207,MATCH($BW$6,[1]Base!$A$2:$A$207,0),2))))</f>
        <v>0.54700000000000004</v>
      </c>
      <c r="CA1524">
        <f t="shared" si="84"/>
        <v>0</v>
      </c>
      <c r="CC1524">
        <f>$BB$28+$D$10*((EXP(($BB$26-Q1524)/$D$10)+EXP(-($BB$26-Q1524)/$D$10))/2-1)</f>
        <v>237.96</v>
      </c>
      <c r="CD15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BORD'!$B$13:$B$2000,0),9)))*Q1524/$M$18)</f>
        <v>237.96</v>
      </c>
      <c r="CF1524">
        <f>'[1]TABLEAU DE BORD'!B1522</f>
        <v>0</v>
      </c>
      <c r="CG1524">
        <f>'[1]TABLEAU DE BORD'!E1522-'[1]TABLEAU DE BORD'!C1522</f>
        <v>0</v>
      </c>
      <c r="CI1524">
        <f>'[1]TABLEAU DE BORD'!H1522</f>
        <v>0</v>
      </c>
      <c r="CJ1524">
        <f>'[1]TABLEAU DE BORD'!K1522-'[1]TABLEAU DE BORD'!I1522</f>
        <v>0</v>
      </c>
    </row>
    <row r="1525" spans="69:88" x14ac:dyDescent="0.25">
      <c r="BQ15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BORD'!$B$13:$B$2000,0),11))*Q1525/INDEX('[1]TABLEAU DE BORD'!$B$13:$R$2000,MATCH('Formalisme RTE'!$H$2,'[1]TABLEAU DE BORD'!$B$13:$B$2000,0),12)</f>
        <v>2.7040062867933941</v>
      </c>
      <c r="BR1525">
        <f t="shared" si="85"/>
        <v>0</v>
      </c>
      <c r="BU1525">
        <f t="shared" si="83"/>
        <v>0.5758883471257642</v>
      </c>
      <c r="BW1525">
        <f>IF($BW$6="","",IF(ISERROR(INDEX([1]Base!$A$2:$C$207,MATCH($BW$6,[1]Base!$A$2:$A$207,0),2))=TRUE,"CABLE INCONNU",(INDEX([1]Base!$A$2:$C$207,MATCH($BW$6,[1]Base!$A$2:$A$207,0),3))))</f>
        <v>15.75</v>
      </c>
      <c r="BY1525">
        <f>IF($BW$6="","",IF(ISERROR(INDEX([1]Base!$A$2:$C$207,MATCH($BW$6,[1]Base!$A$2:$A$207,0),2))=TRUE,"CABLE INCONNU",(INDEX([1]Base!$A$2:$C$207,MATCH($BW$6,[1]Base!$A$2:$A$207,0),2))))</f>
        <v>0.54700000000000004</v>
      </c>
      <c r="CA1525">
        <f t="shared" si="84"/>
        <v>0</v>
      </c>
      <c r="CC1525">
        <f>$BB$28+$D$10*((EXP(($BB$26-Q1525)/$D$10)+EXP(-($BB$26-Q1525)/$D$10))/2-1)</f>
        <v>237.96</v>
      </c>
      <c r="CD15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BORD'!$B$13:$B$2000,0),9)))*Q1525/$M$18)</f>
        <v>237.96</v>
      </c>
      <c r="CF1525">
        <f>'[1]TABLEAU DE BORD'!B1523</f>
        <v>0</v>
      </c>
      <c r="CG1525">
        <f>'[1]TABLEAU DE BORD'!E1523-'[1]TABLEAU DE BORD'!C1523</f>
        <v>0</v>
      </c>
      <c r="CI1525">
        <f>'[1]TABLEAU DE BORD'!H1523</f>
        <v>0</v>
      </c>
      <c r="CJ1525">
        <f>'[1]TABLEAU DE BORD'!K1523-'[1]TABLEAU DE BORD'!I1523</f>
        <v>0</v>
      </c>
    </row>
    <row r="1526" spans="69:88" x14ac:dyDescent="0.25">
      <c r="BQ15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BORD'!$B$13:$B$2000,0),11))*Q1526/INDEX('[1]TABLEAU DE BORD'!$B$13:$R$2000,MATCH('Formalisme RTE'!$H$2,'[1]TABLEAU DE BORD'!$B$13:$B$2000,0),12)</f>
        <v>2.7040062867933941</v>
      </c>
      <c r="BR1526">
        <f t="shared" si="85"/>
        <v>0</v>
      </c>
      <c r="BU1526">
        <f t="shared" si="83"/>
        <v>0.5758883471257642</v>
      </c>
      <c r="BW1526">
        <f>IF($BW$6="","",IF(ISERROR(INDEX([1]Base!$A$2:$C$207,MATCH($BW$6,[1]Base!$A$2:$A$207,0),2))=TRUE,"CABLE INCONNU",(INDEX([1]Base!$A$2:$C$207,MATCH($BW$6,[1]Base!$A$2:$A$207,0),3))))</f>
        <v>15.75</v>
      </c>
      <c r="BY1526">
        <f>IF($BW$6="","",IF(ISERROR(INDEX([1]Base!$A$2:$C$207,MATCH($BW$6,[1]Base!$A$2:$A$207,0),2))=TRUE,"CABLE INCONNU",(INDEX([1]Base!$A$2:$C$207,MATCH($BW$6,[1]Base!$A$2:$A$207,0),2))))</f>
        <v>0.54700000000000004</v>
      </c>
      <c r="CA1526">
        <f t="shared" si="84"/>
        <v>0</v>
      </c>
      <c r="CC1526">
        <f>$BB$28+$D$10*((EXP(($BB$26-Q1526)/$D$10)+EXP(-($BB$26-Q1526)/$D$10))/2-1)</f>
        <v>237.96</v>
      </c>
      <c r="CD15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BORD'!$B$13:$B$2000,0),9)))*Q1526/$M$18)</f>
        <v>237.96</v>
      </c>
      <c r="CF1526">
        <f>'[1]TABLEAU DE BORD'!B1524</f>
        <v>0</v>
      </c>
      <c r="CG1526">
        <f>'[1]TABLEAU DE BORD'!E1524-'[1]TABLEAU DE BORD'!C1524</f>
        <v>0</v>
      </c>
      <c r="CI1526">
        <f>'[1]TABLEAU DE BORD'!H1524</f>
        <v>0</v>
      </c>
      <c r="CJ1526">
        <f>'[1]TABLEAU DE BORD'!K1524-'[1]TABLEAU DE BORD'!I1524</f>
        <v>0</v>
      </c>
    </row>
    <row r="1527" spans="69:88" x14ac:dyDescent="0.25">
      <c r="BQ15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BORD'!$B$13:$B$2000,0),11))*Q1527/INDEX('[1]TABLEAU DE BORD'!$B$13:$R$2000,MATCH('Formalisme RTE'!$H$2,'[1]TABLEAU DE BORD'!$B$13:$B$2000,0),12)</f>
        <v>2.7040062867933941</v>
      </c>
      <c r="BR1527">
        <f t="shared" si="85"/>
        <v>0</v>
      </c>
      <c r="BU1527">
        <f t="shared" si="83"/>
        <v>0.5758883471257642</v>
      </c>
      <c r="BW1527">
        <f>IF($BW$6="","",IF(ISERROR(INDEX([1]Base!$A$2:$C$207,MATCH($BW$6,[1]Base!$A$2:$A$207,0),2))=TRUE,"CABLE INCONNU",(INDEX([1]Base!$A$2:$C$207,MATCH($BW$6,[1]Base!$A$2:$A$207,0),3))))</f>
        <v>15.75</v>
      </c>
      <c r="BY1527">
        <f>IF($BW$6="","",IF(ISERROR(INDEX([1]Base!$A$2:$C$207,MATCH($BW$6,[1]Base!$A$2:$A$207,0),2))=TRUE,"CABLE INCONNU",(INDEX([1]Base!$A$2:$C$207,MATCH($BW$6,[1]Base!$A$2:$A$207,0),2))))</f>
        <v>0.54700000000000004</v>
      </c>
      <c r="CA1527">
        <f t="shared" si="84"/>
        <v>0</v>
      </c>
      <c r="CC1527">
        <f>$BB$28+$D$10*((EXP(($BB$26-Q1527)/$D$10)+EXP(-($BB$26-Q1527)/$D$10))/2-1)</f>
        <v>237.96</v>
      </c>
      <c r="CD15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BORD'!$B$13:$B$2000,0),9)))*Q1527/$M$18)</f>
        <v>237.96</v>
      </c>
      <c r="CF1527">
        <f>'[1]TABLEAU DE BORD'!B1525</f>
        <v>0</v>
      </c>
      <c r="CG1527">
        <f>'[1]TABLEAU DE BORD'!E1525-'[1]TABLEAU DE BORD'!C1525</f>
        <v>0</v>
      </c>
      <c r="CI1527">
        <f>'[1]TABLEAU DE BORD'!H1525</f>
        <v>0</v>
      </c>
      <c r="CJ1527">
        <f>'[1]TABLEAU DE BORD'!K1525-'[1]TABLEAU DE BORD'!I1525</f>
        <v>0</v>
      </c>
    </row>
    <row r="1528" spans="69:88" x14ac:dyDescent="0.25">
      <c r="BQ15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BORD'!$B$13:$B$2000,0),11))*Q1528/INDEX('[1]TABLEAU DE BORD'!$B$13:$R$2000,MATCH('Formalisme RTE'!$H$2,'[1]TABLEAU DE BORD'!$B$13:$B$2000,0),12)</f>
        <v>2.7040062867933941</v>
      </c>
      <c r="BR1528">
        <f t="shared" si="85"/>
        <v>0</v>
      </c>
      <c r="BU1528">
        <f t="shared" si="83"/>
        <v>0.5758883471257642</v>
      </c>
      <c r="BW1528">
        <f>IF($BW$6="","",IF(ISERROR(INDEX([1]Base!$A$2:$C$207,MATCH($BW$6,[1]Base!$A$2:$A$207,0),2))=TRUE,"CABLE INCONNU",(INDEX([1]Base!$A$2:$C$207,MATCH($BW$6,[1]Base!$A$2:$A$207,0),3))))</f>
        <v>15.75</v>
      </c>
      <c r="BY1528">
        <f>IF($BW$6="","",IF(ISERROR(INDEX([1]Base!$A$2:$C$207,MATCH($BW$6,[1]Base!$A$2:$A$207,0),2))=TRUE,"CABLE INCONNU",(INDEX([1]Base!$A$2:$C$207,MATCH($BW$6,[1]Base!$A$2:$A$207,0),2))))</f>
        <v>0.54700000000000004</v>
      </c>
      <c r="CA1528">
        <f t="shared" si="84"/>
        <v>0</v>
      </c>
      <c r="CC1528">
        <f>$BB$28+$D$10*((EXP(($BB$26-Q1528)/$D$10)+EXP(-($BB$26-Q1528)/$D$10))/2-1)</f>
        <v>237.96</v>
      </c>
      <c r="CD15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BORD'!$B$13:$B$2000,0),9)))*Q1528/$M$18)</f>
        <v>237.96</v>
      </c>
      <c r="CF1528">
        <f>'[1]TABLEAU DE BORD'!B1526</f>
        <v>0</v>
      </c>
      <c r="CG1528">
        <f>'[1]TABLEAU DE BORD'!E1526-'[1]TABLEAU DE BORD'!C1526</f>
        <v>0</v>
      </c>
      <c r="CI1528">
        <f>'[1]TABLEAU DE BORD'!H1526</f>
        <v>0</v>
      </c>
      <c r="CJ1528">
        <f>'[1]TABLEAU DE BORD'!K1526-'[1]TABLEAU DE BORD'!I1526</f>
        <v>0</v>
      </c>
    </row>
    <row r="1529" spans="69:88" x14ac:dyDescent="0.25">
      <c r="BQ15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BORD'!$B$13:$B$2000,0),11))*Q1529/INDEX('[1]TABLEAU DE BORD'!$B$13:$R$2000,MATCH('Formalisme RTE'!$H$2,'[1]TABLEAU DE BORD'!$B$13:$B$2000,0),12)</f>
        <v>2.7040062867933941</v>
      </c>
      <c r="BR1529">
        <f t="shared" si="85"/>
        <v>0</v>
      </c>
      <c r="BU1529">
        <f t="shared" si="83"/>
        <v>0.5758883471257642</v>
      </c>
      <c r="BW1529">
        <f>IF($BW$6="","",IF(ISERROR(INDEX([1]Base!$A$2:$C$207,MATCH($BW$6,[1]Base!$A$2:$A$207,0),2))=TRUE,"CABLE INCONNU",(INDEX([1]Base!$A$2:$C$207,MATCH($BW$6,[1]Base!$A$2:$A$207,0),3))))</f>
        <v>15.75</v>
      </c>
      <c r="BY1529">
        <f>IF($BW$6="","",IF(ISERROR(INDEX([1]Base!$A$2:$C$207,MATCH($BW$6,[1]Base!$A$2:$A$207,0),2))=TRUE,"CABLE INCONNU",(INDEX([1]Base!$A$2:$C$207,MATCH($BW$6,[1]Base!$A$2:$A$207,0),2))))</f>
        <v>0.54700000000000004</v>
      </c>
      <c r="CA1529">
        <f t="shared" si="84"/>
        <v>0</v>
      </c>
      <c r="CC1529">
        <f>$BB$28+$D$10*((EXP(($BB$26-Q1529)/$D$10)+EXP(-($BB$26-Q1529)/$D$10))/2-1)</f>
        <v>237.96</v>
      </c>
      <c r="CD15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BORD'!$B$13:$B$2000,0),9)))*Q1529/$M$18)</f>
        <v>237.96</v>
      </c>
      <c r="CF1529">
        <f>'[1]TABLEAU DE BORD'!B1527</f>
        <v>0</v>
      </c>
      <c r="CG1529">
        <f>'[1]TABLEAU DE BORD'!E1527-'[1]TABLEAU DE BORD'!C1527</f>
        <v>0</v>
      </c>
      <c r="CI1529">
        <f>'[1]TABLEAU DE BORD'!H1527</f>
        <v>0</v>
      </c>
      <c r="CJ1529">
        <f>'[1]TABLEAU DE BORD'!K1527-'[1]TABLEAU DE BORD'!I1527</f>
        <v>0</v>
      </c>
    </row>
    <row r="1530" spans="69:88" x14ac:dyDescent="0.25">
      <c r="BQ15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BORD'!$B$13:$B$2000,0),11))*Q1530/INDEX('[1]TABLEAU DE BORD'!$B$13:$R$2000,MATCH('Formalisme RTE'!$H$2,'[1]TABLEAU DE BORD'!$B$13:$B$2000,0),12)</f>
        <v>2.7040062867933941</v>
      </c>
      <c r="BR1530">
        <f t="shared" si="85"/>
        <v>0</v>
      </c>
      <c r="BU1530">
        <f t="shared" si="83"/>
        <v>0.5758883471257642</v>
      </c>
      <c r="BW1530">
        <f>IF($BW$6="","",IF(ISERROR(INDEX([1]Base!$A$2:$C$207,MATCH($BW$6,[1]Base!$A$2:$A$207,0),2))=TRUE,"CABLE INCONNU",(INDEX([1]Base!$A$2:$C$207,MATCH($BW$6,[1]Base!$A$2:$A$207,0),3))))</f>
        <v>15.75</v>
      </c>
      <c r="BY1530">
        <f>IF($BW$6="","",IF(ISERROR(INDEX([1]Base!$A$2:$C$207,MATCH($BW$6,[1]Base!$A$2:$A$207,0),2))=TRUE,"CABLE INCONNU",(INDEX([1]Base!$A$2:$C$207,MATCH($BW$6,[1]Base!$A$2:$A$207,0),2))))</f>
        <v>0.54700000000000004</v>
      </c>
      <c r="CA1530">
        <f t="shared" si="84"/>
        <v>0</v>
      </c>
      <c r="CC1530">
        <f>$BB$28+$D$10*((EXP(($BB$26-Q1530)/$D$10)+EXP(-($BB$26-Q1530)/$D$10))/2-1)</f>
        <v>237.96</v>
      </c>
      <c r="CD15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BORD'!$B$13:$B$2000,0),9)))*Q1530/$M$18)</f>
        <v>237.96</v>
      </c>
      <c r="CF1530">
        <f>'[1]TABLEAU DE BORD'!B1528</f>
        <v>0</v>
      </c>
      <c r="CG1530">
        <f>'[1]TABLEAU DE BORD'!E1528-'[1]TABLEAU DE BORD'!C1528</f>
        <v>0</v>
      </c>
      <c r="CI1530">
        <f>'[1]TABLEAU DE BORD'!H1528</f>
        <v>0</v>
      </c>
      <c r="CJ1530">
        <f>'[1]TABLEAU DE BORD'!K1528-'[1]TABLEAU DE BORD'!I1528</f>
        <v>0</v>
      </c>
    </row>
    <row r="1531" spans="69:88" x14ac:dyDescent="0.25">
      <c r="BQ15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BORD'!$B$13:$B$2000,0),11))*Q1531/INDEX('[1]TABLEAU DE BORD'!$B$13:$R$2000,MATCH('Formalisme RTE'!$H$2,'[1]TABLEAU DE BORD'!$B$13:$B$2000,0),12)</f>
        <v>2.7040062867933941</v>
      </c>
      <c r="BR1531">
        <f t="shared" si="85"/>
        <v>0</v>
      </c>
      <c r="BU1531">
        <f t="shared" si="83"/>
        <v>0.5758883471257642</v>
      </c>
      <c r="BW1531">
        <f>IF($BW$6="","",IF(ISERROR(INDEX([1]Base!$A$2:$C$207,MATCH($BW$6,[1]Base!$A$2:$A$207,0),2))=TRUE,"CABLE INCONNU",(INDEX([1]Base!$A$2:$C$207,MATCH($BW$6,[1]Base!$A$2:$A$207,0),3))))</f>
        <v>15.75</v>
      </c>
      <c r="BY1531">
        <f>IF($BW$6="","",IF(ISERROR(INDEX([1]Base!$A$2:$C$207,MATCH($BW$6,[1]Base!$A$2:$A$207,0),2))=TRUE,"CABLE INCONNU",(INDEX([1]Base!$A$2:$C$207,MATCH($BW$6,[1]Base!$A$2:$A$207,0),2))))</f>
        <v>0.54700000000000004</v>
      </c>
      <c r="CA1531">
        <f t="shared" si="84"/>
        <v>0</v>
      </c>
      <c r="CC1531">
        <f>$BB$28+$D$10*((EXP(($BB$26-Q1531)/$D$10)+EXP(-($BB$26-Q1531)/$D$10))/2-1)</f>
        <v>237.96</v>
      </c>
      <c r="CD15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BORD'!$B$13:$B$2000,0),9)))*Q1531/$M$18)</f>
        <v>237.96</v>
      </c>
      <c r="CF1531">
        <f>'[1]TABLEAU DE BORD'!B1529</f>
        <v>0</v>
      </c>
      <c r="CG1531">
        <f>'[1]TABLEAU DE BORD'!E1529-'[1]TABLEAU DE BORD'!C1529</f>
        <v>0</v>
      </c>
      <c r="CI1531">
        <f>'[1]TABLEAU DE BORD'!H1529</f>
        <v>0</v>
      </c>
      <c r="CJ1531">
        <f>'[1]TABLEAU DE BORD'!K1529-'[1]TABLEAU DE BORD'!I1529</f>
        <v>0</v>
      </c>
    </row>
    <row r="1532" spans="69:88" x14ac:dyDescent="0.25">
      <c r="BQ15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BORD'!$B$13:$B$2000,0),11))*Q1532/INDEX('[1]TABLEAU DE BORD'!$B$13:$R$2000,MATCH('Formalisme RTE'!$H$2,'[1]TABLEAU DE BORD'!$B$13:$B$2000,0),12)</f>
        <v>2.7040062867933941</v>
      </c>
      <c r="BR1532">
        <f t="shared" si="85"/>
        <v>0</v>
      </c>
      <c r="BU1532">
        <f t="shared" si="83"/>
        <v>0.5758883471257642</v>
      </c>
      <c r="BW1532">
        <f>IF($BW$6="","",IF(ISERROR(INDEX([1]Base!$A$2:$C$207,MATCH($BW$6,[1]Base!$A$2:$A$207,0),2))=TRUE,"CABLE INCONNU",(INDEX([1]Base!$A$2:$C$207,MATCH($BW$6,[1]Base!$A$2:$A$207,0),3))))</f>
        <v>15.75</v>
      </c>
      <c r="BY1532">
        <f>IF($BW$6="","",IF(ISERROR(INDEX([1]Base!$A$2:$C$207,MATCH($BW$6,[1]Base!$A$2:$A$207,0),2))=TRUE,"CABLE INCONNU",(INDEX([1]Base!$A$2:$C$207,MATCH($BW$6,[1]Base!$A$2:$A$207,0),2))))</f>
        <v>0.54700000000000004</v>
      </c>
      <c r="CA1532">
        <f t="shared" si="84"/>
        <v>0</v>
      </c>
      <c r="CC1532">
        <f>$BB$28+$D$10*((EXP(($BB$26-Q1532)/$D$10)+EXP(-($BB$26-Q1532)/$D$10))/2-1)</f>
        <v>237.96</v>
      </c>
      <c r="CD15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BORD'!$B$13:$B$2000,0),9)))*Q1532/$M$18)</f>
        <v>237.96</v>
      </c>
      <c r="CF1532">
        <f>'[1]TABLEAU DE BORD'!B1530</f>
        <v>0</v>
      </c>
      <c r="CG1532">
        <f>'[1]TABLEAU DE BORD'!E1530-'[1]TABLEAU DE BORD'!C1530</f>
        <v>0</v>
      </c>
      <c r="CI1532">
        <f>'[1]TABLEAU DE BORD'!H1530</f>
        <v>0</v>
      </c>
      <c r="CJ1532">
        <f>'[1]TABLEAU DE BORD'!K1530-'[1]TABLEAU DE BORD'!I1530</f>
        <v>0</v>
      </c>
    </row>
    <row r="1533" spans="69:88" x14ac:dyDescent="0.25">
      <c r="BQ15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BORD'!$B$13:$B$2000,0),11))*Q1533/INDEX('[1]TABLEAU DE BORD'!$B$13:$R$2000,MATCH('Formalisme RTE'!$H$2,'[1]TABLEAU DE BORD'!$B$13:$B$2000,0),12)</f>
        <v>2.7040062867933941</v>
      </c>
      <c r="BR1533">
        <f t="shared" si="85"/>
        <v>0</v>
      </c>
      <c r="BU1533">
        <f t="shared" si="83"/>
        <v>0.5758883471257642</v>
      </c>
      <c r="BW1533">
        <f>IF($BW$6="","",IF(ISERROR(INDEX([1]Base!$A$2:$C$207,MATCH($BW$6,[1]Base!$A$2:$A$207,0),2))=TRUE,"CABLE INCONNU",(INDEX([1]Base!$A$2:$C$207,MATCH($BW$6,[1]Base!$A$2:$A$207,0),3))))</f>
        <v>15.75</v>
      </c>
      <c r="BY1533">
        <f>IF($BW$6="","",IF(ISERROR(INDEX([1]Base!$A$2:$C$207,MATCH($BW$6,[1]Base!$A$2:$A$207,0),2))=TRUE,"CABLE INCONNU",(INDEX([1]Base!$A$2:$C$207,MATCH($BW$6,[1]Base!$A$2:$A$207,0),2))))</f>
        <v>0.54700000000000004</v>
      </c>
      <c r="CA1533">
        <f t="shared" si="84"/>
        <v>0</v>
      </c>
      <c r="CC1533">
        <f>$BB$28+$D$10*((EXP(($BB$26-Q1533)/$D$10)+EXP(-($BB$26-Q1533)/$D$10))/2-1)</f>
        <v>237.96</v>
      </c>
      <c r="CD15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BORD'!$B$13:$B$2000,0),9)))*Q1533/$M$18)</f>
        <v>237.96</v>
      </c>
      <c r="CF1533">
        <f>'[1]TABLEAU DE BORD'!B1531</f>
        <v>0</v>
      </c>
      <c r="CG1533">
        <f>'[1]TABLEAU DE BORD'!E1531-'[1]TABLEAU DE BORD'!C1531</f>
        <v>0</v>
      </c>
      <c r="CI1533">
        <f>'[1]TABLEAU DE BORD'!H1531</f>
        <v>0</v>
      </c>
      <c r="CJ1533">
        <f>'[1]TABLEAU DE BORD'!K1531-'[1]TABLEAU DE BORD'!I1531</f>
        <v>0</v>
      </c>
    </row>
    <row r="1534" spans="69:88" x14ac:dyDescent="0.25">
      <c r="BQ15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BORD'!$B$13:$B$2000,0),11))*Q1534/INDEX('[1]TABLEAU DE BORD'!$B$13:$R$2000,MATCH('Formalisme RTE'!$H$2,'[1]TABLEAU DE BORD'!$B$13:$B$2000,0),12)</f>
        <v>2.7040062867933941</v>
      </c>
      <c r="BR1534">
        <f t="shared" si="85"/>
        <v>0</v>
      </c>
      <c r="BU1534">
        <f t="shared" si="83"/>
        <v>0.5758883471257642</v>
      </c>
      <c r="BW1534">
        <f>IF($BW$6="","",IF(ISERROR(INDEX([1]Base!$A$2:$C$207,MATCH($BW$6,[1]Base!$A$2:$A$207,0),2))=TRUE,"CABLE INCONNU",(INDEX([1]Base!$A$2:$C$207,MATCH($BW$6,[1]Base!$A$2:$A$207,0),3))))</f>
        <v>15.75</v>
      </c>
      <c r="BY1534">
        <f>IF($BW$6="","",IF(ISERROR(INDEX([1]Base!$A$2:$C$207,MATCH($BW$6,[1]Base!$A$2:$A$207,0),2))=TRUE,"CABLE INCONNU",(INDEX([1]Base!$A$2:$C$207,MATCH($BW$6,[1]Base!$A$2:$A$207,0),2))))</f>
        <v>0.54700000000000004</v>
      </c>
      <c r="CA1534">
        <f t="shared" si="84"/>
        <v>0</v>
      </c>
      <c r="CC1534">
        <f>$BB$28+$D$10*((EXP(($BB$26-Q1534)/$D$10)+EXP(-($BB$26-Q1534)/$D$10))/2-1)</f>
        <v>237.96</v>
      </c>
      <c r="CD15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BORD'!$B$13:$B$2000,0),9)))*Q1534/$M$18)</f>
        <v>237.96</v>
      </c>
      <c r="CF1534">
        <f>'[1]TABLEAU DE BORD'!B1532</f>
        <v>0</v>
      </c>
      <c r="CG1534">
        <f>'[1]TABLEAU DE BORD'!E1532-'[1]TABLEAU DE BORD'!C1532</f>
        <v>0</v>
      </c>
      <c r="CI1534">
        <f>'[1]TABLEAU DE BORD'!H1532</f>
        <v>0</v>
      </c>
      <c r="CJ1534">
        <f>'[1]TABLEAU DE BORD'!K1532-'[1]TABLEAU DE BORD'!I1532</f>
        <v>0</v>
      </c>
    </row>
    <row r="1535" spans="69:88" x14ac:dyDescent="0.25">
      <c r="BQ15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BORD'!$B$13:$B$2000,0),11))*Q1535/INDEX('[1]TABLEAU DE BORD'!$B$13:$R$2000,MATCH('Formalisme RTE'!$H$2,'[1]TABLEAU DE BORD'!$B$13:$B$2000,0),12)</f>
        <v>2.7040062867933941</v>
      </c>
      <c r="BR1535">
        <f t="shared" si="85"/>
        <v>0</v>
      </c>
      <c r="BU1535">
        <f t="shared" si="83"/>
        <v>0.5758883471257642</v>
      </c>
      <c r="BW1535">
        <f>IF($BW$6="","",IF(ISERROR(INDEX([1]Base!$A$2:$C$207,MATCH($BW$6,[1]Base!$A$2:$A$207,0),2))=TRUE,"CABLE INCONNU",(INDEX([1]Base!$A$2:$C$207,MATCH($BW$6,[1]Base!$A$2:$A$207,0),3))))</f>
        <v>15.75</v>
      </c>
      <c r="BY1535">
        <f>IF($BW$6="","",IF(ISERROR(INDEX([1]Base!$A$2:$C$207,MATCH($BW$6,[1]Base!$A$2:$A$207,0),2))=TRUE,"CABLE INCONNU",(INDEX([1]Base!$A$2:$C$207,MATCH($BW$6,[1]Base!$A$2:$A$207,0),2))))</f>
        <v>0.54700000000000004</v>
      </c>
      <c r="CA1535">
        <f t="shared" si="84"/>
        <v>0</v>
      </c>
      <c r="CC1535">
        <f>$BB$28+$D$10*((EXP(($BB$26-Q1535)/$D$10)+EXP(-($BB$26-Q1535)/$D$10))/2-1)</f>
        <v>237.96</v>
      </c>
      <c r="CD15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BORD'!$B$13:$B$2000,0),9)))*Q1535/$M$18)</f>
        <v>237.96</v>
      </c>
      <c r="CF1535">
        <f>'[1]TABLEAU DE BORD'!B1533</f>
        <v>0</v>
      </c>
      <c r="CG1535">
        <f>'[1]TABLEAU DE BORD'!E1533-'[1]TABLEAU DE BORD'!C1533</f>
        <v>0</v>
      </c>
      <c r="CI1535">
        <f>'[1]TABLEAU DE BORD'!H1533</f>
        <v>0</v>
      </c>
      <c r="CJ1535">
        <f>'[1]TABLEAU DE BORD'!K1533-'[1]TABLEAU DE BORD'!I1533</f>
        <v>0</v>
      </c>
    </row>
    <row r="1536" spans="69:88" x14ac:dyDescent="0.25">
      <c r="BQ15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BORD'!$B$13:$B$2000,0),11))*Q1536/INDEX('[1]TABLEAU DE BORD'!$B$13:$R$2000,MATCH('Formalisme RTE'!$H$2,'[1]TABLEAU DE BORD'!$B$13:$B$2000,0),12)</f>
        <v>2.7040062867933941</v>
      </c>
      <c r="BR1536">
        <f t="shared" si="85"/>
        <v>0</v>
      </c>
      <c r="BU1536">
        <f t="shared" si="83"/>
        <v>0.5758883471257642</v>
      </c>
      <c r="BW1536">
        <f>IF($BW$6="","",IF(ISERROR(INDEX([1]Base!$A$2:$C$207,MATCH($BW$6,[1]Base!$A$2:$A$207,0),2))=TRUE,"CABLE INCONNU",(INDEX([1]Base!$A$2:$C$207,MATCH($BW$6,[1]Base!$A$2:$A$207,0),3))))</f>
        <v>15.75</v>
      </c>
      <c r="BY1536">
        <f>IF($BW$6="","",IF(ISERROR(INDEX([1]Base!$A$2:$C$207,MATCH($BW$6,[1]Base!$A$2:$A$207,0),2))=TRUE,"CABLE INCONNU",(INDEX([1]Base!$A$2:$C$207,MATCH($BW$6,[1]Base!$A$2:$A$207,0),2))))</f>
        <v>0.54700000000000004</v>
      </c>
      <c r="CA1536">
        <f t="shared" si="84"/>
        <v>0</v>
      </c>
      <c r="CC1536">
        <f>$BB$28+$D$10*((EXP(($BB$26-Q1536)/$D$10)+EXP(-($BB$26-Q1536)/$D$10))/2-1)</f>
        <v>237.96</v>
      </c>
      <c r="CD15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BORD'!$B$13:$B$2000,0),9)))*Q1536/$M$18)</f>
        <v>237.96</v>
      </c>
      <c r="CF1536">
        <f>'[1]TABLEAU DE BORD'!B1534</f>
        <v>0</v>
      </c>
      <c r="CG1536">
        <f>'[1]TABLEAU DE BORD'!E1534-'[1]TABLEAU DE BORD'!C1534</f>
        <v>0</v>
      </c>
      <c r="CI1536">
        <f>'[1]TABLEAU DE BORD'!H1534</f>
        <v>0</v>
      </c>
      <c r="CJ1536">
        <f>'[1]TABLEAU DE BORD'!K1534-'[1]TABLEAU DE BORD'!I1534</f>
        <v>0</v>
      </c>
    </row>
    <row r="1537" spans="69:88" x14ac:dyDescent="0.25">
      <c r="BQ15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BORD'!$B$13:$B$2000,0),11))*Q1537/INDEX('[1]TABLEAU DE BORD'!$B$13:$R$2000,MATCH('Formalisme RTE'!$H$2,'[1]TABLEAU DE BORD'!$B$13:$B$2000,0),12)</f>
        <v>2.7040062867933941</v>
      </c>
      <c r="BR1537">
        <f t="shared" si="85"/>
        <v>0</v>
      </c>
      <c r="BU1537">
        <f t="shared" si="83"/>
        <v>0.5758883471257642</v>
      </c>
      <c r="BW1537">
        <f>IF($BW$6="","",IF(ISERROR(INDEX([1]Base!$A$2:$C$207,MATCH($BW$6,[1]Base!$A$2:$A$207,0),2))=TRUE,"CABLE INCONNU",(INDEX([1]Base!$A$2:$C$207,MATCH($BW$6,[1]Base!$A$2:$A$207,0),3))))</f>
        <v>15.75</v>
      </c>
      <c r="BY1537">
        <f>IF($BW$6="","",IF(ISERROR(INDEX([1]Base!$A$2:$C$207,MATCH($BW$6,[1]Base!$A$2:$A$207,0),2))=TRUE,"CABLE INCONNU",(INDEX([1]Base!$A$2:$C$207,MATCH($BW$6,[1]Base!$A$2:$A$207,0),2))))</f>
        <v>0.54700000000000004</v>
      </c>
      <c r="CA1537">
        <f t="shared" si="84"/>
        <v>0</v>
      </c>
      <c r="CC1537">
        <f>$BB$28+$D$10*((EXP(($BB$26-Q1537)/$D$10)+EXP(-($BB$26-Q1537)/$D$10))/2-1)</f>
        <v>237.96</v>
      </c>
      <c r="CD15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BORD'!$B$13:$B$2000,0),9)))*Q1537/$M$18)</f>
        <v>237.96</v>
      </c>
      <c r="CF1537">
        <f>'[1]TABLEAU DE BORD'!B1535</f>
        <v>0</v>
      </c>
      <c r="CG1537">
        <f>'[1]TABLEAU DE BORD'!E1535-'[1]TABLEAU DE BORD'!C1535</f>
        <v>0</v>
      </c>
      <c r="CI1537">
        <f>'[1]TABLEAU DE BORD'!H1535</f>
        <v>0</v>
      </c>
      <c r="CJ1537">
        <f>'[1]TABLEAU DE BORD'!K1535-'[1]TABLEAU DE BORD'!I1535</f>
        <v>0</v>
      </c>
    </row>
    <row r="1538" spans="69:88" x14ac:dyDescent="0.25">
      <c r="BQ15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BORD'!$B$13:$B$2000,0),11))*Q1538/INDEX('[1]TABLEAU DE BORD'!$B$13:$R$2000,MATCH('Formalisme RTE'!$H$2,'[1]TABLEAU DE BORD'!$B$13:$B$2000,0),12)</f>
        <v>2.7040062867933941</v>
      </c>
      <c r="BR1538">
        <f t="shared" si="85"/>
        <v>0</v>
      </c>
      <c r="BU1538">
        <f t="shared" si="83"/>
        <v>0.5758883471257642</v>
      </c>
      <c r="BW1538">
        <f>IF($BW$6="","",IF(ISERROR(INDEX([1]Base!$A$2:$C$207,MATCH($BW$6,[1]Base!$A$2:$A$207,0),2))=TRUE,"CABLE INCONNU",(INDEX([1]Base!$A$2:$C$207,MATCH($BW$6,[1]Base!$A$2:$A$207,0),3))))</f>
        <v>15.75</v>
      </c>
      <c r="BY1538">
        <f>IF($BW$6="","",IF(ISERROR(INDEX([1]Base!$A$2:$C$207,MATCH($BW$6,[1]Base!$A$2:$A$207,0),2))=TRUE,"CABLE INCONNU",(INDEX([1]Base!$A$2:$C$207,MATCH($BW$6,[1]Base!$A$2:$A$207,0),2))))</f>
        <v>0.54700000000000004</v>
      </c>
      <c r="CA1538">
        <f t="shared" si="84"/>
        <v>0</v>
      </c>
      <c r="CC1538">
        <f>$BB$28+$D$10*((EXP(($BB$26-Q1538)/$D$10)+EXP(-($BB$26-Q1538)/$D$10))/2-1)</f>
        <v>237.96</v>
      </c>
      <c r="CD15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BORD'!$B$13:$B$2000,0),9)))*Q1538/$M$18)</f>
        <v>237.96</v>
      </c>
      <c r="CF1538">
        <f>'[1]TABLEAU DE BORD'!B1536</f>
        <v>0</v>
      </c>
      <c r="CG1538">
        <f>'[1]TABLEAU DE BORD'!E1536-'[1]TABLEAU DE BORD'!C1536</f>
        <v>0</v>
      </c>
      <c r="CI1538">
        <f>'[1]TABLEAU DE BORD'!H1536</f>
        <v>0</v>
      </c>
      <c r="CJ1538">
        <f>'[1]TABLEAU DE BORD'!K1536-'[1]TABLEAU DE BORD'!I1536</f>
        <v>0</v>
      </c>
    </row>
    <row r="1539" spans="69:88" x14ac:dyDescent="0.25">
      <c r="BQ15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BORD'!$B$13:$B$2000,0),11))*Q1539/INDEX('[1]TABLEAU DE BORD'!$B$13:$R$2000,MATCH('Formalisme RTE'!$H$2,'[1]TABLEAU DE BORD'!$B$13:$B$2000,0),12)</f>
        <v>2.7040062867933941</v>
      </c>
      <c r="BR1539">
        <f t="shared" si="85"/>
        <v>0</v>
      </c>
      <c r="BU1539">
        <f t="shared" si="83"/>
        <v>0.5758883471257642</v>
      </c>
      <c r="BW1539">
        <f>IF($BW$6="","",IF(ISERROR(INDEX([1]Base!$A$2:$C$207,MATCH($BW$6,[1]Base!$A$2:$A$207,0),2))=TRUE,"CABLE INCONNU",(INDEX([1]Base!$A$2:$C$207,MATCH($BW$6,[1]Base!$A$2:$A$207,0),3))))</f>
        <v>15.75</v>
      </c>
      <c r="BY1539">
        <f>IF($BW$6="","",IF(ISERROR(INDEX([1]Base!$A$2:$C$207,MATCH($BW$6,[1]Base!$A$2:$A$207,0),2))=TRUE,"CABLE INCONNU",(INDEX([1]Base!$A$2:$C$207,MATCH($BW$6,[1]Base!$A$2:$A$207,0),2))))</f>
        <v>0.54700000000000004</v>
      </c>
      <c r="CA1539">
        <f t="shared" si="84"/>
        <v>0</v>
      </c>
      <c r="CC1539">
        <f>$BB$28+$D$10*((EXP(($BB$26-Q1539)/$D$10)+EXP(-($BB$26-Q1539)/$D$10))/2-1)</f>
        <v>237.96</v>
      </c>
      <c r="CD15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BORD'!$B$13:$B$2000,0),9)))*Q1539/$M$18)</f>
        <v>237.96</v>
      </c>
      <c r="CF1539">
        <f>'[1]TABLEAU DE BORD'!B1537</f>
        <v>0</v>
      </c>
      <c r="CG1539">
        <f>'[1]TABLEAU DE BORD'!E1537-'[1]TABLEAU DE BORD'!C1537</f>
        <v>0</v>
      </c>
      <c r="CI1539">
        <f>'[1]TABLEAU DE BORD'!H1537</f>
        <v>0</v>
      </c>
      <c r="CJ1539">
        <f>'[1]TABLEAU DE BORD'!K1537-'[1]TABLEAU DE BORD'!I1537</f>
        <v>0</v>
      </c>
    </row>
    <row r="1540" spans="69:88" x14ac:dyDescent="0.25">
      <c r="BQ15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BORD'!$B$13:$B$2000,0),11))*Q1540/INDEX('[1]TABLEAU DE BORD'!$B$13:$R$2000,MATCH('Formalisme RTE'!$H$2,'[1]TABLEAU DE BORD'!$B$13:$B$2000,0),12)</f>
        <v>2.7040062867933941</v>
      </c>
      <c r="BR1540">
        <f t="shared" si="85"/>
        <v>0</v>
      </c>
      <c r="BU1540">
        <f t="shared" si="83"/>
        <v>0.5758883471257642</v>
      </c>
      <c r="BW1540">
        <f>IF($BW$6="","",IF(ISERROR(INDEX([1]Base!$A$2:$C$207,MATCH($BW$6,[1]Base!$A$2:$A$207,0),2))=TRUE,"CABLE INCONNU",(INDEX([1]Base!$A$2:$C$207,MATCH($BW$6,[1]Base!$A$2:$A$207,0),3))))</f>
        <v>15.75</v>
      </c>
      <c r="BY1540">
        <f>IF($BW$6="","",IF(ISERROR(INDEX([1]Base!$A$2:$C$207,MATCH($BW$6,[1]Base!$A$2:$A$207,0),2))=TRUE,"CABLE INCONNU",(INDEX([1]Base!$A$2:$C$207,MATCH($BW$6,[1]Base!$A$2:$A$207,0),2))))</f>
        <v>0.54700000000000004</v>
      </c>
      <c r="CA1540">
        <f t="shared" si="84"/>
        <v>0</v>
      </c>
      <c r="CC1540">
        <f>$BB$28+$D$10*((EXP(($BB$26-Q1540)/$D$10)+EXP(-($BB$26-Q1540)/$D$10))/2-1)</f>
        <v>237.96</v>
      </c>
      <c r="CD15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BORD'!$B$13:$B$2000,0),9)))*Q1540/$M$18)</f>
        <v>237.96</v>
      </c>
      <c r="CF1540">
        <f>'[1]TABLEAU DE BORD'!B1538</f>
        <v>0</v>
      </c>
      <c r="CG1540">
        <f>'[1]TABLEAU DE BORD'!E1538-'[1]TABLEAU DE BORD'!C1538</f>
        <v>0</v>
      </c>
      <c r="CI1540">
        <f>'[1]TABLEAU DE BORD'!H1538</f>
        <v>0</v>
      </c>
      <c r="CJ1540">
        <f>'[1]TABLEAU DE BORD'!K1538-'[1]TABLEAU DE BORD'!I1538</f>
        <v>0</v>
      </c>
    </row>
    <row r="1541" spans="69:88" x14ac:dyDescent="0.25">
      <c r="BQ15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BORD'!$B$13:$B$2000,0),11))*Q1541/INDEX('[1]TABLEAU DE BORD'!$B$13:$R$2000,MATCH('Formalisme RTE'!$H$2,'[1]TABLEAU DE BORD'!$B$13:$B$2000,0),12)</f>
        <v>2.7040062867933941</v>
      </c>
      <c r="BR1541">
        <f t="shared" si="85"/>
        <v>0</v>
      </c>
      <c r="BU1541">
        <f t="shared" si="83"/>
        <v>0.5758883471257642</v>
      </c>
      <c r="BW1541">
        <f>IF($BW$6="","",IF(ISERROR(INDEX([1]Base!$A$2:$C$207,MATCH($BW$6,[1]Base!$A$2:$A$207,0),2))=TRUE,"CABLE INCONNU",(INDEX([1]Base!$A$2:$C$207,MATCH($BW$6,[1]Base!$A$2:$A$207,0),3))))</f>
        <v>15.75</v>
      </c>
      <c r="BY1541">
        <f>IF($BW$6="","",IF(ISERROR(INDEX([1]Base!$A$2:$C$207,MATCH($BW$6,[1]Base!$A$2:$A$207,0),2))=TRUE,"CABLE INCONNU",(INDEX([1]Base!$A$2:$C$207,MATCH($BW$6,[1]Base!$A$2:$A$207,0),2))))</f>
        <v>0.54700000000000004</v>
      </c>
      <c r="CA1541">
        <f t="shared" si="84"/>
        <v>0</v>
      </c>
      <c r="CC1541">
        <f>$BB$28+$D$10*((EXP(($BB$26-Q1541)/$D$10)+EXP(-($BB$26-Q1541)/$D$10))/2-1)</f>
        <v>237.96</v>
      </c>
      <c r="CD15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BORD'!$B$13:$B$2000,0),9)))*Q1541/$M$18)</f>
        <v>237.96</v>
      </c>
      <c r="CF1541">
        <f>'[1]TABLEAU DE BORD'!B1539</f>
        <v>0</v>
      </c>
      <c r="CG1541">
        <f>'[1]TABLEAU DE BORD'!E1539-'[1]TABLEAU DE BORD'!C1539</f>
        <v>0</v>
      </c>
      <c r="CI1541">
        <f>'[1]TABLEAU DE BORD'!H1539</f>
        <v>0</v>
      </c>
      <c r="CJ1541">
        <f>'[1]TABLEAU DE BORD'!K1539-'[1]TABLEAU DE BORD'!I1539</f>
        <v>0</v>
      </c>
    </row>
    <row r="1542" spans="69:88" x14ac:dyDescent="0.25">
      <c r="BQ15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BORD'!$B$13:$B$2000,0),11))*Q1542/INDEX('[1]TABLEAU DE BORD'!$B$13:$R$2000,MATCH('Formalisme RTE'!$H$2,'[1]TABLEAU DE BORD'!$B$13:$B$2000,0),12)</f>
        <v>2.7040062867933941</v>
      </c>
      <c r="BR1542">
        <f t="shared" si="85"/>
        <v>0</v>
      </c>
      <c r="BU1542">
        <f t="shared" si="83"/>
        <v>0.5758883471257642</v>
      </c>
      <c r="BW1542">
        <f>IF($BW$6="","",IF(ISERROR(INDEX([1]Base!$A$2:$C$207,MATCH($BW$6,[1]Base!$A$2:$A$207,0),2))=TRUE,"CABLE INCONNU",(INDEX([1]Base!$A$2:$C$207,MATCH($BW$6,[1]Base!$A$2:$A$207,0),3))))</f>
        <v>15.75</v>
      </c>
      <c r="BY1542">
        <f>IF($BW$6="","",IF(ISERROR(INDEX([1]Base!$A$2:$C$207,MATCH($BW$6,[1]Base!$A$2:$A$207,0),2))=TRUE,"CABLE INCONNU",(INDEX([1]Base!$A$2:$C$207,MATCH($BW$6,[1]Base!$A$2:$A$207,0),2))))</f>
        <v>0.54700000000000004</v>
      </c>
      <c r="CA1542">
        <f t="shared" si="84"/>
        <v>0</v>
      </c>
      <c r="CC1542">
        <f>$BB$28+$D$10*((EXP(($BB$26-Q1542)/$D$10)+EXP(-($BB$26-Q1542)/$D$10))/2-1)</f>
        <v>237.96</v>
      </c>
      <c r="CD15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BORD'!$B$13:$B$2000,0),9)))*Q1542/$M$18)</f>
        <v>237.96</v>
      </c>
      <c r="CF1542">
        <f>'[1]TABLEAU DE BORD'!B1540</f>
        <v>0</v>
      </c>
      <c r="CG1542">
        <f>'[1]TABLEAU DE BORD'!E1540-'[1]TABLEAU DE BORD'!C1540</f>
        <v>0</v>
      </c>
      <c r="CI1542">
        <f>'[1]TABLEAU DE BORD'!H1540</f>
        <v>0</v>
      </c>
      <c r="CJ1542">
        <f>'[1]TABLEAU DE BORD'!K1540-'[1]TABLEAU DE BORD'!I1540</f>
        <v>0</v>
      </c>
    </row>
    <row r="1543" spans="69:88" x14ac:dyDescent="0.25">
      <c r="BQ15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BORD'!$B$13:$B$2000,0),11))*Q1543/INDEX('[1]TABLEAU DE BORD'!$B$13:$R$2000,MATCH('Formalisme RTE'!$H$2,'[1]TABLEAU DE BORD'!$B$13:$B$2000,0),12)</f>
        <v>2.7040062867933941</v>
      </c>
      <c r="BR1543">
        <f t="shared" si="85"/>
        <v>0</v>
      </c>
      <c r="BU1543">
        <f t="shared" si="83"/>
        <v>0.5758883471257642</v>
      </c>
      <c r="BW1543">
        <f>IF($BW$6="","",IF(ISERROR(INDEX([1]Base!$A$2:$C$207,MATCH($BW$6,[1]Base!$A$2:$A$207,0),2))=TRUE,"CABLE INCONNU",(INDEX([1]Base!$A$2:$C$207,MATCH($BW$6,[1]Base!$A$2:$A$207,0),3))))</f>
        <v>15.75</v>
      </c>
      <c r="BY1543">
        <f>IF($BW$6="","",IF(ISERROR(INDEX([1]Base!$A$2:$C$207,MATCH($BW$6,[1]Base!$A$2:$A$207,0),2))=TRUE,"CABLE INCONNU",(INDEX([1]Base!$A$2:$C$207,MATCH($BW$6,[1]Base!$A$2:$A$207,0),2))))</f>
        <v>0.54700000000000004</v>
      </c>
      <c r="CA1543">
        <f t="shared" si="84"/>
        <v>0</v>
      </c>
      <c r="CC1543">
        <f>$BB$28+$D$10*((EXP(($BB$26-Q1543)/$D$10)+EXP(-($BB$26-Q1543)/$D$10))/2-1)</f>
        <v>237.96</v>
      </c>
      <c r="CD15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BORD'!$B$13:$B$2000,0),9)))*Q1543/$M$18)</f>
        <v>237.96</v>
      </c>
      <c r="CF1543">
        <f>'[1]TABLEAU DE BORD'!B1541</f>
        <v>0</v>
      </c>
      <c r="CG1543">
        <f>'[1]TABLEAU DE BORD'!E1541-'[1]TABLEAU DE BORD'!C1541</f>
        <v>0</v>
      </c>
      <c r="CI1543">
        <f>'[1]TABLEAU DE BORD'!H1541</f>
        <v>0</v>
      </c>
      <c r="CJ1543">
        <f>'[1]TABLEAU DE BORD'!K1541-'[1]TABLEAU DE BORD'!I1541</f>
        <v>0</v>
      </c>
    </row>
    <row r="1544" spans="69:88" x14ac:dyDescent="0.25">
      <c r="BQ15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BORD'!$B$13:$B$2000,0),11))*Q1544/INDEX('[1]TABLEAU DE BORD'!$B$13:$R$2000,MATCH('Formalisme RTE'!$H$2,'[1]TABLEAU DE BORD'!$B$13:$B$2000,0),12)</f>
        <v>2.7040062867933941</v>
      </c>
      <c r="BR1544">
        <f t="shared" si="85"/>
        <v>0</v>
      </c>
      <c r="BU1544">
        <f t="shared" si="83"/>
        <v>0.5758883471257642</v>
      </c>
      <c r="BW1544">
        <f>IF($BW$6="","",IF(ISERROR(INDEX([1]Base!$A$2:$C$207,MATCH($BW$6,[1]Base!$A$2:$A$207,0),2))=TRUE,"CABLE INCONNU",(INDEX([1]Base!$A$2:$C$207,MATCH($BW$6,[1]Base!$A$2:$A$207,0),3))))</f>
        <v>15.75</v>
      </c>
      <c r="BY1544">
        <f>IF($BW$6="","",IF(ISERROR(INDEX([1]Base!$A$2:$C$207,MATCH($BW$6,[1]Base!$A$2:$A$207,0),2))=TRUE,"CABLE INCONNU",(INDEX([1]Base!$A$2:$C$207,MATCH($BW$6,[1]Base!$A$2:$A$207,0),2))))</f>
        <v>0.54700000000000004</v>
      </c>
      <c r="CA1544">
        <f t="shared" si="84"/>
        <v>0</v>
      </c>
      <c r="CC1544">
        <f>$BB$28+$D$10*((EXP(($BB$26-Q1544)/$D$10)+EXP(-($BB$26-Q1544)/$D$10))/2-1)</f>
        <v>237.96</v>
      </c>
      <c r="CD15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BORD'!$B$13:$B$2000,0),9)))*Q1544/$M$18)</f>
        <v>237.96</v>
      </c>
      <c r="CF1544">
        <f>'[1]TABLEAU DE BORD'!B1542</f>
        <v>0</v>
      </c>
      <c r="CG1544">
        <f>'[1]TABLEAU DE BORD'!E1542-'[1]TABLEAU DE BORD'!C1542</f>
        <v>0</v>
      </c>
      <c r="CI1544">
        <f>'[1]TABLEAU DE BORD'!H1542</f>
        <v>0</v>
      </c>
      <c r="CJ1544">
        <f>'[1]TABLEAU DE BORD'!K1542-'[1]TABLEAU DE BORD'!I1542</f>
        <v>0</v>
      </c>
    </row>
    <row r="1545" spans="69:88" x14ac:dyDescent="0.25">
      <c r="BQ15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BORD'!$B$13:$B$2000,0),11))*Q1545/INDEX('[1]TABLEAU DE BORD'!$B$13:$R$2000,MATCH('Formalisme RTE'!$H$2,'[1]TABLEAU DE BORD'!$B$13:$B$2000,0),12)</f>
        <v>2.7040062867933941</v>
      </c>
      <c r="BR1545">
        <f t="shared" si="85"/>
        <v>0</v>
      </c>
      <c r="BU1545">
        <f t="shared" si="83"/>
        <v>0.5758883471257642</v>
      </c>
      <c r="BW1545">
        <f>IF($BW$6="","",IF(ISERROR(INDEX([1]Base!$A$2:$C$207,MATCH($BW$6,[1]Base!$A$2:$A$207,0),2))=TRUE,"CABLE INCONNU",(INDEX([1]Base!$A$2:$C$207,MATCH($BW$6,[1]Base!$A$2:$A$207,0),3))))</f>
        <v>15.75</v>
      </c>
      <c r="BY1545">
        <f>IF($BW$6="","",IF(ISERROR(INDEX([1]Base!$A$2:$C$207,MATCH($BW$6,[1]Base!$A$2:$A$207,0),2))=TRUE,"CABLE INCONNU",(INDEX([1]Base!$A$2:$C$207,MATCH($BW$6,[1]Base!$A$2:$A$207,0),2))))</f>
        <v>0.54700000000000004</v>
      </c>
      <c r="CA1545">
        <f t="shared" si="84"/>
        <v>0</v>
      </c>
      <c r="CC1545">
        <f>$BB$28+$D$10*((EXP(($BB$26-Q1545)/$D$10)+EXP(-($BB$26-Q1545)/$D$10))/2-1)</f>
        <v>237.96</v>
      </c>
      <c r="CD15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BORD'!$B$13:$B$2000,0),9)))*Q1545/$M$18)</f>
        <v>237.96</v>
      </c>
      <c r="CF1545">
        <f>'[1]TABLEAU DE BORD'!B1543</f>
        <v>0</v>
      </c>
      <c r="CG1545">
        <f>'[1]TABLEAU DE BORD'!E1543-'[1]TABLEAU DE BORD'!C1543</f>
        <v>0</v>
      </c>
      <c r="CI1545">
        <f>'[1]TABLEAU DE BORD'!H1543</f>
        <v>0</v>
      </c>
      <c r="CJ1545">
        <f>'[1]TABLEAU DE BORD'!K1543-'[1]TABLEAU DE BORD'!I1543</f>
        <v>0</v>
      </c>
    </row>
    <row r="1546" spans="69:88" x14ac:dyDescent="0.25">
      <c r="BQ15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BORD'!$B$13:$B$2000,0),11))*Q1546/INDEX('[1]TABLEAU DE BORD'!$B$13:$R$2000,MATCH('Formalisme RTE'!$H$2,'[1]TABLEAU DE BORD'!$B$13:$B$2000,0),12)</f>
        <v>2.7040062867933941</v>
      </c>
      <c r="BR1546">
        <f t="shared" si="85"/>
        <v>0</v>
      </c>
      <c r="BU1546">
        <f t="shared" si="83"/>
        <v>0.5758883471257642</v>
      </c>
      <c r="BW1546">
        <f>IF($BW$6="","",IF(ISERROR(INDEX([1]Base!$A$2:$C$207,MATCH($BW$6,[1]Base!$A$2:$A$207,0),2))=TRUE,"CABLE INCONNU",(INDEX([1]Base!$A$2:$C$207,MATCH($BW$6,[1]Base!$A$2:$A$207,0),3))))</f>
        <v>15.75</v>
      </c>
      <c r="BY1546">
        <f>IF($BW$6="","",IF(ISERROR(INDEX([1]Base!$A$2:$C$207,MATCH($BW$6,[1]Base!$A$2:$A$207,0),2))=TRUE,"CABLE INCONNU",(INDEX([1]Base!$A$2:$C$207,MATCH($BW$6,[1]Base!$A$2:$A$207,0),2))))</f>
        <v>0.54700000000000004</v>
      </c>
      <c r="CA1546">
        <f t="shared" si="84"/>
        <v>0</v>
      </c>
      <c r="CC1546">
        <f>$BB$28+$D$10*((EXP(($BB$26-Q1546)/$D$10)+EXP(-($BB$26-Q1546)/$D$10))/2-1)</f>
        <v>237.96</v>
      </c>
      <c r="CD15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BORD'!$B$13:$B$2000,0),9)))*Q1546/$M$18)</f>
        <v>237.96</v>
      </c>
      <c r="CF1546">
        <f>'[1]TABLEAU DE BORD'!B1544</f>
        <v>0</v>
      </c>
      <c r="CG1546">
        <f>'[1]TABLEAU DE BORD'!E1544-'[1]TABLEAU DE BORD'!C1544</f>
        <v>0</v>
      </c>
      <c r="CI1546">
        <f>'[1]TABLEAU DE BORD'!H1544</f>
        <v>0</v>
      </c>
      <c r="CJ1546">
        <f>'[1]TABLEAU DE BORD'!K1544-'[1]TABLEAU DE BORD'!I1544</f>
        <v>0</v>
      </c>
    </row>
    <row r="1547" spans="69:88" x14ac:dyDescent="0.25">
      <c r="BQ15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BORD'!$B$13:$B$2000,0),11))*Q1547/INDEX('[1]TABLEAU DE BORD'!$B$13:$R$2000,MATCH('Formalisme RTE'!$H$2,'[1]TABLEAU DE BORD'!$B$13:$B$2000,0),12)</f>
        <v>2.7040062867933941</v>
      </c>
      <c r="BR1547">
        <f t="shared" si="85"/>
        <v>0</v>
      </c>
      <c r="BU1547">
        <f t="shared" si="83"/>
        <v>0.5758883471257642</v>
      </c>
      <c r="BW1547">
        <f>IF($BW$6="","",IF(ISERROR(INDEX([1]Base!$A$2:$C$207,MATCH($BW$6,[1]Base!$A$2:$A$207,0),2))=TRUE,"CABLE INCONNU",(INDEX([1]Base!$A$2:$C$207,MATCH($BW$6,[1]Base!$A$2:$A$207,0),3))))</f>
        <v>15.75</v>
      </c>
      <c r="BY1547">
        <f>IF($BW$6="","",IF(ISERROR(INDEX([1]Base!$A$2:$C$207,MATCH($BW$6,[1]Base!$A$2:$A$207,0),2))=TRUE,"CABLE INCONNU",(INDEX([1]Base!$A$2:$C$207,MATCH($BW$6,[1]Base!$A$2:$A$207,0),2))))</f>
        <v>0.54700000000000004</v>
      </c>
      <c r="CA1547">
        <f t="shared" si="84"/>
        <v>0</v>
      </c>
      <c r="CC1547">
        <f>$BB$28+$D$10*((EXP(($BB$26-Q1547)/$D$10)+EXP(-($BB$26-Q1547)/$D$10))/2-1)</f>
        <v>237.96</v>
      </c>
      <c r="CD15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BORD'!$B$13:$B$2000,0),9)))*Q1547/$M$18)</f>
        <v>237.96</v>
      </c>
      <c r="CF1547">
        <f>'[1]TABLEAU DE BORD'!B1545</f>
        <v>0</v>
      </c>
      <c r="CG1547">
        <f>'[1]TABLEAU DE BORD'!E1545-'[1]TABLEAU DE BORD'!C1545</f>
        <v>0</v>
      </c>
      <c r="CI1547">
        <f>'[1]TABLEAU DE BORD'!H1545</f>
        <v>0</v>
      </c>
      <c r="CJ1547">
        <f>'[1]TABLEAU DE BORD'!K1545-'[1]TABLEAU DE BORD'!I1545</f>
        <v>0</v>
      </c>
    </row>
    <row r="1548" spans="69:88" x14ac:dyDescent="0.25">
      <c r="BQ15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BORD'!$B$13:$B$2000,0),11))*Q1548/INDEX('[1]TABLEAU DE BORD'!$B$13:$R$2000,MATCH('Formalisme RTE'!$H$2,'[1]TABLEAU DE BORD'!$B$13:$B$2000,0),12)</f>
        <v>2.7040062867933941</v>
      </c>
      <c r="BR1548">
        <f t="shared" si="85"/>
        <v>0</v>
      </c>
      <c r="BU1548">
        <f t="shared" si="83"/>
        <v>0.5758883471257642</v>
      </c>
      <c r="BW1548">
        <f>IF($BW$6="","",IF(ISERROR(INDEX([1]Base!$A$2:$C$207,MATCH($BW$6,[1]Base!$A$2:$A$207,0),2))=TRUE,"CABLE INCONNU",(INDEX([1]Base!$A$2:$C$207,MATCH($BW$6,[1]Base!$A$2:$A$207,0),3))))</f>
        <v>15.75</v>
      </c>
      <c r="BY1548">
        <f>IF($BW$6="","",IF(ISERROR(INDEX([1]Base!$A$2:$C$207,MATCH($BW$6,[1]Base!$A$2:$A$207,0),2))=TRUE,"CABLE INCONNU",(INDEX([1]Base!$A$2:$C$207,MATCH($BW$6,[1]Base!$A$2:$A$207,0),2))))</f>
        <v>0.54700000000000004</v>
      </c>
      <c r="CA1548">
        <f t="shared" si="84"/>
        <v>0</v>
      </c>
      <c r="CC1548">
        <f>$BB$28+$D$10*((EXP(($BB$26-Q1548)/$D$10)+EXP(-($BB$26-Q1548)/$D$10))/2-1)</f>
        <v>237.96</v>
      </c>
      <c r="CD15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BORD'!$B$13:$B$2000,0),9)))*Q1548/$M$18)</f>
        <v>237.96</v>
      </c>
      <c r="CF1548">
        <f>'[1]TABLEAU DE BORD'!B1546</f>
        <v>0</v>
      </c>
      <c r="CG1548">
        <f>'[1]TABLEAU DE BORD'!E1546-'[1]TABLEAU DE BORD'!C1546</f>
        <v>0</v>
      </c>
      <c r="CI1548">
        <f>'[1]TABLEAU DE BORD'!H1546</f>
        <v>0</v>
      </c>
      <c r="CJ1548">
        <f>'[1]TABLEAU DE BORD'!K1546-'[1]TABLEAU DE BORD'!I1546</f>
        <v>0</v>
      </c>
    </row>
    <row r="1549" spans="69:88" x14ac:dyDescent="0.25">
      <c r="BQ15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BORD'!$B$13:$B$2000,0),11))*Q1549/INDEX('[1]TABLEAU DE BORD'!$B$13:$R$2000,MATCH('Formalisme RTE'!$H$2,'[1]TABLEAU DE BORD'!$B$13:$B$2000,0),12)</f>
        <v>2.7040062867933941</v>
      </c>
      <c r="BR1549">
        <f t="shared" si="85"/>
        <v>0</v>
      </c>
      <c r="BU1549">
        <f t="shared" si="83"/>
        <v>0.5758883471257642</v>
      </c>
      <c r="BW1549">
        <f>IF($BW$6="","",IF(ISERROR(INDEX([1]Base!$A$2:$C$207,MATCH($BW$6,[1]Base!$A$2:$A$207,0),2))=TRUE,"CABLE INCONNU",(INDEX([1]Base!$A$2:$C$207,MATCH($BW$6,[1]Base!$A$2:$A$207,0),3))))</f>
        <v>15.75</v>
      </c>
      <c r="BY1549">
        <f>IF($BW$6="","",IF(ISERROR(INDEX([1]Base!$A$2:$C$207,MATCH($BW$6,[1]Base!$A$2:$A$207,0),2))=TRUE,"CABLE INCONNU",(INDEX([1]Base!$A$2:$C$207,MATCH($BW$6,[1]Base!$A$2:$A$207,0),2))))</f>
        <v>0.54700000000000004</v>
      </c>
      <c r="CA1549">
        <f t="shared" si="84"/>
        <v>0</v>
      </c>
      <c r="CC1549">
        <f>$BB$28+$D$10*((EXP(($BB$26-Q1549)/$D$10)+EXP(-($BB$26-Q1549)/$D$10))/2-1)</f>
        <v>237.96</v>
      </c>
      <c r="CD15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BORD'!$B$13:$B$2000,0),9)))*Q1549/$M$18)</f>
        <v>237.96</v>
      </c>
      <c r="CF1549">
        <f>'[1]TABLEAU DE BORD'!B1547</f>
        <v>0</v>
      </c>
      <c r="CG1549">
        <f>'[1]TABLEAU DE BORD'!E1547-'[1]TABLEAU DE BORD'!C1547</f>
        <v>0</v>
      </c>
      <c r="CI1549">
        <f>'[1]TABLEAU DE BORD'!H1547</f>
        <v>0</v>
      </c>
      <c r="CJ1549">
        <f>'[1]TABLEAU DE BORD'!K1547-'[1]TABLEAU DE BORD'!I1547</f>
        <v>0</v>
      </c>
    </row>
    <row r="1550" spans="69:88" x14ac:dyDescent="0.25">
      <c r="BQ15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BORD'!$B$13:$B$2000,0),11))*Q1550/INDEX('[1]TABLEAU DE BORD'!$B$13:$R$2000,MATCH('Formalisme RTE'!$H$2,'[1]TABLEAU DE BORD'!$B$13:$B$2000,0),12)</f>
        <v>2.7040062867933941</v>
      </c>
      <c r="BR1550">
        <f t="shared" si="85"/>
        <v>0</v>
      </c>
      <c r="BU1550">
        <f t="shared" si="83"/>
        <v>0.5758883471257642</v>
      </c>
      <c r="BW1550">
        <f>IF($BW$6="","",IF(ISERROR(INDEX([1]Base!$A$2:$C$207,MATCH($BW$6,[1]Base!$A$2:$A$207,0),2))=TRUE,"CABLE INCONNU",(INDEX([1]Base!$A$2:$C$207,MATCH($BW$6,[1]Base!$A$2:$A$207,0),3))))</f>
        <v>15.75</v>
      </c>
      <c r="BY1550">
        <f>IF($BW$6="","",IF(ISERROR(INDEX([1]Base!$A$2:$C$207,MATCH($BW$6,[1]Base!$A$2:$A$207,0),2))=TRUE,"CABLE INCONNU",(INDEX([1]Base!$A$2:$C$207,MATCH($BW$6,[1]Base!$A$2:$A$207,0),2))))</f>
        <v>0.54700000000000004</v>
      </c>
      <c r="CA1550">
        <f t="shared" si="84"/>
        <v>0</v>
      </c>
      <c r="CC1550">
        <f>$BB$28+$D$10*((EXP(($BB$26-Q1550)/$D$10)+EXP(-($BB$26-Q1550)/$D$10))/2-1)</f>
        <v>237.96</v>
      </c>
      <c r="CD15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BORD'!$B$13:$B$2000,0),9)))*Q1550/$M$18)</f>
        <v>237.96</v>
      </c>
      <c r="CF1550">
        <f>'[1]TABLEAU DE BORD'!B1548</f>
        <v>0</v>
      </c>
      <c r="CG1550">
        <f>'[1]TABLEAU DE BORD'!E1548-'[1]TABLEAU DE BORD'!C1548</f>
        <v>0</v>
      </c>
      <c r="CI1550">
        <f>'[1]TABLEAU DE BORD'!H1548</f>
        <v>0</v>
      </c>
      <c r="CJ1550">
        <f>'[1]TABLEAU DE BORD'!K1548-'[1]TABLEAU DE BORD'!I1548</f>
        <v>0</v>
      </c>
    </row>
    <row r="1551" spans="69:88" x14ac:dyDescent="0.25">
      <c r="BQ15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BORD'!$B$13:$B$2000,0),11))*Q1551/INDEX('[1]TABLEAU DE BORD'!$B$13:$R$2000,MATCH('Formalisme RTE'!$H$2,'[1]TABLEAU DE BORD'!$B$13:$B$2000,0),12)</f>
        <v>2.7040062867933941</v>
      </c>
      <c r="BR1551">
        <f t="shared" si="85"/>
        <v>0</v>
      </c>
      <c r="BU1551">
        <f t="shared" si="83"/>
        <v>0.5758883471257642</v>
      </c>
      <c r="BW1551">
        <f>IF($BW$6="","",IF(ISERROR(INDEX([1]Base!$A$2:$C$207,MATCH($BW$6,[1]Base!$A$2:$A$207,0),2))=TRUE,"CABLE INCONNU",(INDEX([1]Base!$A$2:$C$207,MATCH($BW$6,[1]Base!$A$2:$A$207,0),3))))</f>
        <v>15.75</v>
      </c>
      <c r="BY1551">
        <f>IF($BW$6="","",IF(ISERROR(INDEX([1]Base!$A$2:$C$207,MATCH($BW$6,[1]Base!$A$2:$A$207,0),2))=TRUE,"CABLE INCONNU",(INDEX([1]Base!$A$2:$C$207,MATCH($BW$6,[1]Base!$A$2:$A$207,0),2))))</f>
        <v>0.54700000000000004</v>
      </c>
      <c r="CA1551">
        <f t="shared" si="84"/>
        <v>0</v>
      </c>
      <c r="CC1551">
        <f>$BB$28+$D$10*((EXP(($BB$26-Q1551)/$D$10)+EXP(-($BB$26-Q1551)/$D$10))/2-1)</f>
        <v>237.96</v>
      </c>
      <c r="CD15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BORD'!$B$13:$B$2000,0),9)))*Q1551/$M$18)</f>
        <v>237.96</v>
      </c>
      <c r="CF1551">
        <f>'[1]TABLEAU DE BORD'!B1549</f>
        <v>0</v>
      </c>
      <c r="CG1551">
        <f>'[1]TABLEAU DE BORD'!E1549-'[1]TABLEAU DE BORD'!C1549</f>
        <v>0</v>
      </c>
      <c r="CI1551">
        <f>'[1]TABLEAU DE BORD'!H1549</f>
        <v>0</v>
      </c>
      <c r="CJ1551">
        <f>'[1]TABLEAU DE BORD'!K1549-'[1]TABLEAU DE BORD'!I1549</f>
        <v>0</v>
      </c>
    </row>
    <row r="1552" spans="69:88" x14ac:dyDescent="0.25">
      <c r="BQ15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BORD'!$B$13:$B$2000,0),11))*Q1552/INDEX('[1]TABLEAU DE BORD'!$B$13:$R$2000,MATCH('Formalisme RTE'!$H$2,'[1]TABLEAU DE BORD'!$B$13:$B$2000,0),12)</f>
        <v>2.7040062867933941</v>
      </c>
      <c r="BR1552">
        <f t="shared" si="85"/>
        <v>0</v>
      </c>
      <c r="BU1552">
        <f t="shared" ref="BU1552:BU1615" si="86">SQRT(1-(1/(SQRT((BY1552*0.981)^2+(($B$30/10)*BW1552*0.001)^2)/(BY1552*0.981))^2))</f>
        <v>0.5758883471257642</v>
      </c>
      <c r="BW1552">
        <f>IF($BW$6="","",IF(ISERROR(INDEX([1]Base!$A$2:$C$207,MATCH($BW$6,[1]Base!$A$2:$A$207,0),2))=TRUE,"CABLE INCONNU",(INDEX([1]Base!$A$2:$C$207,MATCH($BW$6,[1]Base!$A$2:$A$207,0),3))))</f>
        <v>15.75</v>
      </c>
      <c r="BY1552">
        <f>IF($BW$6="","",IF(ISERROR(INDEX([1]Base!$A$2:$C$207,MATCH($BW$6,[1]Base!$A$2:$A$207,0),2))=TRUE,"CABLE INCONNU",(INDEX([1]Base!$A$2:$C$207,MATCH($BW$6,[1]Base!$A$2:$A$207,0),2))))</f>
        <v>0.54700000000000004</v>
      </c>
      <c r="CA1552">
        <f t="shared" si="84"/>
        <v>0</v>
      </c>
      <c r="CC1552">
        <f>$BB$28+$D$10*((EXP(($BB$26-Q1552)/$D$10)+EXP(-($BB$26-Q1552)/$D$10))/2-1)</f>
        <v>237.96</v>
      </c>
      <c r="CD15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BORD'!$B$13:$B$2000,0),9)))*Q1552/$M$18)</f>
        <v>237.96</v>
      </c>
      <c r="CF1552">
        <f>'[1]TABLEAU DE BORD'!B1550</f>
        <v>0</v>
      </c>
      <c r="CG1552">
        <f>'[1]TABLEAU DE BORD'!E1550-'[1]TABLEAU DE BORD'!C1550</f>
        <v>0</v>
      </c>
      <c r="CI1552">
        <f>'[1]TABLEAU DE BORD'!H1550</f>
        <v>0</v>
      </c>
      <c r="CJ1552">
        <f>'[1]TABLEAU DE BORD'!K1550-'[1]TABLEAU DE BORD'!I1550</f>
        <v>0</v>
      </c>
    </row>
    <row r="1553" spans="69:88" x14ac:dyDescent="0.25">
      <c r="BQ15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BORD'!$B$13:$B$2000,0),11))*Q1553/INDEX('[1]TABLEAU DE BORD'!$B$13:$R$2000,MATCH('Formalisme RTE'!$H$2,'[1]TABLEAU DE BORD'!$B$13:$B$2000,0),12)</f>
        <v>2.7040062867933941</v>
      </c>
      <c r="BR1553">
        <f t="shared" si="85"/>
        <v>0</v>
      </c>
      <c r="BU1553">
        <f t="shared" si="86"/>
        <v>0.5758883471257642</v>
      </c>
      <c r="BW1553">
        <f>IF($BW$6="","",IF(ISERROR(INDEX([1]Base!$A$2:$C$207,MATCH($BW$6,[1]Base!$A$2:$A$207,0),2))=TRUE,"CABLE INCONNU",(INDEX([1]Base!$A$2:$C$207,MATCH($BW$6,[1]Base!$A$2:$A$207,0),3))))</f>
        <v>15.75</v>
      </c>
      <c r="BY1553">
        <f>IF($BW$6="","",IF(ISERROR(INDEX([1]Base!$A$2:$C$207,MATCH($BW$6,[1]Base!$A$2:$A$207,0),2))=TRUE,"CABLE INCONNU",(INDEX([1]Base!$A$2:$C$207,MATCH($BW$6,[1]Base!$A$2:$A$207,0),2))))</f>
        <v>0.54700000000000004</v>
      </c>
      <c r="CA1553">
        <f t="shared" ref="CA1553:CA1616" si="87">CD1553-CC1553</f>
        <v>0</v>
      </c>
      <c r="CC1553">
        <f>$BB$28+$D$10*((EXP(($BB$26-Q1553)/$D$10)+EXP(-($BB$26-Q1553)/$D$10))/2-1)</f>
        <v>237.96</v>
      </c>
      <c r="CD15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BORD'!$B$13:$B$2000,0),9)))*Q1553/$M$18)</f>
        <v>237.96</v>
      </c>
      <c r="CF1553">
        <f>'[1]TABLEAU DE BORD'!B1551</f>
        <v>0</v>
      </c>
      <c r="CG1553">
        <f>'[1]TABLEAU DE BORD'!E1551-'[1]TABLEAU DE BORD'!C1551</f>
        <v>0</v>
      </c>
      <c r="CI1553">
        <f>'[1]TABLEAU DE BORD'!H1551</f>
        <v>0</v>
      </c>
      <c r="CJ1553">
        <f>'[1]TABLEAU DE BORD'!K1551-'[1]TABLEAU DE BORD'!I1551</f>
        <v>0</v>
      </c>
    </row>
    <row r="1554" spans="69:88" x14ac:dyDescent="0.25">
      <c r="BQ15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BORD'!$B$13:$B$2000,0),11))*Q1554/INDEX('[1]TABLEAU DE BORD'!$B$13:$R$2000,MATCH('Formalisme RTE'!$H$2,'[1]TABLEAU DE BORD'!$B$13:$B$2000,0),12)</f>
        <v>2.7040062867933941</v>
      </c>
      <c r="BR1554">
        <f t="shared" ref="BR1554:BR1617" si="88">BU1554*CA1554</f>
        <v>0</v>
      </c>
      <c r="BU1554">
        <f t="shared" si="86"/>
        <v>0.5758883471257642</v>
      </c>
      <c r="BW1554">
        <f>IF($BW$6="","",IF(ISERROR(INDEX([1]Base!$A$2:$C$207,MATCH($BW$6,[1]Base!$A$2:$A$207,0),2))=TRUE,"CABLE INCONNU",(INDEX([1]Base!$A$2:$C$207,MATCH($BW$6,[1]Base!$A$2:$A$207,0),3))))</f>
        <v>15.75</v>
      </c>
      <c r="BY1554">
        <f>IF($BW$6="","",IF(ISERROR(INDEX([1]Base!$A$2:$C$207,MATCH($BW$6,[1]Base!$A$2:$A$207,0),2))=TRUE,"CABLE INCONNU",(INDEX([1]Base!$A$2:$C$207,MATCH($BW$6,[1]Base!$A$2:$A$207,0),2))))</f>
        <v>0.54700000000000004</v>
      </c>
      <c r="CA1554">
        <f t="shared" si="87"/>
        <v>0</v>
      </c>
      <c r="CC1554">
        <f>$BB$28+$D$10*((EXP(($BB$26-Q1554)/$D$10)+EXP(-($BB$26-Q1554)/$D$10))/2-1)</f>
        <v>237.96</v>
      </c>
      <c r="CD15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BORD'!$B$13:$B$2000,0),9)))*Q1554/$M$18)</f>
        <v>237.96</v>
      </c>
      <c r="CF1554">
        <f>'[1]TABLEAU DE BORD'!B1552</f>
        <v>0</v>
      </c>
      <c r="CG1554">
        <f>'[1]TABLEAU DE BORD'!E1552-'[1]TABLEAU DE BORD'!C1552</f>
        <v>0</v>
      </c>
      <c r="CI1554">
        <f>'[1]TABLEAU DE BORD'!H1552</f>
        <v>0</v>
      </c>
      <c r="CJ1554">
        <f>'[1]TABLEAU DE BORD'!K1552-'[1]TABLEAU DE BORD'!I1552</f>
        <v>0</v>
      </c>
    </row>
    <row r="1555" spans="69:88" x14ac:dyDescent="0.25">
      <c r="BQ15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BORD'!$B$13:$B$2000,0),11))*Q1555/INDEX('[1]TABLEAU DE BORD'!$B$13:$R$2000,MATCH('Formalisme RTE'!$H$2,'[1]TABLEAU DE BORD'!$B$13:$B$2000,0),12)</f>
        <v>2.7040062867933941</v>
      </c>
      <c r="BR1555">
        <f t="shared" si="88"/>
        <v>0</v>
      </c>
      <c r="BU1555">
        <f t="shared" si="86"/>
        <v>0.5758883471257642</v>
      </c>
      <c r="BW1555">
        <f>IF($BW$6="","",IF(ISERROR(INDEX([1]Base!$A$2:$C$207,MATCH($BW$6,[1]Base!$A$2:$A$207,0),2))=TRUE,"CABLE INCONNU",(INDEX([1]Base!$A$2:$C$207,MATCH($BW$6,[1]Base!$A$2:$A$207,0),3))))</f>
        <v>15.75</v>
      </c>
      <c r="BY1555">
        <f>IF($BW$6="","",IF(ISERROR(INDEX([1]Base!$A$2:$C$207,MATCH($BW$6,[1]Base!$A$2:$A$207,0),2))=TRUE,"CABLE INCONNU",(INDEX([1]Base!$A$2:$C$207,MATCH($BW$6,[1]Base!$A$2:$A$207,0),2))))</f>
        <v>0.54700000000000004</v>
      </c>
      <c r="CA1555">
        <f t="shared" si="87"/>
        <v>0</v>
      </c>
      <c r="CC1555">
        <f>$BB$28+$D$10*((EXP(($BB$26-Q1555)/$D$10)+EXP(-($BB$26-Q1555)/$D$10))/2-1)</f>
        <v>237.96</v>
      </c>
      <c r="CD15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BORD'!$B$13:$B$2000,0),9)))*Q1555/$M$18)</f>
        <v>237.96</v>
      </c>
      <c r="CF1555">
        <f>'[1]TABLEAU DE BORD'!B1553</f>
        <v>0</v>
      </c>
      <c r="CG1555">
        <f>'[1]TABLEAU DE BORD'!E1553-'[1]TABLEAU DE BORD'!C1553</f>
        <v>0</v>
      </c>
      <c r="CI1555">
        <f>'[1]TABLEAU DE BORD'!H1553</f>
        <v>0</v>
      </c>
      <c r="CJ1555">
        <f>'[1]TABLEAU DE BORD'!K1553-'[1]TABLEAU DE BORD'!I1553</f>
        <v>0</v>
      </c>
    </row>
    <row r="1556" spans="69:88" x14ac:dyDescent="0.25">
      <c r="BQ15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BORD'!$B$13:$B$2000,0),11))*Q1556/INDEX('[1]TABLEAU DE BORD'!$B$13:$R$2000,MATCH('Formalisme RTE'!$H$2,'[1]TABLEAU DE BORD'!$B$13:$B$2000,0),12)</f>
        <v>2.7040062867933941</v>
      </c>
      <c r="BR1556">
        <f t="shared" si="88"/>
        <v>0</v>
      </c>
      <c r="BU1556">
        <f t="shared" si="86"/>
        <v>0.5758883471257642</v>
      </c>
      <c r="BW1556">
        <f>IF($BW$6="","",IF(ISERROR(INDEX([1]Base!$A$2:$C$207,MATCH($BW$6,[1]Base!$A$2:$A$207,0),2))=TRUE,"CABLE INCONNU",(INDEX([1]Base!$A$2:$C$207,MATCH($BW$6,[1]Base!$A$2:$A$207,0),3))))</f>
        <v>15.75</v>
      </c>
      <c r="BY1556">
        <f>IF($BW$6="","",IF(ISERROR(INDEX([1]Base!$A$2:$C$207,MATCH($BW$6,[1]Base!$A$2:$A$207,0),2))=TRUE,"CABLE INCONNU",(INDEX([1]Base!$A$2:$C$207,MATCH($BW$6,[1]Base!$A$2:$A$207,0),2))))</f>
        <v>0.54700000000000004</v>
      </c>
      <c r="CA1556">
        <f t="shared" si="87"/>
        <v>0</v>
      </c>
      <c r="CC1556">
        <f>$BB$28+$D$10*((EXP(($BB$26-Q1556)/$D$10)+EXP(-($BB$26-Q1556)/$D$10))/2-1)</f>
        <v>237.96</v>
      </c>
      <c r="CD15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BORD'!$B$13:$B$2000,0),9)))*Q1556/$M$18)</f>
        <v>237.96</v>
      </c>
      <c r="CF1556">
        <f>'[1]TABLEAU DE BORD'!B1554</f>
        <v>0</v>
      </c>
      <c r="CG1556">
        <f>'[1]TABLEAU DE BORD'!E1554-'[1]TABLEAU DE BORD'!C1554</f>
        <v>0</v>
      </c>
      <c r="CI1556">
        <f>'[1]TABLEAU DE BORD'!H1554</f>
        <v>0</v>
      </c>
      <c r="CJ1556">
        <f>'[1]TABLEAU DE BORD'!K1554-'[1]TABLEAU DE BORD'!I1554</f>
        <v>0</v>
      </c>
    </row>
    <row r="1557" spans="69:88" x14ac:dyDescent="0.25">
      <c r="BQ15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BORD'!$B$13:$B$2000,0),11))*Q1557/INDEX('[1]TABLEAU DE BORD'!$B$13:$R$2000,MATCH('Formalisme RTE'!$H$2,'[1]TABLEAU DE BORD'!$B$13:$B$2000,0),12)</f>
        <v>2.7040062867933941</v>
      </c>
      <c r="BR1557">
        <f t="shared" si="88"/>
        <v>0</v>
      </c>
      <c r="BU1557">
        <f t="shared" si="86"/>
        <v>0.5758883471257642</v>
      </c>
      <c r="BW1557">
        <f>IF($BW$6="","",IF(ISERROR(INDEX([1]Base!$A$2:$C$207,MATCH($BW$6,[1]Base!$A$2:$A$207,0),2))=TRUE,"CABLE INCONNU",(INDEX([1]Base!$A$2:$C$207,MATCH($BW$6,[1]Base!$A$2:$A$207,0),3))))</f>
        <v>15.75</v>
      </c>
      <c r="BY1557">
        <f>IF($BW$6="","",IF(ISERROR(INDEX([1]Base!$A$2:$C$207,MATCH($BW$6,[1]Base!$A$2:$A$207,0),2))=TRUE,"CABLE INCONNU",(INDEX([1]Base!$A$2:$C$207,MATCH($BW$6,[1]Base!$A$2:$A$207,0),2))))</f>
        <v>0.54700000000000004</v>
      </c>
      <c r="CA1557">
        <f t="shared" si="87"/>
        <v>0</v>
      </c>
      <c r="CC1557">
        <f>$BB$28+$D$10*((EXP(($BB$26-Q1557)/$D$10)+EXP(-($BB$26-Q1557)/$D$10))/2-1)</f>
        <v>237.96</v>
      </c>
      <c r="CD15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BORD'!$B$13:$B$2000,0),9)))*Q1557/$M$18)</f>
        <v>237.96</v>
      </c>
      <c r="CF1557">
        <f>'[1]TABLEAU DE BORD'!B1555</f>
        <v>0</v>
      </c>
      <c r="CG1557">
        <f>'[1]TABLEAU DE BORD'!E1555-'[1]TABLEAU DE BORD'!C1555</f>
        <v>0</v>
      </c>
      <c r="CI1557">
        <f>'[1]TABLEAU DE BORD'!H1555</f>
        <v>0</v>
      </c>
      <c r="CJ1557">
        <f>'[1]TABLEAU DE BORD'!K1555-'[1]TABLEAU DE BORD'!I1555</f>
        <v>0</v>
      </c>
    </row>
    <row r="1558" spans="69:88" x14ac:dyDescent="0.25">
      <c r="BQ15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BORD'!$B$13:$B$2000,0),11))*Q1558/INDEX('[1]TABLEAU DE BORD'!$B$13:$R$2000,MATCH('Formalisme RTE'!$H$2,'[1]TABLEAU DE BORD'!$B$13:$B$2000,0),12)</f>
        <v>2.7040062867933941</v>
      </c>
      <c r="BR1558">
        <f t="shared" si="88"/>
        <v>0</v>
      </c>
      <c r="BU1558">
        <f t="shared" si="86"/>
        <v>0.5758883471257642</v>
      </c>
      <c r="BW1558">
        <f>IF($BW$6="","",IF(ISERROR(INDEX([1]Base!$A$2:$C$207,MATCH($BW$6,[1]Base!$A$2:$A$207,0),2))=TRUE,"CABLE INCONNU",(INDEX([1]Base!$A$2:$C$207,MATCH($BW$6,[1]Base!$A$2:$A$207,0),3))))</f>
        <v>15.75</v>
      </c>
      <c r="BY1558">
        <f>IF($BW$6="","",IF(ISERROR(INDEX([1]Base!$A$2:$C$207,MATCH($BW$6,[1]Base!$A$2:$A$207,0),2))=TRUE,"CABLE INCONNU",(INDEX([1]Base!$A$2:$C$207,MATCH($BW$6,[1]Base!$A$2:$A$207,0),2))))</f>
        <v>0.54700000000000004</v>
      </c>
      <c r="CA1558">
        <f t="shared" si="87"/>
        <v>0</v>
      </c>
      <c r="CC1558">
        <f>$BB$28+$D$10*((EXP(($BB$26-Q1558)/$D$10)+EXP(-($BB$26-Q1558)/$D$10))/2-1)</f>
        <v>237.96</v>
      </c>
      <c r="CD15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BORD'!$B$13:$B$2000,0),9)))*Q1558/$M$18)</f>
        <v>237.96</v>
      </c>
      <c r="CF1558">
        <f>'[1]TABLEAU DE BORD'!B1556</f>
        <v>0</v>
      </c>
      <c r="CG1558">
        <f>'[1]TABLEAU DE BORD'!E1556-'[1]TABLEAU DE BORD'!C1556</f>
        <v>0</v>
      </c>
      <c r="CI1558">
        <f>'[1]TABLEAU DE BORD'!H1556</f>
        <v>0</v>
      </c>
      <c r="CJ1558">
        <f>'[1]TABLEAU DE BORD'!K1556-'[1]TABLEAU DE BORD'!I1556</f>
        <v>0</v>
      </c>
    </row>
    <row r="1559" spans="69:88" x14ac:dyDescent="0.25">
      <c r="BQ15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BORD'!$B$13:$B$2000,0),11))*Q1559/INDEX('[1]TABLEAU DE BORD'!$B$13:$R$2000,MATCH('Formalisme RTE'!$H$2,'[1]TABLEAU DE BORD'!$B$13:$B$2000,0),12)</f>
        <v>2.7040062867933941</v>
      </c>
      <c r="BR1559">
        <f t="shared" si="88"/>
        <v>0</v>
      </c>
      <c r="BU1559">
        <f t="shared" si="86"/>
        <v>0.5758883471257642</v>
      </c>
      <c r="BW1559">
        <f>IF($BW$6="","",IF(ISERROR(INDEX([1]Base!$A$2:$C$207,MATCH($BW$6,[1]Base!$A$2:$A$207,0),2))=TRUE,"CABLE INCONNU",(INDEX([1]Base!$A$2:$C$207,MATCH($BW$6,[1]Base!$A$2:$A$207,0),3))))</f>
        <v>15.75</v>
      </c>
      <c r="BY1559">
        <f>IF($BW$6="","",IF(ISERROR(INDEX([1]Base!$A$2:$C$207,MATCH($BW$6,[1]Base!$A$2:$A$207,0),2))=TRUE,"CABLE INCONNU",(INDEX([1]Base!$A$2:$C$207,MATCH($BW$6,[1]Base!$A$2:$A$207,0),2))))</f>
        <v>0.54700000000000004</v>
      </c>
      <c r="CA1559">
        <f t="shared" si="87"/>
        <v>0</v>
      </c>
      <c r="CC1559">
        <f>$BB$28+$D$10*((EXP(($BB$26-Q1559)/$D$10)+EXP(-($BB$26-Q1559)/$D$10))/2-1)</f>
        <v>237.96</v>
      </c>
      <c r="CD15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BORD'!$B$13:$B$2000,0),9)))*Q1559/$M$18)</f>
        <v>237.96</v>
      </c>
      <c r="CF1559">
        <f>'[1]TABLEAU DE BORD'!B1557</f>
        <v>0</v>
      </c>
      <c r="CG1559">
        <f>'[1]TABLEAU DE BORD'!E1557-'[1]TABLEAU DE BORD'!C1557</f>
        <v>0</v>
      </c>
      <c r="CI1559">
        <f>'[1]TABLEAU DE BORD'!H1557</f>
        <v>0</v>
      </c>
      <c r="CJ1559">
        <f>'[1]TABLEAU DE BORD'!K1557-'[1]TABLEAU DE BORD'!I1557</f>
        <v>0</v>
      </c>
    </row>
    <row r="1560" spans="69:88" x14ac:dyDescent="0.25">
      <c r="BQ15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BORD'!$B$13:$B$2000,0),11))*Q1560/INDEX('[1]TABLEAU DE BORD'!$B$13:$R$2000,MATCH('Formalisme RTE'!$H$2,'[1]TABLEAU DE BORD'!$B$13:$B$2000,0),12)</f>
        <v>2.7040062867933941</v>
      </c>
      <c r="BR1560">
        <f t="shared" si="88"/>
        <v>0</v>
      </c>
      <c r="BU1560">
        <f t="shared" si="86"/>
        <v>0.5758883471257642</v>
      </c>
      <c r="BW1560">
        <f>IF($BW$6="","",IF(ISERROR(INDEX([1]Base!$A$2:$C$207,MATCH($BW$6,[1]Base!$A$2:$A$207,0),2))=TRUE,"CABLE INCONNU",(INDEX([1]Base!$A$2:$C$207,MATCH($BW$6,[1]Base!$A$2:$A$207,0),3))))</f>
        <v>15.75</v>
      </c>
      <c r="BY1560">
        <f>IF($BW$6="","",IF(ISERROR(INDEX([1]Base!$A$2:$C$207,MATCH($BW$6,[1]Base!$A$2:$A$207,0),2))=TRUE,"CABLE INCONNU",(INDEX([1]Base!$A$2:$C$207,MATCH($BW$6,[1]Base!$A$2:$A$207,0),2))))</f>
        <v>0.54700000000000004</v>
      </c>
      <c r="CA1560">
        <f t="shared" si="87"/>
        <v>0</v>
      </c>
      <c r="CC1560">
        <f>$BB$28+$D$10*((EXP(($BB$26-Q1560)/$D$10)+EXP(-($BB$26-Q1560)/$D$10))/2-1)</f>
        <v>237.96</v>
      </c>
      <c r="CD15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BORD'!$B$13:$B$2000,0),9)))*Q1560/$M$18)</f>
        <v>237.96</v>
      </c>
      <c r="CF1560">
        <f>'[1]TABLEAU DE BORD'!B1558</f>
        <v>0</v>
      </c>
      <c r="CG1560">
        <f>'[1]TABLEAU DE BORD'!E1558-'[1]TABLEAU DE BORD'!C1558</f>
        <v>0</v>
      </c>
      <c r="CI1560">
        <f>'[1]TABLEAU DE BORD'!H1558</f>
        <v>0</v>
      </c>
      <c r="CJ1560">
        <f>'[1]TABLEAU DE BORD'!K1558-'[1]TABLEAU DE BORD'!I1558</f>
        <v>0</v>
      </c>
    </row>
    <row r="1561" spans="69:88" x14ac:dyDescent="0.25">
      <c r="BQ15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BORD'!$B$13:$B$2000,0),11))*Q1561/INDEX('[1]TABLEAU DE BORD'!$B$13:$R$2000,MATCH('Formalisme RTE'!$H$2,'[1]TABLEAU DE BORD'!$B$13:$B$2000,0),12)</f>
        <v>2.7040062867933941</v>
      </c>
      <c r="BR1561">
        <f t="shared" si="88"/>
        <v>0</v>
      </c>
      <c r="BU1561">
        <f t="shared" si="86"/>
        <v>0.5758883471257642</v>
      </c>
      <c r="BW1561">
        <f>IF($BW$6="","",IF(ISERROR(INDEX([1]Base!$A$2:$C$207,MATCH($BW$6,[1]Base!$A$2:$A$207,0),2))=TRUE,"CABLE INCONNU",(INDEX([1]Base!$A$2:$C$207,MATCH($BW$6,[1]Base!$A$2:$A$207,0),3))))</f>
        <v>15.75</v>
      </c>
      <c r="BY1561">
        <f>IF($BW$6="","",IF(ISERROR(INDEX([1]Base!$A$2:$C$207,MATCH($BW$6,[1]Base!$A$2:$A$207,0),2))=TRUE,"CABLE INCONNU",(INDEX([1]Base!$A$2:$C$207,MATCH($BW$6,[1]Base!$A$2:$A$207,0),2))))</f>
        <v>0.54700000000000004</v>
      </c>
      <c r="CA1561">
        <f t="shared" si="87"/>
        <v>0</v>
      </c>
      <c r="CC1561">
        <f>$BB$28+$D$10*((EXP(($BB$26-Q1561)/$D$10)+EXP(-($BB$26-Q1561)/$D$10))/2-1)</f>
        <v>237.96</v>
      </c>
      <c r="CD15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BORD'!$B$13:$B$2000,0),9)))*Q1561/$M$18)</f>
        <v>237.96</v>
      </c>
      <c r="CF1561">
        <f>'[1]TABLEAU DE BORD'!B1559</f>
        <v>0</v>
      </c>
      <c r="CG1561">
        <f>'[1]TABLEAU DE BORD'!E1559-'[1]TABLEAU DE BORD'!C1559</f>
        <v>0</v>
      </c>
      <c r="CI1561">
        <f>'[1]TABLEAU DE BORD'!H1559</f>
        <v>0</v>
      </c>
      <c r="CJ1561">
        <f>'[1]TABLEAU DE BORD'!K1559-'[1]TABLEAU DE BORD'!I1559</f>
        <v>0</v>
      </c>
    </row>
    <row r="1562" spans="69:88" x14ac:dyDescent="0.25">
      <c r="BQ15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BORD'!$B$13:$B$2000,0),11))*Q1562/INDEX('[1]TABLEAU DE BORD'!$B$13:$R$2000,MATCH('Formalisme RTE'!$H$2,'[1]TABLEAU DE BORD'!$B$13:$B$2000,0),12)</f>
        <v>2.7040062867933941</v>
      </c>
      <c r="BR1562">
        <f t="shared" si="88"/>
        <v>0</v>
      </c>
      <c r="BU1562">
        <f t="shared" si="86"/>
        <v>0.5758883471257642</v>
      </c>
      <c r="BW1562">
        <f>IF($BW$6="","",IF(ISERROR(INDEX([1]Base!$A$2:$C$207,MATCH($BW$6,[1]Base!$A$2:$A$207,0),2))=TRUE,"CABLE INCONNU",(INDEX([1]Base!$A$2:$C$207,MATCH($BW$6,[1]Base!$A$2:$A$207,0),3))))</f>
        <v>15.75</v>
      </c>
      <c r="BY1562">
        <f>IF($BW$6="","",IF(ISERROR(INDEX([1]Base!$A$2:$C$207,MATCH($BW$6,[1]Base!$A$2:$A$207,0),2))=TRUE,"CABLE INCONNU",(INDEX([1]Base!$A$2:$C$207,MATCH($BW$6,[1]Base!$A$2:$A$207,0),2))))</f>
        <v>0.54700000000000004</v>
      </c>
      <c r="CA1562">
        <f t="shared" si="87"/>
        <v>0</v>
      </c>
      <c r="CC1562">
        <f>$BB$28+$D$10*((EXP(($BB$26-Q1562)/$D$10)+EXP(-($BB$26-Q1562)/$D$10))/2-1)</f>
        <v>237.96</v>
      </c>
      <c r="CD15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BORD'!$B$13:$B$2000,0),9)))*Q1562/$M$18)</f>
        <v>237.96</v>
      </c>
      <c r="CF1562">
        <f>'[1]TABLEAU DE BORD'!B1560</f>
        <v>0</v>
      </c>
      <c r="CG1562">
        <f>'[1]TABLEAU DE BORD'!E1560-'[1]TABLEAU DE BORD'!C1560</f>
        <v>0</v>
      </c>
      <c r="CI1562">
        <f>'[1]TABLEAU DE BORD'!H1560</f>
        <v>0</v>
      </c>
      <c r="CJ1562">
        <f>'[1]TABLEAU DE BORD'!K1560-'[1]TABLEAU DE BORD'!I1560</f>
        <v>0</v>
      </c>
    </row>
    <row r="1563" spans="69:88" x14ac:dyDescent="0.25">
      <c r="BQ15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BORD'!$B$13:$B$2000,0),11))*Q1563/INDEX('[1]TABLEAU DE BORD'!$B$13:$R$2000,MATCH('Formalisme RTE'!$H$2,'[1]TABLEAU DE BORD'!$B$13:$B$2000,0),12)</f>
        <v>2.7040062867933941</v>
      </c>
      <c r="BR1563">
        <f t="shared" si="88"/>
        <v>0</v>
      </c>
      <c r="BU1563">
        <f t="shared" si="86"/>
        <v>0.5758883471257642</v>
      </c>
      <c r="BW1563">
        <f>IF($BW$6="","",IF(ISERROR(INDEX([1]Base!$A$2:$C$207,MATCH($BW$6,[1]Base!$A$2:$A$207,0),2))=TRUE,"CABLE INCONNU",(INDEX([1]Base!$A$2:$C$207,MATCH($BW$6,[1]Base!$A$2:$A$207,0),3))))</f>
        <v>15.75</v>
      </c>
      <c r="BY1563">
        <f>IF($BW$6="","",IF(ISERROR(INDEX([1]Base!$A$2:$C$207,MATCH($BW$6,[1]Base!$A$2:$A$207,0),2))=TRUE,"CABLE INCONNU",(INDEX([1]Base!$A$2:$C$207,MATCH($BW$6,[1]Base!$A$2:$A$207,0),2))))</f>
        <v>0.54700000000000004</v>
      </c>
      <c r="CA1563">
        <f t="shared" si="87"/>
        <v>0</v>
      </c>
      <c r="CC1563">
        <f>$BB$28+$D$10*((EXP(($BB$26-Q1563)/$D$10)+EXP(-($BB$26-Q1563)/$D$10))/2-1)</f>
        <v>237.96</v>
      </c>
      <c r="CD15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BORD'!$B$13:$B$2000,0),9)))*Q1563/$M$18)</f>
        <v>237.96</v>
      </c>
      <c r="CF1563">
        <f>'[1]TABLEAU DE BORD'!B1561</f>
        <v>0</v>
      </c>
      <c r="CG1563">
        <f>'[1]TABLEAU DE BORD'!E1561-'[1]TABLEAU DE BORD'!C1561</f>
        <v>0</v>
      </c>
      <c r="CI1563">
        <f>'[1]TABLEAU DE BORD'!H1561</f>
        <v>0</v>
      </c>
      <c r="CJ1563">
        <f>'[1]TABLEAU DE BORD'!K1561-'[1]TABLEAU DE BORD'!I1561</f>
        <v>0</v>
      </c>
    </row>
    <row r="1564" spans="69:88" x14ac:dyDescent="0.25">
      <c r="BQ15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BORD'!$B$13:$B$2000,0),11))*Q1564/INDEX('[1]TABLEAU DE BORD'!$B$13:$R$2000,MATCH('Formalisme RTE'!$H$2,'[1]TABLEAU DE BORD'!$B$13:$B$2000,0),12)</f>
        <v>2.7040062867933941</v>
      </c>
      <c r="BR1564">
        <f t="shared" si="88"/>
        <v>0</v>
      </c>
      <c r="BU1564">
        <f t="shared" si="86"/>
        <v>0.5758883471257642</v>
      </c>
      <c r="BW1564">
        <f>IF($BW$6="","",IF(ISERROR(INDEX([1]Base!$A$2:$C$207,MATCH($BW$6,[1]Base!$A$2:$A$207,0),2))=TRUE,"CABLE INCONNU",(INDEX([1]Base!$A$2:$C$207,MATCH($BW$6,[1]Base!$A$2:$A$207,0),3))))</f>
        <v>15.75</v>
      </c>
      <c r="BY1564">
        <f>IF($BW$6="","",IF(ISERROR(INDEX([1]Base!$A$2:$C$207,MATCH($BW$6,[1]Base!$A$2:$A$207,0),2))=TRUE,"CABLE INCONNU",(INDEX([1]Base!$A$2:$C$207,MATCH($BW$6,[1]Base!$A$2:$A$207,0),2))))</f>
        <v>0.54700000000000004</v>
      </c>
      <c r="CA1564">
        <f t="shared" si="87"/>
        <v>0</v>
      </c>
      <c r="CC1564">
        <f>$BB$28+$D$10*((EXP(($BB$26-Q1564)/$D$10)+EXP(-($BB$26-Q1564)/$D$10))/2-1)</f>
        <v>237.96</v>
      </c>
      <c r="CD15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BORD'!$B$13:$B$2000,0),9)))*Q1564/$M$18)</f>
        <v>237.96</v>
      </c>
      <c r="CF1564">
        <f>'[1]TABLEAU DE BORD'!B1562</f>
        <v>0</v>
      </c>
      <c r="CG1564">
        <f>'[1]TABLEAU DE BORD'!E1562-'[1]TABLEAU DE BORD'!C1562</f>
        <v>0</v>
      </c>
      <c r="CI1564">
        <f>'[1]TABLEAU DE BORD'!H1562</f>
        <v>0</v>
      </c>
      <c r="CJ1564">
        <f>'[1]TABLEAU DE BORD'!K1562-'[1]TABLEAU DE BORD'!I1562</f>
        <v>0</v>
      </c>
    </row>
    <row r="1565" spans="69:88" x14ac:dyDescent="0.25">
      <c r="BQ15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BORD'!$B$13:$B$2000,0),11))*Q1565/INDEX('[1]TABLEAU DE BORD'!$B$13:$R$2000,MATCH('Formalisme RTE'!$H$2,'[1]TABLEAU DE BORD'!$B$13:$B$2000,0),12)</f>
        <v>2.7040062867933941</v>
      </c>
      <c r="BR1565">
        <f t="shared" si="88"/>
        <v>0</v>
      </c>
      <c r="BU1565">
        <f t="shared" si="86"/>
        <v>0.5758883471257642</v>
      </c>
      <c r="BW1565">
        <f>IF($BW$6="","",IF(ISERROR(INDEX([1]Base!$A$2:$C$207,MATCH($BW$6,[1]Base!$A$2:$A$207,0),2))=TRUE,"CABLE INCONNU",(INDEX([1]Base!$A$2:$C$207,MATCH($BW$6,[1]Base!$A$2:$A$207,0),3))))</f>
        <v>15.75</v>
      </c>
      <c r="BY1565">
        <f>IF($BW$6="","",IF(ISERROR(INDEX([1]Base!$A$2:$C$207,MATCH($BW$6,[1]Base!$A$2:$A$207,0),2))=TRUE,"CABLE INCONNU",(INDEX([1]Base!$A$2:$C$207,MATCH($BW$6,[1]Base!$A$2:$A$207,0),2))))</f>
        <v>0.54700000000000004</v>
      </c>
      <c r="CA1565">
        <f t="shared" si="87"/>
        <v>0</v>
      </c>
      <c r="CC1565">
        <f>$BB$28+$D$10*((EXP(($BB$26-Q1565)/$D$10)+EXP(-($BB$26-Q1565)/$D$10))/2-1)</f>
        <v>237.96</v>
      </c>
      <c r="CD15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BORD'!$B$13:$B$2000,0),9)))*Q1565/$M$18)</f>
        <v>237.96</v>
      </c>
      <c r="CF1565">
        <f>'[1]TABLEAU DE BORD'!B1563</f>
        <v>0</v>
      </c>
      <c r="CG1565">
        <f>'[1]TABLEAU DE BORD'!E1563-'[1]TABLEAU DE BORD'!C1563</f>
        <v>0</v>
      </c>
      <c r="CI1565">
        <f>'[1]TABLEAU DE BORD'!H1563</f>
        <v>0</v>
      </c>
      <c r="CJ1565">
        <f>'[1]TABLEAU DE BORD'!K1563-'[1]TABLEAU DE BORD'!I1563</f>
        <v>0</v>
      </c>
    </row>
    <row r="1566" spans="69:88" x14ac:dyDescent="0.25">
      <c r="BQ15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BORD'!$B$13:$B$2000,0),11))*Q1566/INDEX('[1]TABLEAU DE BORD'!$B$13:$R$2000,MATCH('Formalisme RTE'!$H$2,'[1]TABLEAU DE BORD'!$B$13:$B$2000,0),12)</f>
        <v>2.7040062867933941</v>
      </c>
      <c r="BR1566">
        <f t="shared" si="88"/>
        <v>0</v>
      </c>
      <c r="BU1566">
        <f t="shared" si="86"/>
        <v>0.5758883471257642</v>
      </c>
      <c r="BW1566">
        <f>IF($BW$6="","",IF(ISERROR(INDEX([1]Base!$A$2:$C$207,MATCH($BW$6,[1]Base!$A$2:$A$207,0),2))=TRUE,"CABLE INCONNU",(INDEX([1]Base!$A$2:$C$207,MATCH($BW$6,[1]Base!$A$2:$A$207,0),3))))</f>
        <v>15.75</v>
      </c>
      <c r="BY1566">
        <f>IF($BW$6="","",IF(ISERROR(INDEX([1]Base!$A$2:$C$207,MATCH($BW$6,[1]Base!$A$2:$A$207,0),2))=TRUE,"CABLE INCONNU",(INDEX([1]Base!$A$2:$C$207,MATCH($BW$6,[1]Base!$A$2:$A$207,0),2))))</f>
        <v>0.54700000000000004</v>
      </c>
      <c r="CA1566">
        <f t="shared" si="87"/>
        <v>0</v>
      </c>
      <c r="CC1566">
        <f>$BB$28+$D$10*((EXP(($BB$26-Q1566)/$D$10)+EXP(-($BB$26-Q1566)/$D$10))/2-1)</f>
        <v>237.96</v>
      </c>
      <c r="CD15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BORD'!$B$13:$B$2000,0),9)))*Q1566/$M$18)</f>
        <v>237.96</v>
      </c>
      <c r="CF1566">
        <f>'[1]TABLEAU DE BORD'!B1564</f>
        <v>0</v>
      </c>
      <c r="CG1566">
        <f>'[1]TABLEAU DE BORD'!E1564-'[1]TABLEAU DE BORD'!C1564</f>
        <v>0</v>
      </c>
      <c r="CI1566">
        <f>'[1]TABLEAU DE BORD'!H1564</f>
        <v>0</v>
      </c>
      <c r="CJ1566">
        <f>'[1]TABLEAU DE BORD'!K1564-'[1]TABLEAU DE BORD'!I1564</f>
        <v>0</v>
      </c>
    </row>
    <row r="1567" spans="69:88" x14ac:dyDescent="0.25">
      <c r="BQ15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BORD'!$B$13:$B$2000,0),11))*Q1567/INDEX('[1]TABLEAU DE BORD'!$B$13:$R$2000,MATCH('Formalisme RTE'!$H$2,'[1]TABLEAU DE BORD'!$B$13:$B$2000,0),12)</f>
        <v>2.7040062867933941</v>
      </c>
      <c r="BR1567">
        <f t="shared" si="88"/>
        <v>0</v>
      </c>
      <c r="BU1567">
        <f t="shared" si="86"/>
        <v>0.5758883471257642</v>
      </c>
      <c r="BW1567">
        <f>IF($BW$6="","",IF(ISERROR(INDEX([1]Base!$A$2:$C$207,MATCH($BW$6,[1]Base!$A$2:$A$207,0),2))=TRUE,"CABLE INCONNU",(INDEX([1]Base!$A$2:$C$207,MATCH($BW$6,[1]Base!$A$2:$A$207,0),3))))</f>
        <v>15.75</v>
      </c>
      <c r="BY1567">
        <f>IF($BW$6="","",IF(ISERROR(INDEX([1]Base!$A$2:$C$207,MATCH($BW$6,[1]Base!$A$2:$A$207,0),2))=TRUE,"CABLE INCONNU",(INDEX([1]Base!$A$2:$C$207,MATCH($BW$6,[1]Base!$A$2:$A$207,0),2))))</f>
        <v>0.54700000000000004</v>
      </c>
      <c r="CA1567">
        <f t="shared" si="87"/>
        <v>0</v>
      </c>
      <c r="CC1567">
        <f>$BB$28+$D$10*((EXP(($BB$26-Q1567)/$D$10)+EXP(-($BB$26-Q1567)/$D$10))/2-1)</f>
        <v>237.96</v>
      </c>
      <c r="CD15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BORD'!$B$13:$B$2000,0),9)))*Q1567/$M$18)</f>
        <v>237.96</v>
      </c>
      <c r="CF1567">
        <f>'[1]TABLEAU DE BORD'!B1565</f>
        <v>0</v>
      </c>
      <c r="CG1567">
        <f>'[1]TABLEAU DE BORD'!E1565-'[1]TABLEAU DE BORD'!C1565</f>
        <v>0</v>
      </c>
      <c r="CI1567">
        <f>'[1]TABLEAU DE BORD'!H1565</f>
        <v>0</v>
      </c>
      <c r="CJ1567">
        <f>'[1]TABLEAU DE BORD'!K1565-'[1]TABLEAU DE BORD'!I1565</f>
        <v>0</v>
      </c>
    </row>
    <row r="1568" spans="69:88" x14ac:dyDescent="0.25">
      <c r="BQ15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BORD'!$B$13:$B$2000,0),11))*Q1568/INDEX('[1]TABLEAU DE BORD'!$B$13:$R$2000,MATCH('Formalisme RTE'!$H$2,'[1]TABLEAU DE BORD'!$B$13:$B$2000,0),12)</f>
        <v>2.7040062867933941</v>
      </c>
      <c r="BR1568">
        <f t="shared" si="88"/>
        <v>0</v>
      </c>
      <c r="BU1568">
        <f t="shared" si="86"/>
        <v>0.5758883471257642</v>
      </c>
      <c r="BW1568">
        <f>IF($BW$6="","",IF(ISERROR(INDEX([1]Base!$A$2:$C$207,MATCH($BW$6,[1]Base!$A$2:$A$207,0),2))=TRUE,"CABLE INCONNU",(INDEX([1]Base!$A$2:$C$207,MATCH($BW$6,[1]Base!$A$2:$A$207,0),3))))</f>
        <v>15.75</v>
      </c>
      <c r="BY1568">
        <f>IF($BW$6="","",IF(ISERROR(INDEX([1]Base!$A$2:$C$207,MATCH($BW$6,[1]Base!$A$2:$A$207,0),2))=TRUE,"CABLE INCONNU",(INDEX([1]Base!$A$2:$C$207,MATCH($BW$6,[1]Base!$A$2:$A$207,0),2))))</f>
        <v>0.54700000000000004</v>
      </c>
      <c r="CA1568">
        <f t="shared" si="87"/>
        <v>0</v>
      </c>
      <c r="CC1568">
        <f>$BB$28+$D$10*((EXP(($BB$26-Q1568)/$D$10)+EXP(-($BB$26-Q1568)/$D$10))/2-1)</f>
        <v>237.96</v>
      </c>
      <c r="CD15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BORD'!$B$13:$B$2000,0),9)))*Q1568/$M$18)</f>
        <v>237.96</v>
      </c>
      <c r="CF1568">
        <f>'[1]TABLEAU DE BORD'!B1566</f>
        <v>0</v>
      </c>
      <c r="CG1568">
        <f>'[1]TABLEAU DE BORD'!E1566-'[1]TABLEAU DE BORD'!C1566</f>
        <v>0</v>
      </c>
      <c r="CI1568">
        <f>'[1]TABLEAU DE BORD'!H1566</f>
        <v>0</v>
      </c>
      <c r="CJ1568">
        <f>'[1]TABLEAU DE BORD'!K1566-'[1]TABLEAU DE BORD'!I1566</f>
        <v>0</v>
      </c>
    </row>
    <row r="1569" spans="69:88" x14ac:dyDescent="0.25">
      <c r="BQ15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BORD'!$B$13:$B$2000,0),11))*Q1569/INDEX('[1]TABLEAU DE BORD'!$B$13:$R$2000,MATCH('Formalisme RTE'!$H$2,'[1]TABLEAU DE BORD'!$B$13:$B$2000,0),12)</f>
        <v>2.7040062867933941</v>
      </c>
      <c r="BR1569">
        <f t="shared" si="88"/>
        <v>0</v>
      </c>
      <c r="BU1569">
        <f t="shared" si="86"/>
        <v>0.5758883471257642</v>
      </c>
      <c r="BW1569">
        <f>IF($BW$6="","",IF(ISERROR(INDEX([1]Base!$A$2:$C$207,MATCH($BW$6,[1]Base!$A$2:$A$207,0),2))=TRUE,"CABLE INCONNU",(INDEX([1]Base!$A$2:$C$207,MATCH($BW$6,[1]Base!$A$2:$A$207,0),3))))</f>
        <v>15.75</v>
      </c>
      <c r="BY1569">
        <f>IF($BW$6="","",IF(ISERROR(INDEX([1]Base!$A$2:$C$207,MATCH($BW$6,[1]Base!$A$2:$A$207,0),2))=TRUE,"CABLE INCONNU",(INDEX([1]Base!$A$2:$C$207,MATCH($BW$6,[1]Base!$A$2:$A$207,0),2))))</f>
        <v>0.54700000000000004</v>
      </c>
      <c r="CA1569">
        <f t="shared" si="87"/>
        <v>0</v>
      </c>
      <c r="CC1569">
        <f>$BB$28+$D$10*((EXP(($BB$26-Q1569)/$D$10)+EXP(-($BB$26-Q1569)/$D$10))/2-1)</f>
        <v>237.96</v>
      </c>
      <c r="CD15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BORD'!$B$13:$B$2000,0),9)))*Q1569/$M$18)</f>
        <v>237.96</v>
      </c>
      <c r="CF1569">
        <f>'[1]TABLEAU DE BORD'!B1567</f>
        <v>0</v>
      </c>
      <c r="CG1569">
        <f>'[1]TABLEAU DE BORD'!E1567-'[1]TABLEAU DE BORD'!C1567</f>
        <v>0</v>
      </c>
      <c r="CI1569">
        <f>'[1]TABLEAU DE BORD'!H1567</f>
        <v>0</v>
      </c>
      <c r="CJ1569">
        <f>'[1]TABLEAU DE BORD'!K1567-'[1]TABLEAU DE BORD'!I1567</f>
        <v>0</v>
      </c>
    </row>
    <row r="1570" spans="69:88" x14ac:dyDescent="0.25">
      <c r="BQ15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BORD'!$B$13:$B$2000,0),11))*Q1570/INDEX('[1]TABLEAU DE BORD'!$B$13:$R$2000,MATCH('Formalisme RTE'!$H$2,'[1]TABLEAU DE BORD'!$B$13:$B$2000,0),12)</f>
        <v>2.7040062867933941</v>
      </c>
      <c r="BR1570">
        <f t="shared" si="88"/>
        <v>0</v>
      </c>
      <c r="BU1570">
        <f t="shared" si="86"/>
        <v>0.5758883471257642</v>
      </c>
      <c r="BW1570">
        <f>IF($BW$6="","",IF(ISERROR(INDEX([1]Base!$A$2:$C$207,MATCH($BW$6,[1]Base!$A$2:$A$207,0),2))=TRUE,"CABLE INCONNU",(INDEX([1]Base!$A$2:$C$207,MATCH($BW$6,[1]Base!$A$2:$A$207,0),3))))</f>
        <v>15.75</v>
      </c>
      <c r="BY1570">
        <f>IF($BW$6="","",IF(ISERROR(INDEX([1]Base!$A$2:$C$207,MATCH($BW$6,[1]Base!$A$2:$A$207,0),2))=TRUE,"CABLE INCONNU",(INDEX([1]Base!$A$2:$C$207,MATCH($BW$6,[1]Base!$A$2:$A$207,0),2))))</f>
        <v>0.54700000000000004</v>
      </c>
      <c r="CA1570">
        <f t="shared" si="87"/>
        <v>0</v>
      </c>
      <c r="CC1570">
        <f>$BB$28+$D$10*((EXP(($BB$26-Q1570)/$D$10)+EXP(-($BB$26-Q1570)/$D$10))/2-1)</f>
        <v>237.96</v>
      </c>
      <c r="CD15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BORD'!$B$13:$B$2000,0),9)))*Q1570/$M$18)</f>
        <v>237.96</v>
      </c>
      <c r="CF1570">
        <f>'[1]TABLEAU DE BORD'!B1568</f>
        <v>0</v>
      </c>
      <c r="CG1570">
        <f>'[1]TABLEAU DE BORD'!E1568-'[1]TABLEAU DE BORD'!C1568</f>
        <v>0</v>
      </c>
      <c r="CI1570">
        <f>'[1]TABLEAU DE BORD'!H1568</f>
        <v>0</v>
      </c>
      <c r="CJ1570">
        <f>'[1]TABLEAU DE BORD'!K1568-'[1]TABLEAU DE BORD'!I1568</f>
        <v>0</v>
      </c>
    </row>
    <row r="1571" spans="69:88" x14ac:dyDescent="0.25">
      <c r="BQ15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BORD'!$B$13:$B$2000,0),11))*Q1571/INDEX('[1]TABLEAU DE BORD'!$B$13:$R$2000,MATCH('Formalisme RTE'!$H$2,'[1]TABLEAU DE BORD'!$B$13:$B$2000,0),12)</f>
        <v>2.7040062867933941</v>
      </c>
      <c r="BR1571">
        <f t="shared" si="88"/>
        <v>0</v>
      </c>
      <c r="BU1571">
        <f t="shared" si="86"/>
        <v>0.5758883471257642</v>
      </c>
      <c r="BW1571">
        <f>IF($BW$6="","",IF(ISERROR(INDEX([1]Base!$A$2:$C$207,MATCH($BW$6,[1]Base!$A$2:$A$207,0),2))=TRUE,"CABLE INCONNU",(INDEX([1]Base!$A$2:$C$207,MATCH($BW$6,[1]Base!$A$2:$A$207,0),3))))</f>
        <v>15.75</v>
      </c>
      <c r="BY1571">
        <f>IF($BW$6="","",IF(ISERROR(INDEX([1]Base!$A$2:$C$207,MATCH($BW$6,[1]Base!$A$2:$A$207,0),2))=TRUE,"CABLE INCONNU",(INDEX([1]Base!$A$2:$C$207,MATCH($BW$6,[1]Base!$A$2:$A$207,0),2))))</f>
        <v>0.54700000000000004</v>
      </c>
      <c r="CA1571">
        <f t="shared" si="87"/>
        <v>0</v>
      </c>
      <c r="CC1571">
        <f>$BB$28+$D$10*((EXP(($BB$26-Q1571)/$D$10)+EXP(-($BB$26-Q1571)/$D$10))/2-1)</f>
        <v>237.96</v>
      </c>
      <c r="CD15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BORD'!$B$13:$B$2000,0),9)))*Q1571/$M$18)</f>
        <v>237.96</v>
      </c>
      <c r="CF1571">
        <f>'[1]TABLEAU DE BORD'!B1569</f>
        <v>0</v>
      </c>
      <c r="CG1571">
        <f>'[1]TABLEAU DE BORD'!E1569-'[1]TABLEAU DE BORD'!C1569</f>
        <v>0</v>
      </c>
      <c r="CI1571">
        <f>'[1]TABLEAU DE BORD'!H1569</f>
        <v>0</v>
      </c>
      <c r="CJ1571">
        <f>'[1]TABLEAU DE BORD'!K1569-'[1]TABLEAU DE BORD'!I1569</f>
        <v>0</v>
      </c>
    </row>
    <row r="1572" spans="69:88" x14ac:dyDescent="0.25">
      <c r="BQ15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BORD'!$B$13:$B$2000,0),11))*Q1572/INDEX('[1]TABLEAU DE BORD'!$B$13:$R$2000,MATCH('Formalisme RTE'!$H$2,'[1]TABLEAU DE BORD'!$B$13:$B$2000,0),12)</f>
        <v>2.7040062867933941</v>
      </c>
      <c r="BR1572">
        <f t="shared" si="88"/>
        <v>0</v>
      </c>
      <c r="BU1572">
        <f t="shared" si="86"/>
        <v>0.5758883471257642</v>
      </c>
      <c r="BW1572">
        <f>IF($BW$6="","",IF(ISERROR(INDEX([1]Base!$A$2:$C$207,MATCH($BW$6,[1]Base!$A$2:$A$207,0),2))=TRUE,"CABLE INCONNU",(INDEX([1]Base!$A$2:$C$207,MATCH($BW$6,[1]Base!$A$2:$A$207,0),3))))</f>
        <v>15.75</v>
      </c>
      <c r="BY1572">
        <f>IF($BW$6="","",IF(ISERROR(INDEX([1]Base!$A$2:$C$207,MATCH($BW$6,[1]Base!$A$2:$A$207,0),2))=TRUE,"CABLE INCONNU",(INDEX([1]Base!$A$2:$C$207,MATCH($BW$6,[1]Base!$A$2:$A$207,0),2))))</f>
        <v>0.54700000000000004</v>
      </c>
      <c r="CA1572">
        <f t="shared" si="87"/>
        <v>0</v>
      </c>
      <c r="CC1572">
        <f>$BB$28+$D$10*((EXP(($BB$26-Q1572)/$D$10)+EXP(-($BB$26-Q1572)/$D$10))/2-1)</f>
        <v>237.96</v>
      </c>
      <c r="CD15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BORD'!$B$13:$B$2000,0),9)))*Q1572/$M$18)</f>
        <v>237.96</v>
      </c>
      <c r="CF1572">
        <f>'[1]TABLEAU DE BORD'!B1570</f>
        <v>0</v>
      </c>
      <c r="CG1572">
        <f>'[1]TABLEAU DE BORD'!E1570-'[1]TABLEAU DE BORD'!C1570</f>
        <v>0</v>
      </c>
      <c r="CI1572">
        <f>'[1]TABLEAU DE BORD'!H1570</f>
        <v>0</v>
      </c>
      <c r="CJ1572">
        <f>'[1]TABLEAU DE BORD'!K1570-'[1]TABLEAU DE BORD'!I1570</f>
        <v>0</v>
      </c>
    </row>
    <row r="1573" spans="69:88" x14ac:dyDescent="0.25">
      <c r="BQ15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BORD'!$B$13:$B$2000,0),11))*Q1573/INDEX('[1]TABLEAU DE BORD'!$B$13:$R$2000,MATCH('Formalisme RTE'!$H$2,'[1]TABLEAU DE BORD'!$B$13:$B$2000,0),12)</f>
        <v>2.7040062867933941</v>
      </c>
      <c r="BR1573">
        <f t="shared" si="88"/>
        <v>0</v>
      </c>
      <c r="BU1573">
        <f t="shared" si="86"/>
        <v>0.5758883471257642</v>
      </c>
      <c r="BW1573">
        <f>IF($BW$6="","",IF(ISERROR(INDEX([1]Base!$A$2:$C$207,MATCH($BW$6,[1]Base!$A$2:$A$207,0),2))=TRUE,"CABLE INCONNU",(INDEX([1]Base!$A$2:$C$207,MATCH($BW$6,[1]Base!$A$2:$A$207,0),3))))</f>
        <v>15.75</v>
      </c>
      <c r="BY1573">
        <f>IF($BW$6="","",IF(ISERROR(INDEX([1]Base!$A$2:$C$207,MATCH($BW$6,[1]Base!$A$2:$A$207,0),2))=TRUE,"CABLE INCONNU",(INDEX([1]Base!$A$2:$C$207,MATCH($BW$6,[1]Base!$A$2:$A$207,0),2))))</f>
        <v>0.54700000000000004</v>
      </c>
      <c r="CA1573">
        <f t="shared" si="87"/>
        <v>0</v>
      </c>
      <c r="CC1573">
        <f>$BB$28+$D$10*((EXP(($BB$26-Q1573)/$D$10)+EXP(-($BB$26-Q1573)/$D$10))/2-1)</f>
        <v>237.96</v>
      </c>
      <c r="CD15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BORD'!$B$13:$B$2000,0),9)))*Q1573/$M$18)</f>
        <v>237.96</v>
      </c>
      <c r="CF1573">
        <f>'[1]TABLEAU DE BORD'!B1571</f>
        <v>0</v>
      </c>
      <c r="CG1573">
        <f>'[1]TABLEAU DE BORD'!E1571-'[1]TABLEAU DE BORD'!C1571</f>
        <v>0</v>
      </c>
      <c r="CI1573">
        <f>'[1]TABLEAU DE BORD'!H1571</f>
        <v>0</v>
      </c>
      <c r="CJ1573">
        <f>'[1]TABLEAU DE BORD'!K1571-'[1]TABLEAU DE BORD'!I1571</f>
        <v>0</v>
      </c>
    </row>
    <row r="1574" spans="69:88" x14ac:dyDescent="0.25">
      <c r="BQ15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BORD'!$B$13:$B$2000,0),11))*Q1574/INDEX('[1]TABLEAU DE BORD'!$B$13:$R$2000,MATCH('Formalisme RTE'!$H$2,'[1]TABLEAU DE BORD'!$B$13:$B$2000,0),12)</f>
        <v>2.7040062867933941</v>
      </c>
      <c r="BR1574">
        <f t="shared" si="88"/>
        <v>0</v>
      </c>
      <c r="BU1574">
        <f t="shared" si="86"/>
        <v>0.5758883471257642</v>
      </c>
      <c r="BW1574">
        <f>IF($BW$6="","",IF(ISERROR(INDEX([1]Base!$A$2:$C$207,MATCH($BW$6,[1]Base!$A$2:$A$207,0),2))=TRUE,"CABLE INCONNU",(INDEX([1]Base!$A$2:$C$207,MATCH($BW$6,[1]Base!$A$2:$A$207,0),3))))</f>
        <v>15.75</v>
      </c>
      <c r="BY1574">
        <f>IF($BW$6="","",IF(ISERROR(INDEX([1]Base!$A$2:$C$207,MATCH($BW$6,[1]Base!$A$2:$A$207,0),2))=TRUE,"CABLE INCONNU",(INDEX([1]Base!$A$2:$C$207,MATCH($BW$6,[1]Base!$A$2:$A$207,0),2))))</f>
        <v>0.54700000000000004</v>
      </c>
      <c r="CA1574">
        <f t="shared" si="87"/>
        <v>0</v>
      </c>
      <c r="CC1574">
        <f>$BB$28+$D$10*((EXP(($BB$26-Q1574)/$D$10)+EXP(-($BB$26-Q1574)/$D$10))/2-1)</f>
        <v>237.96</v>
      </c>
      <c r="CD15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BORD'!$B$13:$B$2000,0),9)))*Q1574/$M$18)</f>
        <v>237.96</v>
      </c>
      <c r="CF1574">
        <f>'[1]TABLEAU DE BORD'!B1572</f>
        <v>0</v>
      </c>
      <c r="CG1574">
        <f>'[1]TABLEAU DE BORD'!E1572-'[1]TABLEAU DE BORD'!C1572</f>
        <v>0</v>
      </c>
      <c r="CI1574">
        <f>'[1]TABLEAU DE BORD'!H1572</f>
        <v>0</v>
      </c>
      <c r="CJ1574">
        <f>'[1]TABLEAU DE BORD'!K1572-'[1]TABLEAU DE BORD'!I1572</f>
        <v>0</v>
      </c>
    </row>
    <row r="1575" spans="69:88" x14ac:dyDescent="0.25">
      <c r="BQ15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BORD'!$B$13:$B$2000,0),11))*Q1575/INDEX('[1]TABLEAU DE BORD'!$B$13:$R$2000,MATCH('Formalisme RTE'!$H$2,'[1]TABLEAU DE BORD'!$B$13:$B$2000,0),12)</f>
        <v>2.7040062867933941</v>
      </c>
      <c r="BR1575">
        <f t="shared" si="88"/>
        <v>0</v>
      </c>
      <c r="BU1575">
        <f t="shared" si="86"/>
        <v>0.5758883471257642</v>
      </c>
      <c r="BW1575">
        <f>IF($BW$6="","",IF(ISERROR(INDEX([1]Base!$A$2:$C$207,MATCH($BW$6,[1]Base!$A$2:$A$207,0),2))=TRUE,"CABLE INCONNU",(INDEX([1]Base!$A$2:$C$207,MATCH($BW$6,[1]Base!$A$2:$A$207,0),3))))</f>
        <v>15.75</v>
      </c>
      <c r="BY1575">
        <f>IF($BW$6="","",IF(ISERROR(INDEX([1]Base!$A$2:$C$207,MATCH($BW$6,[1]Base!$A$2:$A$207,0),2))=TRUE,"CABLE INCONNU",(INDEX([1]Base!$A$2:$C$207,MATCH($BW$6,[1]Base!$A$2:$A$207,0),2))))</f>
        <v>0.54700000000000004</v>
      </c>
      <c r="CA1575">
        <f t="shared" si="87"/>
        <v>0</v>
      </c>
      <c r="CC1575">
        <f>$BB$28+$D$10*((EXP(($BB$26-Q1575)/$D$10)+EXP(-($BB$26-Q1575)/$D$10))/2-1)</f>
        <v>237.96</v>
      </c>
      <c r="CD15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BORD'!$B$13:$B$2000,0),9)))*Q1575/$M$18)</f>
        <v>237.96</v>
      </c>
      <c r="CF1575">
        <f>'[1]TABLEAU DE BORD'!B1573</f>
        <v>0</v>
      </c>
      <c r="CG1575">
        <f>'[1]TABLEAU DE BORD'!E1573-'[1]TABLEAU DE BORD'!C1573</f>
        <v>0</v>
      </c>
      <c r="CI1575">
        <f>'[1]TABLEAU DE BORD'!H1573</f>
        <v>0</v>
      </c>
      <c r="CJ1575">
        <f>'[1]TABLEAU DE BORD'!K1573-'[1]TABLEAU DE BORD'!I1573</f>
        <v>0</v>
      </c>
    </row>
    <row r="1576" spans="69:88" x14ac:dyDescent="0.25">
      <c r="BQ15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BORD'!$B$13:$B$2000,0),11))*Q1576/INDEX('[1]TABLEAU DE BORD'!$B$13:$R$2000,MATCH('Formalisme RTE'!$H$2,'[1]TABLEAU DE BORD'!$B$13:$B$2000,0),12)</f>
        <v>2.7040062867933941</v>
      </c>
      <c r="BR1576">
        <f t="shared" si="88"/>
        <v>0</v>
      </c>
      <c r="BU1576">
        <f t="shared" si="86"/>
        <v>0.5758883471257642</v>
      </c>
      <c r="BW1576">
        <f>IF($BW$6="","",IF(ISERROR(INDEX([1]Base!$A$2:$C$207,MATCH($BW$6,[1]Base!$A$2:$A$207,0),2))=TRUE,"CABLE INCONNU",(INDEX([1]Base!$A$2:$C$207,MATCH($BW$6,[1]Base!$A$2:$A$207,0),3))))</f>
        <v>15.75</v>
      </c>
      <c r="BY1576">
        <f>IF($BW$6="","",IF(ISERROR(INDEX([1]Base!$A$2:$C$207,MATCH($BW$6,[1]Base!$A$2:$A$207,0),2))=TRUE,"CABLE INCONNU",(INDEX([1]Base!$A$2:$C$207,MATCH($BW$6,[1]Base!$A$2:$A$207,0),2))))</f>
        <v>0.54700000000000004</v>
      </c>
      <c r="CA1576">
        <f t="shared" si="87"/>
        <v>0</v>
      </c>
      <c r="CC1576">
        <f>$BB$28+$D$10*((EXP(($BB$26-Q1576)/$D$10)+EXP(-($BB$26-Q1576)/$D$10))/2-1)</f>
        <v>237.96</v>
      </c>
      <c r="CD15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BORD'!$B$13:$B$2000,0),9)))*Q1576/$M$18)</f>
        <v>237.96</v>
      </c>
      <c r="CF1576">
        <f>'[1]TABLEAU DE BORD'!B1574</f>
        <v>0</v>
      </c>
      <c r="CG1576">
        <f>'[1]TABLEAU DE BORD'!E1574-'[1]TABLEAU DE BORD'!C1574</f>
        <v>0</v>
      </c>
      <c r="CI1576">
        <f>'[1]TABLEAU DE BORD'!H1574</f>
        <v>0</v>
      </c>
      <c r="CJ1576">
        <f>'[1]TABLEAU DE BORD'!K1574-'[1]TABLEAU DE BORD'!I1574</f>
        <v>0</v>
      </c>
    </row>
    <row r="1577" spans="69:88" x14ac:dyDescent="0.25">
      <c r="BQ15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BORD'!$B$13:$B$2000,0),11))*Q1577/INDEX('[1]TABLEAU DE BORD'!$B$13:$R$2000,MATCH('Formalisme RTE'!$H$2,'[1]TABLEAU DE BORD'!$B$13:$B$2000,0),12)</f>
        <v>2.7040062867933941</v>
      </c>
      <c r="BR1577">
        <f t="shared" si="88"/>
        <v>0</v>
      </c>
      <c r="BU1577">
        <f t="shared" si="86"/>
        <v>0.5758883471257642</v>
      </c>
      <c r="BW1577">
        <f>IF($BW$6="","",IF(ISERROR(INDEX([1]Base!$A$2:$C$207,MATCH($BW$6,[1]Base!$A$2:$A$207,0),2))=TRUE,"CABLE INCONNU",(INDEX([1]Base!$A$2:$C$207,MATCH($BW$6,[1]Base!$A$2:$A$207,0),3))))</f>
        <v>15.75</v>
      </c>
      <c r="BY1577">
        <f>IF($BW$6="","",IF(ISERROR(INDEX([1]Base!$A$2:$C$207,MATCH($BW$6,[1]Base!$A$2:$A$207,0),2))=TRUE,"CABLE INCONNU",(INDEX([1]Base!$A$2:$C$207,MATCH($BW$6,[1]Base!$A$2:$A$207,0),2))))</f>
        <v>0.54700000000000004</v>
      </c>
      <c r="CA1577">
        <f t="shared" si="87"/>
        <v>0</v>
      </c>
      <c r="CC1577">
        <f>$BB$28+$D$10*((EXP(($BB$26-Q1577)/$D$10)+EXP(-($BB$26-Q1577)/$D$10))/2-1)</f>
        <v>237.96</v>
      </c>
      <c r="CD15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BORD'!$B$13:$B$2000,0),9)))*Q1577/$M$18)</f>
        <v>237.96</v>
      </c>
      <c r="CF1577">
        <f>'[1]TABLEAU DE BORD'!B1575</f>
        <v>0</v>
      </c>
      <c r="CG1577">
        <f>'[1]TABLEAU DE BORD'!E1575-'[1]TABLEAU DE BORD'!C1575</f>
        <v>0</v>
      </c>
      <c r="CI1577">
        <f>'[1]TABLEAU DE BORD'!H1575</f>
        <v>0</v>
      </c>
      <c r="CJ1577">
        <f>'[1]TABLEAU DE BORD'!K1575-'[1]TABLEAU DE BORD'!I1575</f>
        <v>0</v>
      </c>
    </row>
    <row r="1578" spans="69:88" x14ac:dyDescent="0.25">
      <c r="BQ15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BORD'!$B$13:$B$2000,0),11))*Q1578/INDEX('[1]TABLEAU DE BORD'!$B$13:$R$2000,MATCH('Formalisme RTE'!$H$2,'[1]TABLEAU DE BORD'!$B$13:$B$2000,0),12)</f>
        <v>2.7040062867933941</v>
      </c>
      <c r="BR1578">
        <f t="shared" si="88"/>
        <v>0</v>
      </c>
      <c r="BU1578">
        <f t="shared" si="86"/>
        <v>0.5758883471257642</v>
      </c>
      <c r="BW1578">
        <f>IF($BW$6="","",IF(ISERROR(INDEX([1]Base!$A$2:$C$207,MATCH($BW$6,[1]Base!$A$2:$A$207,0),2))=TRUE,"CABLE INCONNU",(INDEX([1]Base!$A$2:$C$207,MATCH($BW$6,[1]Base!$A$2:$A$207,0),3))))</f>
        <v>15.75</v>
      </c>
      <c r="BY1578">
        <f>IF($BW$6="","",IF(ISERROR(INDEX([1]Base!$A$2:$C$207,MATCH($BW$6,[1]Base!$A$2:$A$207,0),2))=TRUE,"CABLE INCONNU",(INDEX([1]Base!$A$2:$C$207,MATCH($BW$6,[1]Base!$A$2:$A$207,0),2))))</f>
        <v>0.54700000000000004</v>
      </c>
      <c r="CA1578">
        <f t="shared" si="87"/>
        <v>0</v>
      </c>
      <c r="CC1578">
        <f>$BB$28+$D$10*((EXP(($BB$26-Q1578)/$D$10)+EXP(-($BB$26-Q1578)/$D$10))/2-1)</f>
        <v>237.96</v>
      </c>
      <c r="CD15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BORD'!$B$13:$B$2000,0),9)))*Q1578/$M$18)</f>
        <v>237.96</v>
      </c>
      <c r="CF1578">
        <f>'[1]TABLEAU DE BORD'!B1576</f>
        <v>0</v>
      </c>
      <c r="CG1578">
        <f>'[1]TABLEAU DE BORD'!E1576-'[1]TABLEAU DE BORD'!C1576</f>
        <v>0</v>
      </c>
      <c r="CI1578">
        <f>'[1]TABLEAU DE BORD'!H1576</f>
        <v>0</v>
      </c>
      <c r="CJ1578">
        <f>'[1]TABLEAU DE BORD'!K1576-'[1]TABLEAU DE BORD'!I1576</f>
        <v>0</v>
      </c>
    </row>
    <row r="1579" spans="69:88" x14ac:dyDescent="0.25">
      <c r="BQ15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BORD'!$B$13:$B$2000,0),11))*Q1579/INDEX('[1]TABLEAU DE BORD'!$B$13:$R$2000,MATCH('Formalisme RTE'!$H$2,'[1]TABLEAU DE BORD'!$B$13:$B$2000,0),12)</f>
        <v>2.7040062867933941</v>
      </c>
      <c r="BR1579">
        <f t="shared" si="88"/>
        <v>0</v>
      </c>
      <c r="BU1579">
        <f t="shared" si="86"/>
        <v>0.5758883471257642</v>
      </c>
      <c r="BW1579">
        <f>IF($BW$6="","",IF(ISERROR(INDEX([1]Base!$A$2:$C$207,MATCH($BW$6,[1]Base!$A$2:$A$207,0),2))=TRUE,"CABLE INCONNU",(INDEX([1]Base!$A$2:$C$207,MATCH($BW$6,[1]Base!$A$2:$A$207,0),3))))</f>
        <v>15.75</v>
      </c>
      <c r="BY1579">
        <f>IF($BW$6="","",IF(ISERROR(INDEX([1]Base!$A$2:$C$207,MATCH($BW$6,[1]Base!$A$2:$A$207,0),2))=TRUE,"CABLE INCONNU",(INDEX([1]Base!$A$2:$C$207,MATCH($BW$6,[1]Base!$A$2:$A$207,0),2))))</f>
        <v>0.54700000000000004</v>
      </c>
      <c r="CA1579">
        <f t="shared" si="87"/>
        <v>0</v>
      </c>
      <c r="CC1579">
        <f>$BB$28+$D$10*((EXP(($BB$26-Q1579)/$D$10)+EXP(-($BB$26-Q1579)/$D$10))/2-1)</f>
        <v>237.96</v>
      </c>
      <c r="CD15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BORD'!$B$13:$B$2000,0),9)))*Q1579/$M$18)</f>
        <v>237.96</v>
      </c>
      <c r="CF1579">
        <f>'[1]TABLEAU DE BORD'!B1577</f>
        <v>0</v>
      </c>
      <c r="CG1579">
        <f>'[1]TABLEAU DE BORD'!E1577-'[1]TABLEAU DE BORD'!C1577</f>
        <v>0</v>
      </c>
      <c r="CI1579">
        <f>'[1]TABLEAU DE BORD'!H1577</f>
        <v>0</v>
      </c>
      <c r="CJ1579">
        <f>'[1]TABLEAU DE BORD'!K1577-'[1]TABLEAU DE BORD'!I1577</f>
        <v>0</v>
      </c>
    </row>
    <row r="1580" spans="69:88" x14ac:dyDescent="0.25">
      <c r="BQ15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BORD'!$B$13:$B$2000,0),11))*Q1580/INDEX('[1]TABLEAU DE BORD'!$B$13:$R$2000,MATCH('Formalisme RTE'!$H$2,'[1]TABLEAU DE BORD'!$B$13:$B$2000,0),12)</f>
        <v>2.7040062867933941</v>
      </c>
      <c r="BR1580">
        <f t="shared" si="88"/>
        <v>0</v>
      </c>
      <c r="BU1580">
        <f t="shared" si="86"/>
        <v>0.5758883471257642</v>
      </c>
      <c r="BW1580">
        <f>IF($BW$6="","",IF(ISERROR(INDEX([1]Base!$A$2:$C$207,MATCH($BW$6,[1]Base!$A$2:$A$207,0),2))=TRUE,"CABLE INCONNU",(INDEX([1]Base!$A$2:$C$207,MATCH($BW$6,[1]Base!$A$2:$A$207,0),3))))</f>
        <v>15.75</v>
      </c>
      <c r="BY1580">
        <f>IF($BW$6="","",IF(ISERROR(INDEX([1]Base!$A$2:$C$207,MATCH($BW$6,[1]Base!$A$2:$A$207,0),2))=TRUE,"CABLE INCONNU",(INDEX([1]Base!$A$2:$C$207,MATCH($BW$6,[1]Base!$A$2:$A$207,0),2))))</f>
        <v>0.54700000000000004</v>
      </c>
      <c r="CA1580">
        <f t="shared" si="87"/>
        <v>0</v>
      </c>
      <c r="CC1580">
        <f>$BB$28+$D$10*((EXP(($BB$26-Q1580)/$D$10)+EXP(-($BB$26-Q1580)/$D$10))/2-1)</f>
        <v>237.96</v>
      </c>
      <c r="CD15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BORD'!$B$13:$B$2000,0),9)))*Q1580/$M$18)</f>
        <v>237.96</v>
      </c>
      <c r="CF1580">
        <f>'[1]TABLEAU DE BORD'!B1578</f>
        <v>0</v>
      </c>
      <c r="CG1580">
        <f>'[1]TABLEAU DE BORD'!E1578-'[1]TABLEAU DE BORD'!C1578</f>
        <v>0</v>
      </c>
      <c r="CI1580">
        <f>'[1]TABLEAU DE BORD'!H1578</f>
        <v>0</v>
      </c>
      <c r="CJ1580">
        <f>'[1]TABLEAU DE BORD'!K1578-'[1]TABLEAU DE BORD'!I1578</f>
        <v>0</v>
      </c>
    </row>
    <row r="1581" spans="69:88" x14ac:dyDescent="0.25">
      <c r="BQ15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BORD'!$B$13:$B$2000,0),11))*Q1581/INDEX('[1]TABLEAU DE BORD'!$B$13:$R$2000,MATCH('Formalisme RTE'!$H$2,'[1]TABLEAU DE BORD'!$B$13:$B$2000,0),12)</f>
        <v>2.7040062867933941</v>
      </c>
      <c r="BR1581">
        <f t="shared" si="88"/>
        <v>0</v>
      </c>
      <c r="BU1581">
        <f t="shared" si="86"/>
        <v>0.5758883471257642</v>
      </c>
      <c r="BW1581">
        <f>IF($BW$6="","",IF(ISERROR(INDEX([1]Base!$A$2:$C$207,MATCH($BW$6,[1]Base!$A$2:$A$207,0),2))=TRUE,"CABLE INCONNU",(INDEX([1]Base!$A$2:$C$207,MATCH($BW$6,[1]Base!$A$2:$A$207,0),3))))</f>
        <v>15.75</v>
      </c>
      <c r="BY1581">
        <f>IF($BW$6="","",IF(ISERROR(INDEX([1]Base!$A$2:$C$207,MATCH($BW$6,[1]Base!$A$2:$A$207,0),2))=TRUE,"CABLE INCONNU",(INDEX([1]Base!$A$2:$C$207,MATCH($BW$6,[1]Base!$A$2:$A$207,0),2))))</f>
        <v>0.54700000000000004</v>
      </c>
      <c r="CA1581">
        <f t="shared" si="87"/>
        <v>0</v>
      </c>
      <c r="CC1581">
        <f>$BB$28+$D$10*((EXP(($BB$26-Q1581)/$D$10)+EXP(-($BB$26-Q1581)/$D$10))/2-1)</f>
        <v>237.96</v>
      </c>
      <c r="CD15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BORD'!$B$13:$B$2000,0),9)))*Q1581/$M$18)</f>
        <v>237.96</v>
      </c>
      <c r="CF1581">
        <f>'[1]TABLEAU DE BORD'!B1579</f>
        <v>0</v>
      </c>
      <c r="CG1581">
        <f>'[1]TABLEAU DE BORD'!E1579-'[1]TABLEAU DE BORD'!C1579</f>
        <v>0</v>
      </c>
      <c r="CI1581">
        <f>'[1]TABLEAU DE BORD'!H1579</f>
        <v>0</v>
      </c>
      <c r="CJ1581">
        <f>'[1]TABLEAU DE BORD'!K1579-'[1]TABLEAU DE BORD'!I1579</f>
        <v>0</v>
      </c>
    </row>
    <row r="1582" spans="69:88" x14ac:dyDescent="0.25">
      <c r="BQ15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BORD'!$B$13:$B$2000,0),11))*Q1582/INDEX('[1]TABLEAU DE BORD'!$B$13:$R$2000,MATCH('Formalisme RTE'!$H$2,'[1]TABLEAU DE BORD'!$B$13:$B$2000,0),12)</f>
        <v>2.7040062867933941</v>
      </c>
      <c r="BR1582">
        <f t="shared" si="88"/>
        <v>0</v>
      </c>
      <c r="BU1582">
        <f t="shared" si="86"/>
        <v>0.5758883471257642</v>
      </c>
      <c r="BW1582">
        <f>IF($BW$6="","",IF(ISERROR(INDEX([1]Base!$A$2:$C$207,MATCH($BW$6,[1]Base!$A$2:$A$207,0),2))=TRUE,"CABLE INCONNU",(INDEX([1]Base!$A$2:$C$207,MATCH($BW$6,[1]Base!$A$2:$A$207,0),3))))</f>
        <v>15.75</v>
      </c>
      <c r="BY1582">
        <f>IF($BW$6="","",IF(ISERROR(INDEX([1]Base!$A$2:$C$207,MATCH($BW$6,[1]Base!$A$2:$A$207,0),2))=TRUE,"CABLE INCONNU",(INDEX([1]Base!$A$2:$C$207,MATCH($BW$6,[1]Base!$A$2:$A$207,0),2))))</f>
        <v>0.54700000000000004</v>
      </c>
      <c r="CA1582">
        <f t="shared" si="87"/>
        <v>0</v>
      </c>
      <c r="CC1582">
        <f>$BB$28+$D$10*((EXP(($BB$26-Q1582)/$D$10)+EXP(-($BB$26-Q1582)/$D$10))/2-1)</f>
        <v>237.96</v>
      </c>
      <c r="CD15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BORD'!$B$13:$B$2000,0),9)))*Q1582/$M$18)</f>
        <v>237.96</v>
      </c>
      <c r="CF1582">
        <f>'[1]TABLEAU DE BORD'!B1580</f>
        <v>0</v>
      </c>
      <c r="CG1582">
        <f>'[1]TABLEAU DE BORD'!E1580-'[1]TABLEAU DE BORD'!C1580</f>
        <v>0</v>
      </c>
      <c r="CI1582">
        <f>'[1]TABLEAU DE BORD'!H1580</f>
        <v>0</v>
      </c>
      <c r="CJ1582">
        <f>'[1]TABLEAU DE BORD'!K1580-'[1]TABLEAU DE BORD'!I1580</f>
        <v>0</v>
      </c>
    </row>
    <row r="1583" spans="69:88" x14ac:dyDescent="0.25">
      <c r="BQ15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BORD'!$B$13:$B$2000,0),11))*Q1583/INDEX('[1]TABLEAU DE BORD'!$B$13:$R$2000,MATCH('Formalisme RTE'!$H$2,'[1]TABLEAU DE BORD'!$B$13:$B$2000,0),12)</f>
        <v>2.7040062867933941</v>
      </c>
      <c r="BR1583">
        <f t="shared" si="88"/>
        <v>0</v>
      </c>
      <c r="BU1583">
        <f t="shared" si="86"/>
        <v>0.5758883471257642</v>
      </c>
      <c r="BW1583">
        <f>IF($BW$6="","",IF(ISERROR(INDEX([1]Base!$A$2:$C$207,MATCH($BW$6,[1]Base!$A$2:$A$207,0),2))=TRUE,"CABLE INCONNU",(INDEX([1]Base!$A$2:$C$207,MATCH($BW$6,[1]Base!$A$2:$A$207,0),3))))</f>
        <v>15.75</v>
      </c>
      <c r="BY1583">
        <f>IF($BW$6="","",IF(ISERROR(INDEX([1]Base!$A$2:$C$207,MATCH($BW$6,[1]Base!$A$2:$A$207,0),2))=TRUE,"CABLE INCONNU",(INDEX([1]Base!$A$2:$C$207,MATCH($BW$6,[1]Base!$A$2:$A$207,0),2))))</f>
        <v>0.54700000000000004</v>
      </c>
      <c r="CA1583">
        <f t="shared" si="87"/>
        <v>0</v>
      </c>
      <c r="CC1583">
        <f>$BB$28+$D$10*((EXP(($BB$26-Q1583)/$D$10)+EXP(-($BB$26-Q1583)/$D$10))/2-1)</f>
        <v>237.96</v>
      </c>
      <c r="CD15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BORD'!$B$13:$B$2000,0),9)))*Q1583/$M$18)</f>
        <v>237.96</v>
      </c>
      <c r="CF1583">
        <f>'[1]TABLEAU DE BORD'!B1581</f>
        <v>0</v>
      </c>
      <c r="CG1583">
        <f>'[1]TABLEAU DE BORD'!E1581-'[1]TABLEAU DE BORD'!C1581</f>
        <v>0</v>
      </c>
      <c r="CI1583">
        <f>'[1]TABLEAU DE BORD'!H1581</f>
        <v>0</v>
      </c>
      <c r="CJ1583">
        <f>'[1]TABLEAU DE BORD'!K1581-'[1]TABLEAU DE BORD'!I1581</f>
        <v>0</v>
      </c>
    </row>
    <row r="1584" spans="69:88" x14ac:dyDescent="0.25">
      <c r="BQ15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BORD'!$B$13:$B$2000,0),11))*Q1584/INDEX('[1]TABLEAU DE BORD'!$B$13:$R$2000,MATCH('Formalisme RTE'!$H$2,'[1]TABLEAU DE BORD'!$B$13:$B$2000,0),12)</f>
        <v>2.7040062867933941</v>
      </c>
      <c r="BR1584">
        <f t="shared" si="88"/>
        <v>0</v>
      </c>
      <c r="BU1584">
        <f t="shared" si="86"/>
        <v>0.5758883471257642</v>
      </c>
      <c r="BW1584">
        <f>IF($BW$6="","",IF(ISERROR(INDEX([1]Base!$A$2:$C$207,MATCH($BW$6,[1]Base!$A$2:$A$207,0),2))=TRUE,"CABLE INCONNU",(INDEX([1]Base!$A$2:$C$207,MATCH($BW$6,[1]Base!$A$2:$A$207,0),3))))</f>
        <v>15.75</v>
      </c>
      <c r="BY1584">
        <f>IF($BW$6="","",IF(ISERROR(INDEX([1]Base!$A$2:$C$207,MATCH($BW$6,[1]Base!$A$2:$A$207,0),2))=TRUE,"CABLE INCONNU",(INDEX([1]Base!$A$2:$C$207,MATCH($BW$6,[1]Base!$A$2:$A$207,0),2))))</f>
        <v>0.54700000000000004</v>
      </c>
      <c r="CA1584">
        <f t="shared" si="87"/>
        <v>0</v>
      </c>
      <c r="CC1584">
        <f>$BB$28+$D$10*((EXP(($BB$26-Q1584)/$D$10)+EXP(-($BB$26-Q1584)/$D$10))/2-1)</f>
        <v>237.96</v>
      </c>
      <c r="CD15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BORD'!$B$13:$B$2000,0),9)))*Q1584/$M$18)</f>
        <v>237.96</v>
      </c>
      <c r="CF1584">
        <f>'[1]TABLEAU DE BORD'!B1582</f>
        <v>0</v>
      </c>
      <c r="CG1584">
        <f>'[1]TABLEAU DE BORD'!E1582-'[1]TABLEAU DE BORD'!C1582</f>
        <v>0</v>
      </c>
      <c r="CI1584">
        <f>'[1]TABLEAU DE BORD'!H1582</f>
        <v>0</v>
      </c>
      <c r="CJ1584">
        <f>'[1]TABLEAU DE BORD'!K1582-'[1]TABLEAU DE BORD'!I1582</f>
        <v>0</v>
      </c>
    </row>
    <row r="1585" spans="69:88" x14ac:dyDescent="0.25">
      <c r="BQ15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BORD'!$B$13:$B$2000,0),11))*Q1585/INDEX('[1]TABLEAU DE BORD'!$B$13:$R$2000,MATCH('Formalisme RTE'!$H$2,'[1]TABLEAU DE BORD'!$B$13:$B$2000,0),12)</f>
        <v>2.7040062867933941</v>
      </c>
      <c r="BR1585">
        <f t="shared" si="88"/>
        <v>0</v>
      </c>
      <c r="BU1585">
        <f t="shared" si="86"/>
        <v>0.5758883471257642</v>
      </c>
      <c r="BW1585">
        <f>IF($BW$6="","",IF(ISERROR(INDEX([1]Base!$A$2:$C$207,MATCH($BW$6,[1]Base!$A$2:$A$207,0),2))=TRUE,"CABLE INCONNU",(INDEX([1]Base!$A$2:$C$207,MATCH($BW$6,[1]Base!$A$2:$A$207,0),3))))</f>
        <v>15.75</v>
      </c>
      <c r="BY1585">
        <f>IF($BW$6="","",IF(ISERROR(INDEX([1]Base!$A$2:$C$207,MATCH($BW$6,[1]Base!$A$2:$A$207,0),2))=TRUE,"CABLE INCONNU",(INDEX([1]Base!$A$2:$C$207,MATCH($BW$6,[1]Base!$A$2:$A$207,0),2))))</f>
        <v>0.54700000000000004</v>
      </c>
      <c r="CA1585">
        <f t="shared" si="87"/>
        <v>0</v>
      </c>
      <c r="CC1585">
        <f>$BB$28+$D$10*((EXP(($BB$26-Q1585)/$D$10)+EXP(-($BB$26-Q1585)/$D$10))/2-1)</f>
        <v>237.96</v>
      </c>
      <c r="CD15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BORD'!$B$13:$B$2000,0),9)))*Q1585/$M$18)</f>
        <v>237.96</v>
      </c>
      <c r="CF1585">
        <f>'[1]TABLEAU DE BORD'!B1583</f>
        <v>0</v>
      </c>
      <c r="CG1585">
        <f>'[1]TABLEAU DE BORD'!E1583-'[1]TABLEAU DE BORD'!C1583</f>
        <v>0</v>
      </c>
      <c r="CI1585">
        <f>'[1]TABLEAU DE BORD'!H1583</f>
        <v>0</v>
      </c>
      <c r="CJ1585">
        <f>'[1]TABLEAU DE BORD'!K1583-'[1]TABLEAU DE BORD'!I1583</f>
        <v>0</v>
      </c>
    </row>
    <row r="1586" spans="69:88" x14ac:dyDescent="0.25">
      <c r="BQ15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BORD'!$B$13:$B$2000,0),11))*Q1586/INDEX('[1]TABLEAU DE BORD'!$B$13:$R$2000,MATCH('Formalisme RTE'!$H$2,'[1]TABLEAU DE BORD'!$B$13:$B$2000,0),12)</f>
        <v>2.7040062867933941</v>
      </c>
      <c r="BR1586">
        <f t="shared" si="88"/>
        <v>0</v>
      </c>
      <c r="BU1586">
        <f t="shared" si="86"/>
        <v>0.5758883471257642</v>
      </c>
      <c r="BW1586">
        <f>IF($BW$6="","",IF(ISERROR(INDEX([1]Base!$A$2:$C$207,MATCH($BW$6,[1]Base!$A$2:$A$207,0),2))=TRUE,"CABLE INCONNU",(INDEX([1]Base!$A$2:$C$207,MATCH($BW$6,[1]Base!$A$2:$A$207,0),3))))</f>
        <v>15.75</v>
      </c>
      <c r="BY1586">
        <f>IF($BW$6="","",IF(ISERROR(INDEX([1]Base!$A$2:$C$207,MATCH($BW$6,[1]Base!$A$2:$A$207,0),2))=TRUE,"CABLE INCONNU",(INDEX([1]Base!$A$2:$C$207,MATCH($BW$6,[1]Base!$A$2:$A$207,0),2))))</f>
        <v>0.54700000000000004</v>
      </c>
      <c r="CA1586">
        <f t="shared" si="87"/>
        <v>0</v>
      </c>
      <c r="CC1586">
        <f>$BB$28+$D$10*((EXP(($BB$26-Q1586)/$D$10)+EXP(-($BB$26-Q1586)/$D$10))/2-1)</f>
        <v>237.96</v>
      </c>
      <c r="CD15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BORD'!$B$13:$B$2000,0),9)))*Q1586/$M$18)</f>
        <v>237.96</v>
      </c>
      <c r="CF1586">
        <f>'[1]TABLEAU DE BORD'!B1584</f>
        <v>0</v>
      </c>
      <c r="CG1586">
        <f>'[1]TABLEAU DE BORD'!E1584-'[1]TABLEAU DE BORD'!C1584</f>
        <v>0</v>
      </c>
      <c r="CI1586">
        <f>'[1]TABLEAU DE BORD'!H1584</f>
        <v>0</v>
      </c>
      <c r="CJ1586">
        <f>'[1]TABLEAU DE BORD'!K1584-'[1]TABLEAU DE BORD'!I1584</f>
        <v>0</v>
      </c>
    </row>
    <row r="1587" spans="69:88" x14ac:dyDescent="0.25">
      <c r="BQ15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BORD'!$B$13:$B$2000,0),11))*Q1587/INDEX('[1]TABLEAU DE BORD'!$B$13:$R$2000,MATCH('Formalisme RTE'!$H$2,'[1]TABLEAU DE BORD'!$B$13:$B$2000,0),12)</f>
        <v>2.7040062867933941</v>
      </c>
      <c r="BR1587">
        <f t="shared" si="88"/>
        <v>0</v>
      </c>
      <c r="BU1587">
        <f t="shared" si="86"/>
        <v>0.5758883471257642</v>
      </c>
      <c r="BW1587">
        <f>IF($BW$6="","",IF(ISERROR(INDEX([1]Base!$A$2:$C$207,MATCH($BW$6,[1]Base!$A$2:$A$207,0),2))=TRUE,"CABLE INCONNU",(INDEX([1]Base!$A$2:$C$207,MATCH($BW$6,[1]Base!$A$2:$A$207,0),3))))</f>
        <v>15.75</v>
      </c>
      <c r="BY1587">
        <f>IF($BW$6="","",IF(ISERROR(INDEX([1]Base!$A$2:$C$207,MATCH($BW$6,[1]Base!$A$2:$A$207,0),2))=TRUE,"CABLE INCONNU",(INDEX([1]Base!$A$2:$C$207,MATCH($BW$6,[1]Base!$A$2:$A$207,0),2))))</f>
        <v>0.54700000000000004</v>
      </c>
      <c r="CA1587">
        <f t="shared" si="87"/>
        <v>0</v>
      </c>
      <c r="CC1587">
        <f>$BB$28+$D$10*((EXP(($BB$26-Q1587)/$D$10)+EXP(-($BB$26-Q1587)/$D$10))/2-1)</f>
        <v>237.96</v>
      </c>
      <c r="CD15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BORD'!$B$13:$B$2000,0),9)))*Q1587/$M$18)</f>
        <v>237.96</v>
      </c>
      <c r="CF1587">
        <f>'[1]TABLEAU DE BORD'!B1585</f>
        <v>0</v>
      </c>
      <c r="CG1587">
        <f>'[1]TABLEAU DE BORD'!E1585-'[1]TABLEAU DE BORD'!C1585</f>
        <v>0</v>
      </c>
      <c r="CI1587">
        <f>'[1]TABLEAU DE BORD'!H1585</f>
        <v>0</v>
      </c>
      <c r="CJ1587">
        <f>'[1]TABLEAU DE BORD'!K1585-'[1]TABLEAU DE BORD'!I1585</f>
        <v>0</v>
      </c>
    </row>
    <row r="1588" spans="69:88" x14ac:dyDescent="0.25">
      <c r="BQ15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BORD'!$B$13:$B$2000,0),11))*Q1588/INDEX('[1]TABLEAU DE BORD'!$B$13:$R$2000,MATCH('Formalisme RTE'!$H$2,'[1]TABLEAU DE BORD'!$B$13:$B$2000,0),12)</f>
        <v>2.7040062867933941</v>
      </c>
      <c r="BR1588">
        <f t="shared" si="88"/>
        <v>0</v>
      </c>
      <c r="BU1588">
        <f t="shared" si="86"/>
        <v>0.5758883471257642</v>
      </c>
      <c r="BW1588">
        <f>IF($BW$6="","",IF(ISERROR(INDEX([1]Base!$A$2:$C$207,MATCH($BW$6,[1]Base!$A$2:$A$207,0),2))=TRUE,"CABLE INCONNU",(INDEX([1]Base!$A$2:$C$207,MATCH($BW$6,[1]Base!$A$2:$A$207,0),3))))</f>
        <v>15.75</v>
      </c>
      <c r="BY1588">
        <f>IF($BW$6="","",IF(ISERROR(INDEX([1]Base!$A$2:$C$207,MATCH($BW$6,[1]Base!$A$2:$A$207,0),2))=TRUE,"CABLE INCONNU",(INDEX([1]Base!$A$2:$C$207,MATCH($BW$6,[1]Base!$A$2:$A$207,0),2))))</f>
        <v>0.54700000000000004</v>
      </c>
      <c r="CA1588">
        <f t="shared" si="87"/>
        <v>0</v>
      </c>
      <c r="CC1588">
        <f>$BB$28+$D$10*((EXP(($BB$26-Q1588)/$D$10)+EXP(-($BB$26-Q1588)/$D$10))/2-1)</f>
        <v>237.96</v>
      </c>
      <c r="CD15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BORD'!$B$13:$B$2000,0),9)))*Q1588/$M$18)</f>
        <v>237.96</v>
      </c>
      <c r="CF1588">
        <f>'[1]TABLEAU DE BORD'!B1586</f>
        <v>0</v>
      </c>
      <c r="CG1588">
        <f>'[1]TABLEAU DE BORD'!E1586-'[1]TABLEAU DE BORD'!C1586</f>
        <v>0</v>
      </c>
      <c r="CI1588">
        <f>'[1]TABLEAU DE BORD'!H1586</f>
        <v>0</v>
      </c>
      <c r="CJ1588">
        <f>'[1]TABLEAU DE BORD'!K1586-'[1]TABLEAU DE BORD'!I1586</f>
        <v>0</v>
      </c>
    </row>
    <row r="1589" spans="69:88" x14ac:dyDescent="0.25">
      <c r="BQ15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BORD'!$B$13:$B$2000,0),11))*Q1589/INDEX('[1]TABLEAU DE BORD'!$B$13:$R$2000,MATCH('Formalisme RTE'!$H$2,'[1]TABLEAU DE BORD'!$B$13:$B$2000,0),12)</f>
        <v>2.7040062867933941</v>
      </c>
      <c r="BR1589">
        <f t="shared" si="88"/>
        <v>0</v>
      </c>
      <c r="BU1589">
        <f t="shared" si="86"/>
        <v>0.5758883471257642</v>
      </c>
      <c r="BW1589">
        <f>IF($BW$6="","",IF(ISERROR(INDEX([1]Base!$A$2:$C$207,MATCH($BW$6,[1]Base!$A$2:$A$207,0),2))=TRUE,"CABLE INCONNU",(INDEX([1]Base!$A$2:$C$207,MATCH($BW$6,[1]Base!$A$2:$A$207,0),3))))</f>
        <v>15.75</v>
      </c>
      <c r="BY1589">
        <f>IF($BW$6="","",IF(ISERROR(INDEX([1]Base!$A$2:$C$207,MATCH($BW$6,[1]Base!$A$2:$A$207,0),2))=TRUE,"CABLE INCONNU",(INDEX([1]Base!$A$2:$C$207,MATCH($BW$6,[1]Base!$A$2:$A$207,0),2))))</f>
        <v>0.54700000000000004</v>
      </c>
      <c r="CA1589">
        <f t="shared" si="87"/>
        <v>0</v>
      </c>
      <c r="CC1589">
        <f>$BB$28+$D$10*((EXP(($BB$26-Q1589)/$D$10)+EXP(-($BB$26-Q1589)/$D$10))/2-1)</f>
        <v>237.96</v>
      </c>
      <c r="CD15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BORD'!$B$13:$B$2000,0),9)))*Q1589/$M$18)</f>
        <v>237.96</v>
      </c>
      <c r="CF1589">
        <f>'[1]TABLEAU DE BORD'!B1587</f>
        <v>0</v>
      </c>
      <c r="CG1589">
        <f>'[1]TABLEAU DE BORD'!E1587-'[1]TABLEAU DE BORD'!C1587</f>
        <v>0</v>
      </c>
      <c r="CI1589">
        <f>'[1]TABLEAU DE BORD'!H1587</f>
        <v>0</v>
      </c>
      <c r="CJ1589">
        <f>'[1]TABLEAU DE BORD'!K1587-'[1]TABLEAU DE BORD'!I1587</f>
        <v>0</v>
      </c>
    </row>
    <row r="1590" spans="69:88" x14ac:dyDescent="0.25">
      <c r="BQ15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BORD'!$B$13:$B$2000,0),11))*Q1590/INDEX('[1]TABLEAU DE BORD'!$B$13:$R$2000,MATCH('Formalisme RTE'!$H$2,'[1]TABLEAU DE BORD'!$B$13:$B$2000,0),12)</f>
        <v>2.7040062867933941</v>
      </c>
      <c r="BR1590">
        <f t="shared" si="88"/>
        <v>0</v>
      </c>
      <c r="BU1590">
        <f t="shared" si="86"/>
        <v>0.5758883471257642</v>
      </c>
      <c r="BW1590">
        <f>IF($BW$6="","",IF(ISERROR(INDEX([1]Base!$A$2:$C$207,MATCH($BW$6,[1]Base!$A$2:$A$207,0),2))=TRUE,"CABLE INCONNU",(INDEX([1]Base!$A$2:$C$207,MATCH($BW$6,[1]Base!$A$2:$A$207,0),3))))</f>
        <v>15.75</v>
      </c>
      <c r="BY1590">
        <f>IF($BW$6="","",IF(ISERROR(INDEX([1]Base!$A$2:$C$207,MATCH($BW$6,[1]Base!$A$2:$A$207,0),2))=TRUE,"CABLE INCONNU",(INDEX([1]Base!$A$2:$C$207,MATCH($BW$6,[1]Base!$A$2:$A$207,0),2))))</f>
        <v>0.54700000000000004</v>
      </c>
      <c r="CA1590">
        <f t="shared" si="87"/>
        <v>0</v>
      </c>
      <c r="CC1590">
        <f>$BB$28+$D$10*((EXP(($BB$26-Q1590)/$D$10)+EXP(-($BB$26-Q1590)/$D$10))/2-1)</f>
        <v>237.96</v>
      </c>
      <c r="CD15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BORD'!$B$13:$B$2000,0),9)))*Q1590/$M$18)</f>
        <v>237.96</v>
      </c>
      <c r="CF1590">
        <f>'[1]TABLEAU DE BORD'!B1588</f>
        <v>0</v>
      </c>
      <c r="CG1590">
        <f>'[1]TABLEAU DE BORD'!E1588-'[1]TABLEAU DE BORD'!C1588</f>
        <v>0</v>
      </c>
      <c r="CI1590">
        <f>'[1]TABLEAU DE BORD'!H1588</f>
        <v>0</v>
      </c>
      <c r="CJ1590">
        <f>'[1]TABLEAU DE BORD'!K1588-'[1]TABLEAU DE BORD'!I1588</f>
        <v>0</v>
      </c>
    </row>
    <row r="1591" spans="69:88" x14ac:dyDescent="0.25">
      <c r="BQ15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BORD'!$B$13:$B$2000,0),11))*Q1591/INDEX('[1]TABLEAU DE BORD'!$B$13:$R$2000,MATCH('Formalisme RTE'!$H$2,'[1]TABLEAU DE BORD'!$B$13:$B$2000,0),12)</f>
        <v>2.7040062867933941</v>
      </c>
      <c r="BR1591">
        <f t="shared" si="88"/>
        <v>0</v>
      </c>
      <c r="BU1591">
        <f t="shared" si="86"/>
        <v>0.5758883471257642</v>
      </c>
      <c r="BW1591">
        <f>IF($BW$6="","",IF(ISERROR(INDEX([1]Base!$A$2:$C$207,MATCH($BW$6,[1]Base!$A$2:$A$207,0),2))=TRUE,"CABLE INCONNU",(INDEX([1]Base!$A$2:$C$207,MATCH($BW$6,[1]Base!$A$2:$A$207,0),3))))</f>
        <v>15.75</v>
      </c>
      <c r="BY1591">
        <f>IF($BW$6="","",IF(ISERROR(INDEX([1]Base!$A$2:$C$207,MATCH($BW$6,[1]Base!$A$2:$A$207,0),2))=TRUE,"CABLE INCONNU",(INDEX([1]Base!$A$2:$C$207,MATCH($BW$6,[1]Base!$A$2:$A$207,0),2))))</f>
        <v>0.54700000000000004</v>
      </c>
      <c r="CA1591">
        <f t="shared" si="87"/>
        <v>0</v>
      </c>
      <c r="CC1591">
        <f>$BB$28+$D$10*((EXP(($BB$26-Q1591)/$D$10)+EXP(-($BB$26-Q1591)/$D$10))/2-1)</f>
        <v>237.96</v>
      </c>
      <c r="CD15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BORD'!$B$13:$B$2000,0),9)))*Q1591/$M$18)</f>
        <v>237.96</v>
      </c>
      <c r="CF1591">
        <f>'[1]TABLEAU DE BORD'!B1589</f>
        <v>0</v>
      </c>
      <c r="CG1591">
        <f>'[1]TABLEAU DE BORD'!E1589-'[1]TABLEAU DE BORD'!C1589</f>
        <v>0</v>
      </c>
      <c r="CI1591">
        <f>'[1]TABLEAU DE BORD'!H1589</f>
        <v>0</v>
      </c>
      <c r="CJ1591">
        <f>'[1]TABLEAU DE BORD'!K1589-'[1]TABLEAU DE BORD'!I1589</f>
        <v>0</v>
      </c>
    </row>
    <row r="1592" spans="69:88" x14ac:dyDescent="0.25">
      <c r="BQ15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BORD'!$B$13:$B$2000,0),11))*Q1592/INDEX('[1]TABLEAU DE BORD'!$B$13:$R$2000,MATCH('Formalisme RTE'!$H$2,'[1]TABLEAU DE BORD'!$B$13:$B$2000,0),12)</f>
        <v>2.7040062867933941</v>
      </c>
      <c r="BR1592">
        <f t="shared" si="88"/>
        <v>0</v>
      </c>
      <c r="BU1592">
        <f t="shared" si="86"/>
        <v>0.5758883471257642</v>
      </c>
      <c r="BW1592">
        <f>IF($BW$6="","",IF(ISERROR(INDEX([1]Base!$A$2:$C$207,MATCH($BW$6,[1]Base!$A$2:$A$207,0),2))=TRUE,"CABLE INCONNU",(INDEX([1]Base!$A$2:$C$207,MATCH($BW$6,[1]Base!$A$2:$A$207,0),3))))</f>
        <v>15.75</v>
      </c>
      <c r="BY1592">
        <f>IF($BW$6="","",IF(ISERROR(INDEX([1]Base!$A$2:$C$207,MATCH($BW$6,[1]Base!$A$2:$A$207,0),2))=TRUE,"CABLE INCONNU",(INDEX([1]Base!$A$2:$C$207,MATCH($BW$6,[1]Base!$A$2:$A$207,0),2))))</f>
        <v>0.54700000000000004</v>
      </c>
      <c r="CA1592">
        <f t="shared" si="87"/>
        <v>0</v>
      </c>
      <c r="CC1592">
        <f>$BB$28+$D$10*((EXP(($BB$26-Q1592)/$D$10)+EXP(-($BB$26-Q1592)/$D$10))/2-1)</f>
        <v>237.96</v>
      </c>
      <c r="CD15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BORD'!$B$13:$B$2000,0),9)))*Q1592/$M$18)</f>
        <v>237.96</v>
      </c>
      <c r="CF1592">
        <f>'[1]TABLEAU DE BORD'!B1590</f>
        <v>0</v>
      </c>
      <c r="CG1592">
        <f>'[1]TABLEAU DE BORD'!E1590-'[1]TABLEAU DE BORD'!C1590</f>
        <v>0</v>
      </c>
      <c r="CI1592">
        <f>'[1]TABLEAU DE BORD'!H1590</f>
        <v>0</v>
      </c>
      <c r="CJ1592">
        <f>'[1]TABLEAU DE BORD'!K1590-'[1]TABLEAU DE BORD'!I1590</f>
        <v>0</v>
      </c>
    </row>
    <row r="1593" spans="69:88" x14ac:dyDescent="0.25">
      <c r="BQ15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BORD'!$B$13:$B$2000,0),11))*Q1593/INDEX('[1]TABLEAU DE BORD'!$B$13:$R$2000,MATCH('Formalisme RTE'!$H$2,'[1]TABLEAU DE BORD'!$B$13:$B$2000,0),12)</f>
        <v>2.7040062867933941</v>
      </c>
      <c r="BR1593">
        <f t="shared" si="88"/>
        <v>0</v>
      </c>
      <c r="BU1593">
        <f t="shared" si="86"/>
        <v>0.5758883471257642</v>
      </c>
      <c r="BW1593">
        <f>IF($BW$6="","",IF(ISERROR(INDEX([1]Base!$A$2:$C$207,MATCH($BW$6,[1]Base!$A$2:$A$207,0),2))=TRUE,"CABLE INCONNU",(INDEX([1]Base!$A$2:$C$207,MATCH($BW$6,[1]Base!$A$2:$A$207,0),3))))</f>
        <v>15.75</v>
      </c>
      <c r="BY1593">
        <f>IF($BW$6="","",IF(ISERROR(INDEX([1]Base!$A$2:$C$207,MATCH($BW$6,[1]Base!$A$2:$A$207,0),2))=TRUE,"CABLE INCONNU",(INDEX([1]Base!$A$2:$C$207,MATCH($BW$6,[1]Base!$A$2:$A$207,0),2))))</f>
        <v>0.54700000000000004</v>
      </c>
      <c r="CA1593">
        <f t="shared" si="87"/>
        <v>0</v>
      </c>
      <c r="CC1593">
        <f>$BB$28+$D$10*((EXP(($BB$26-Q1593)/$D$10)+EXP(-($BB$26-Q1593)/$D$10))/2-1)</f>
        <v>237.96</v>
      </c>
      <c r="CD15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BORD'!$B$13:$B$2000,0),9)))*Q1593/$M$18)</f>
        <v>237.96</v>
      </c>
      <c r="CF1593">
        <f>'[1]TABLEAU DE BORD'!B1591</f>
        <v>0</v>
      </c>
      <c r="CG1593">
        <f>'[1]TABLEAU DE BORD'!E1591-'[1]TABLEAU DE BORD'!C1591</f>
        <v>0</v>
      </c>
      <c r="CI1593">
        <f>'[1]TABLEAU DE BORD'!H1591</f>
        <v>0</v>
      </c>
      <c r="CJ1593">
        <f>'[1]TABLEAU DE BORD'!K1591-'[1]TABLEAU DE BORD'!I1591</f>
        <v>0</v>
      </c>
    </row>
    <row r="1594" spans="69:88" x14ac:dyDescent="0.25">
      <c r="BQ15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BORD'!$B$13:$B$2000,0),11))*Q1594/INDEX('[1]TABLEAU DE BORD'!$B$13:$R$2000,MATCH('Formalisme RTE'!$H$2,'[1]TABLEAU DE BORD'!$B$13:$B$2000,0),12)</f>
        <v>2.7040062867933941</v>
      </c>
      <c r="BR1594">
        <f t="shared" si="88"/>
        <v>0</v>
      </c>
      <c r="BU1594">
        <f t="shared" si="86"/>
        <v>0.5758883471257642</v>
      </c>
      <c r="BW1594">
        <f>IF($BW$6="","",IF(ISERROR(INDEX([1]Base!$A$2:$C$207,MATCH($BW$6,[1]Base!$A$2:$A$207,0),2))=TRUE,"CABLE INCONNU",(INDEX([1]Base!$A$2:$C$207,MATCH($BW$6,[1]Base!$A$2:$A$207,0),3))))</f>
        <v>15.75</v>
      </c>
      <c r="BY1594">
        <f>IF($BW$6="","",IF(ISERROR(INDEX([1]Base!$A$2:$C$207,MATCH($BW$6,[1]Base!$A$2:$A$207,0),2))=TRUE,"CABLE INCONNU",(INDEX([1]Base!$A$2:$C$207,MATCH($BW$6,[1]Base!$A$2:$A$207,0),2))))</f>
        <v>0.54700000000000004</v>
      </c>
      <c r="CA1594">
        <f t="shared" si="87"/>
        <v>0</v>
      </c>
      <c r="CC1594">
        <f>$BB$28+$D$10*((EXP(($BB$26-Q1594)/$D$10)+EXP(-($BB$26-Q1594)/$D$10))/2-1)</f>
        <v>237.96</v>
      </c>
      <c r="CD15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BORD'!$B$13:$B$2000,0),9)))*Q1594/$M$18)</f>
        <v>237.96</v>
      </c>
      <c r="CF1594">
        <f>'[1]TABLEAU DE BORD'!B1592</f>
        <v>0</v>
      </c>
      <c r="CG1594">
        <f>'[1]TABLEAU DE BORD'!E1592-'[1]TABLEAU DE BORD'!C1592</f>
        <v>0</v>
      </c>
      <c r="CI1594">
        <f>'[1]TABLEAU DE BORD'!H1592</f>
        <v>0</v>
      </c>
      <c r="CJ1594">
        <f>'[1]TABLEAU DE BORD'!K1592-'[1]TABLEAU DE BORD'!I1592</f>
        <v>0</v>
      </c>
    </row>
    <row r="1595" spans="69:88" x14ac:dyDescent="0.25">
      <c r="BQ15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BORD'!$B$13:$B$2000,0),11))*Q1595/INDEX('[1]TABLEAU DE BORD'!$B$13:$R$2000,MATCH('Formalisme RTE'!$H$2,'[1]TABLEAU DE BORD'!$B$13:$B$2000,0),12)</f>
        <v>2.7040062867933941</v>
      </c>
      <c r="BR1595">
        <f t="shared" si="88"/>
        <v>0</v>
      </c>
      <c r="BU1595">
        <f t="shared" si="86"/>
        <v>0.5758883471257642</v>
      </c>
      <c r="BW1595">
        <f>IF($BW$6="","",IF(ISERROR(INDEX([1]Base!$A$2:$C$207,MATCH($BW$6,[1]Base!$A$2:$A$207,0),2))=TRUE,"CABLE INCONNU",(INDEX([1]Base!$A$2:$C$207,MATCH($BW$6,[1]Base!$A$2:$A$207,0),3))))</f>
        <v>15.75</v>
      </c>
      <c r="BY1595">
        <f>IF($BW$6="","",IF(ISERROR(INDEX([1]Base!$A$2:$C$207,MATCH($BW$6,[1]Base!$A$2:$A$207,0),2))=TRUE,"CABLE INCONNU",(INDEX([1]Base!$A$2:$C$207,MATCH($BW$6,[1]Base!$A$2:$A$207,0),2))))</f>
        <v>0.54700000000000004</v>
      </c>
      <c r="CA1595">
        <f t="shared" si="87"/>
        <v>0</v>
      </c>
      <c r="CC1595">
        <f>$BB$28+$D$10*((EXP(($BB$26-Q1595)/$D$10)+EXP(-($BB$26-Q1595)/$D$10))/2-1)</f>
        <v>237.96</v>
      </c>
      <c r="CD15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BORD'!$B$13:$B$2000,0),9)))*Q1595/$M$18)</f>
        <v>237.96</v>
      </c>
      <c r="CF1595">
        <f>'[1]TABLEAU DE BORD'!B1593</f>
        <v>0</v>
      </c>
      <c r="CG1595">
        <f>'[1]TABLEAU DE BORD'!E1593-'[1]TABLEAU DE BORD'!C1593</f>
        <v>0</v>
      </c>
      <c r="CI1595">
        <f>'[1]TABLEAU DE BORD'!H1593</f>
        <v>0</v>
      </c>
      <c r="CJ1595">
        <f>'[1]TABLEAU DE BORD'!K1593-'[1]TABLEAU DE BORD'!I1593</f>
        <v>0</v>
      </c>
    </row>
    <row r="1596" spans="69:88" x14ac:dyDescent="0.25">
      <c r="BQ15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BORD'!$B$13:$B$2000,0),11))*Q1596/INDEX('[1]TABLEAU DE BORD'!$B$13:$R$2000,MATCH('Formalisme RTE'!$H$2,'[1]TABLEAU DE BORD'!$B$13:$B$2000,0),12)</f>
        <v>2.7040062867933941</v>
      </c>
      <c r="BR1596">
        <f t="shared" si="88"/>
        <v>0</v>
      </c>
      <c r="BU1596">
        <f t="shared" si="86"/>
        <v>0.5758883471257642</v>
      </c>
      <c r="BW1596">
        <f>IF($BW$6="","",IF(ISERROR(INDEX([1]Base!$A$2:$C$207,MATCH($BW$6,[1]Base!$A$2:$A$207,0),2))=TRUE,"CABLE INCONNU",(INDEX([1]Base!$A$2:$C$207,MATCH($BW$6,[1]Base!$A$2:$A$207,0),3))))</f>
        <v>15.75</v>
      </c>
      <c r="BY1596">
        <f>IF($BW$6="","",IF(ISERROR(INDEX([1]Base!$A$2:$C$207,MATCH($BW$6,[1]Base!$A$2:$A$207,0),2))=TRUE,"CABLE INCONNU",(INDEX([1]Base!$A$2:$C$207,MATCH($BW$6,[1]Base!$A$2:$A$207,0),2))))</f>
        <v>0.54700000000000004</v>
      </c>
      <c r="CA1596">
        <f t="shared" si="87"/>
        <v>0</v>
      </c>
      <c r="CC1596">
        <f>$BB$28+$D$10*((EXP(($BB$26-Q1596)/$D$10)+EXP(-($BB$26-Q1596)/$D$10))/2-1)</f>
        <v>237.96</v>
      </c>
      <c r="CD15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BORD'!$B$13:$B$2000,0),9)))*Q1596/$M$18)</f>
        <v>237.96</v>
      </c>
      <c r="CF1596">
        <f>'[1]TABLEAU DE BORD'!B1594</f>
        <v>0</v>
      </c>
      <c r="CG1596">
        <f>'[1]TABLEAU DE BORD'!E1594-'[1]TABLEAU DE BORD'!C1594</f>
        <v>0</v>
      </c>
      <c r="CI1596">
        <f>'[1]TABLEAU DE BORD'!H1594</f>
        <v>0</v>
      </c>
      <c r="CJ1596">
        <f>'[1]TABLEAU DE BORD'!K1594-'[1]TABLEAU DE BORD'!I1594</f>
        <v>0</v>
      </c>
    </row>
    <row r="1597" spans="69:88" x14ac:dyDescent="0.25">
      <c r="BQ15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BORD'!$B$13:$B$2000,0),11))*Q1597/INDEX('[1]TABLEAU DE BORD'!$B$13:$R$2000,MATCH('Formalisme RTE'!$H$2,'[1]TABLEAU DE BORD'!$B$13:$B$2000,0),12)</f>
        <v>2.7040062867933941</v>
      </c>
      <c r="BR1597">
        <f t="shared" si="88"/>
        <v>0</v>
      </c>
      <c r="BU1597">
        <f t="shared" si="86"/>
        <v>0.5758883471257642</v>
      </c>
      <c r="BW1597">
        <f>IF($BW$6="","",IF(ISERROR(INDEX([1]Base!$A$2:$C$207,MATCH($BW$6,[1]Base!$A$2:$A$207,0),2))=TRUE,"CABLE INCONNU",(INDEX([1]Base!$A$2:$C$207,MATCH($BW$6,[1]Base!$A$2:$A$207,0),3))))</f>
        <v>15.75</v>
      </c>
      <c r="BY1597">
        <f>IF($BW$6="","",IF(ISERROR(INDEX([1]Base!$A$2:$C$207,MATCH($BW$6,[1]Base!$A$2:$A$207,0),2))=TRUE,"CABLE INCONNU",(INDEX([1]Base!$A$2:$C$207,MATCH($BW$6,[1]Base!$A$2:$A$207,0),2))))</f>
        <v>0.54700000000000004</v>
      </c>
      <c r="CA1597">
        <f t="shared" si="87"/>
        <v>0</v>
      </c>
      <c r="CC1597">
        <f>$BB$28+$D$10*((EXP(($BB$26-Q1597)/$D$10)+EXP(-($BB$26-Q1597)/$D$10))/2-1)</f>
        <v>237.96</v>
      </c>
      <c r="CD15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BORD'!$B$13:$B$2000,0),9)))*Q1597/$M$18)</f>
        <v>237.96</v>
      </c>
      <c r="CF1597">
        <f>'[1]TABLEAU DE BORD'!B1595</f>
        <v>0</v>
      </c>
      <c r="CG1597">
        <f>'[1]TABLEAU DE BORD'!E1595-'[1]TABLEAU DE BORD'!C1595</f>
        <v>0</v>
      </c>
      <c r="CI1597">
        <f>'[1]TABLEAU DE BORD'!H1595</f>
        <v>0</v>
      </c>
      <c r="CJ1597">
        <f>'[1]TABLEAU DE BORD'!K1595-'[1]TABLEAU DE BORD'!I1595</f>
        <v>0</v>
      </c>
    </row>
    <row r="1598" spans="69:88" x14ac:dyDescent="0.25">
      <c r="BQ15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BORD'!$B$13:$B$2000,0),11))*Q1598/INDEX('[1]TABLEAU DE BORD'!$B$13:$R$2000,MATCH('Formalisme RTE'!$H$2,'[1]TABLEAU DE BORD'!$B$13:$B$2000,0),12)</f>
        <v>2.7040062867933941</v>
      </c>
      <c r="BR1598">
        <f t="shared" si="88"/>
        <v>0</v>
      </c>
      <c r="BU1598">
        <f t="shared" si="86"/>
        <v>0.5758883471257642</v>
      </c>
      <c r="BW1598">
        <f>IF($BW$6="","",IF(ISERROR(INDEX([1]Base!$A$2:$C$207,MATCH($BW$6,[1]Base!$A$2:$A$207,0),2))=TRUE,"CABLE INCONNU",(INDEX([1]Base!$A$2:$C$207,MATCH($BW$6,[1]Base!$A$2:$A$207,0),3))))</f>
        <v>15.75</v>
      </c>
      <c r="BY1598">
        <f>IF($BW$6="","",IF(ISERROR(INDEX([1]Base!$A$2:$C$207,MATCH($BW$6,[1]Base!$A$2:$A$207,0),2))=TRUE,"CABLE INCONNU",(INDEX([1]Base!$A$2:$C$207,MATCH($BW$6,[1]Base!$A$2:$A$207,0),2))))</f>
        <v>0.54700000000000004</v>
      </c>
      <c r="CA1598">
        <f t="shared" si="87"/>
        <v>0</v>
      </c>
      <c r="CC1598">
        <f>$BB$28+$D$10*((EXP(($BB$26-Q1598)/$D$10)+EXP(-($BB$26-Q1598)/$D$10))/2-1)</f>
        <v>237.96</v>
      </c>
      <c r="CD15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BORD'!$B$13:$B$2000,0),9)))*Q1598/$M$18)</f>
        <v>237.96</v>
      </c>
      <c r="CF1598">
        <f>'[1]TABLEAU DE BORD'!B1596</f>
        <v>0</v>
      </c>
      <c r="CG1598">
        <f>'[1]TABLEAU DE BORD'!E1596-'[1]TABLEAU DE BORD'!C1596</f>
        <v>0</v>
      </c>
      <c r="CI1598">
        <f>'[1]TABLEAU DE BORD'!H1596</f>
        <v>0</v>
      </c>
      <c r="CJ1598">
        <f>'[1]TABLEAU DE BORD'!K1596-'[1]TABLEAU DE BORD'!I1596</f>
        <v>0</v>
      </c>
    </row>
    <row r="1599" spans="69:88" x14ac:dyDescent="0.25">
      <c r="BQ15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BORD'!$B$13:$B$2000,0),11))*Q1599/INDEX('[1]TABLEAU DE BORD'!$B$13:$R$2000,MATCH('Formalisme RTE'!$H$2,'[1]TABLEAU DE BORD'!$B$13:$B$2000,0),12)</f>
        <v>2.7040062867933941</v>
      </c>
      <c r="BR1599">
        <f t="shared" si="88"/>
        <v>0</v>
      </c>
      <c r="BU1599">
        <f t="shared" si="86"/>
        <v>0.5758883471257642</v>
      </c>
      <c r="BW1599">
        <f>IF($BW$6="","",IF(ISERROR(INDEX([1]Base!$A$2:$C$207,MATCH($BW$6,[1]Base!$A$2:$A$207,0),2))=TRUE,"CABLE INCONNU",(INDEX([1]Base!$A$2:$C$207,MATCH($BW$6,[1]Base!$A$2:$A$207,0),3))))</f>
        <v>15.75</v>
      </c>
      <c r="BY1599">
        <f>IF($BW$6="","",IF(ISERROR(INDEX([1]Base!$A$2:$C$207,MATCH($BW$6,[1]Base!$A$2:$A$207,0),2))=TRUE,"CABLE INCONNU",(INDEX([1]Base!$A$2:$C$207,MATCH($BW$6,[1]Base!$A$2:$A$207,0),2))))</f>
        <v>0.54700000000000004</v>
      </c>
      <c r="CA1599">
        <f t="shared" si="87"/>
        <v>0</v>
      </c>
      <c r="CC1599">
        <f>$BB$28+$D$10*((EXP(($BB$26-Q1599)/$D$10)+EXP(-($BB$26-Q1599)/$D$10))/2-1)</f>
        <v>237.96</v>
      </c>
      <c r="CD15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BORD'!$B$13:$B$2000,0),9)))*Q1599/$M$18)</f>
        <v>237.96</v>
      </c>
      <c r="CF1599">
        <f>'[1]TABLEAU DE BORD'!B1597</f>
        <v>0</v>
      </c>
      <c r="CG1599">
        <f>'[1]TABLEAU DE BORD'!E1597-'[1]TABLEAU DE BORD'!C1597</f>
        <v>0</v>
      </c>
      <c r="CI1599">
        <f>'[1]TABLEAU DE BORD'!H1597</f>
        <v>0</v>
      </c>
      <c r="CJ1599">
        <f>'[1]TABLEAU DE BORD'!K1597-'[1]TABLEAU DE BORD'!I1597</f>
        <v>0</v>
      </c>
    </row>
    <row r="1600" spans="69:88" x14ac:dyDescent="0.25">
      <c r="BQ16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BORD'!$B$13:$B$2000,0),11))*Q1600/INDEX('[1]TABLEAU DE BORD'!$B$13:$R$2000,MATCH('Formalisme RTE'!$H$2,'[1]TABLEAU DE BORD'!$B$13:$B$2000,0),12)</f>
        <v>2.7040062867933941</v>
      </c>
      <c r="BR1600">
        <f t="shared" si="88"/>
        <v>0</v>
      </c>
      <c r="BU1600">
        <f t="shared" si="86"/>
        <v>0.5758883471257642</v>
      </c>
      <c r="BW1600">
        <f>IF($BW$6="","",IF(ISERROR(INDEX([1]Base!$A$2:$C$207,MATCH($BW$6,[1]Base!$A$2:$A$207,0),2))=TRUE,"CABLE INCONNU",(INDEX([1]Base!$A$2:$C$207,MATCH($BW$6,[1]Base!$A$2:$A$207,0),3))))</f>
        <v>15.75</v>
      </c>
      <c r="BY1600">
        <f>IF($BW$6="","",IF(ISERROR(INDEX([1]Base!$A$2:$C$207,MATCH($BW$6,[1]Base!$A$2:$A$207,0),2))=TRUE,"CABLE INCONNU",(INDEX([1]Base!$A$2:$C$207,MATCH($BW$6,[1]Base!$A$2:$A$207,0),2))))</f>
        <v>0.54700000000000004</v>
      </c>
      <c r="CA1600">
        <f t="shared" si="87"/>
        <v>0</v>
      </c>
      <c r="CC1600">
        <f>$BB$28+$D$10*((EXP(($BB$26-Q1600)/$D$10)+EXP(-($BB$26-Q1600)/$D$10))/2-1)</f>
        <v>237.96</v>
      </c>
      <c r="CD16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BORD'!$B$13:$B$2000,0),9)))*Q1600/$M$18)</f>
        <v>237.96</v>
      </c>
      <c r="CF1600">
        <f>'[1]TABLEAU DE BORD'!B1598</f>
        <v>0</v>
      </c>
      <c r="CG1600">
        <f>'[1]TABLEAU DE BORD'!E1598-'[1]TABLEAU DE BORD'!C1598</f>
        <v>0</v>
      </c>
      <c r="CI1600">
        <f>'[1]TABLEAU DE BORD'!H1598</f>
        <v>0</v>
      </c>
      <c r="CJ1600">
        <f>'[1]TABLEAU DE BORD'!K1598-'[1]TABLEAU DE BORD'!I1598</f>
        <v>0</v>
      </c>
    </row>
    <row r="1601" spans="69:88" x14ac:dyDescent="0.25">
      <c r="BQ16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BORD'!$B$13:$B$2000,0),11))*Q1601/INDEX('[1]TABLEAU DE BORD'!$B$13:$R$2000,MATCH('Formalisme RTE'!$H$2,'[1]TABLEAU DE BORD'!$B$13:$B$2000,0),12)</f>
        <v>2.7040062867933941</v>
      </c>
      <c r="BR1601">
        <f t="shared" si="88"/>
        <v>0</v>
      </c>
      <c r="BU1601">
        <f t="shared" si="86"/>
        <v>0.5758883471257642</v>
      </c>
      <c r="BW1601">
        <f>IF($BW$6="","",IF(ISERROR(INDEX([1]Base!$A$2:$C$207,MATCH($BW$6,[1]Base!$A$2:$A$207,0),2))=TRUE,"CABLE INCONNU",(INDEX([1]Base!$A$2:$C$207,MATCH($BW$6,[1]Base!$A$2:$A$207,0),3))))</f>
        <v>15.75</v>
      </c>
      <c r="BY1601">
        <f>IF($BW$6="","",IF(ISERROR(INDEX([1]Base!$A$2:$C$207,MATCH($BW$6,[1]Base!$A$2:$A$207,0),2))=TRUE,"CABLE INCONNU",(INDEX([1]Base!$A$2:$C$207,MATCH($BW$6,[1]Base!$A$2:$A$207,0),2))))</f>
        <v>0.54700000000000004</v>
      </c>
      <c r="CA1601">
        <f t="shared" si="87"/>
        <v>0</v>
      </c>
      <c r="CC1601">
        <f>$BB$28+$D$10*((EXP(($BB$26-Q1601)/$D$10)+EXP(-($BB$26-Q1601)/$D$10))/2-1)</f>
        <v>237.96</v>
      </c>
      <c r="CD16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BORD'!$B$13:$B$2000,0),9)))*Q1601/$M$18)</f>
        <v>237.96</v>
      </c>
      <c r="CF1601">
        <f>'[1]TABLEAU DE BORD'!B1599</f>
        <v>0</v>
      </c>
      <c r="CG1601">
        <f>'[1]TABLEAU DE BORD'!E1599-'[1]TABLEAU DE BORD'!C1599</f>
        <v>0</v>
      </c>
      <c r="CI1601">
        <f>'[1]TABLEAU DE BORD'!H1599</f>
        <v>0</v>
      </c>
      <c r="CJ1601">
        <f>'[1]TABLEAU DE BORD'!K1599-'[1]TABLEAU DE BORD'!I1599</f>
        <v>0</v>
      </c>
    </row>
    <row r="1602" spans="69:88" x14ac:dyDescent="0.25">
      <c r="BQ16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BORD'!$B$13:$B$2000,0),11))*Q1602/INDEX('[1]TABLEAU DE BORD'!$B$13:$R$2000,MATCH('Formalisme RTE'!$H$2,'[1]TABLEAU DE BORD'!$B$13:$B$2000,0),12)</f>
        <v>2.7040062867933941</v>
      </c>
      <c r="BR1602">
        <f t="shared" si="88"/>
        <v>0</v>
      </c>
      <c r="BU1602">
        <f t="shared" si="86"/>
        <v>0.5758883471257642</v>
      </c>
      <c r="BW1602">
        <f>IF($BW$6="","",IF(ISERROR(INDEX([1]Base!$A$2:$C$207,MATCH($BW$6,[1]Base!$A$2:$A$207,0),2))=TRUE,"CABLE INCONNU",(INDEX([1]Base!$A$2:$C$207,MATCH($BW$6,[1]Base!$A$2:$A$207,0),3))))</f>
        <v>15.75</v>
      </c>
      <c r="BY1602">
        <f>IF($BW$6="","",IF(ISERROR(INDEX([1]Base!$A$2:$C$207,MATCH($BW$6,[1]Base!$A$2:$A$207,0),2))=TRUE,"CABLE INCONNU",(INDEX([1]Base!$A$2:$C$207,MATCH($BW$6,[1]Base!$A$2:$A$207,0),2))))</f>
        <v>0.54700000000000004</v>
      </c>
      <c r="CA1602">
        <f t="shared" si="87"/>
        <v>0</v>
      </c>
      <c r="CC1602">
        <f>$BB$28+$D$10*((EXP(($BB$26-Q1602)/$D$10)+EXP(-($BB$26-Q1602)/$D$10))/2-1)</f>
        <v>237.96</v>
      </c>
      <c r="CD16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BORD'!$B$13:$B$2000,0),9)))*Q1602/$M$18)</f>
        <v>237.96</v>
      </c>
      <c r="CF1602">
        <f>'[1]TABLEAU DE BORD'!B1600</f>
        <v>0</v>
      </c>
      <c r="CG1602">
        <f>'[1]TABLEAU DE BORD'!E1600-'[1]TABLEAU DE BORD'!C1600</f>
        <v>0</v>
      </c>
      <c r="CI1602">
        <f>'[1]TABLEAU DE BORD'!H1600</f>
        <v>0</v>
      </c>
      <c r="CJ1602">
        <f>'[1]TABLEAU DE BORD'!K1600-'[1]TABLEAU DE BORD'!I1600</f>
        <v>0</v>
      </c>
    </row>
    <row r="1603" spans="69:88" x14ac:dyDescent="0.25">
      <c r="BQ16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BORD'!$B$13:$B$2000,0),11))*Q1603/INDEX('[1]TABLEAU DE BORD'!$B$13:$R$2000,MATCH('Formalisme RTE'!$H$2,'[1]TABLEAU DE BORD'!$B$13:$B$2000,0),12)</f>
        <v>2.7040062867933941</v>
      </c>
      <c r="BR1603">
        <f t="shared" si="88"/>
        <v>0</v>
      </c>
      <c r="BU1603">
        <f t="shared" si="86"/>
        <v>0.5758883471257642</v>
      </c>
      <c r="BW1603">
        <f>IF($BW$6="","",IF(ISERROR(INDEX([1]Base!$A$2:$C$207,MATCH($BW$6,[1]Base!$A$2:$A$207,0),2))=TRUE,"CABLE INCONNU",(INDEX([1]Base!$A$2:$C$207,MATCH($BW$6,[1]Base!$A$2:$A$207,0),3))))</f>
        <v>15.75</v>
      </c>
      <c r="BY1603">
        <f>IF($BW$6="","",IF(ISERROR(INDEX([1]Base!$A$2:$C$207,MATCH($BW$6,[1]Base!$A$2:$A$207,0),2))=TRUE,"CABLE INCONNU",(INDEX([1]Base!$A$2:$C$207,MATCH($BW$6,[1]Base!$A$2:$A$207,0),2))))</f>
        <v>0.54700000000000004</v>
      </c>
      <c r="CA1603">
        <f t="shared" si="87"/>
        <v>0</v>
      </c>
      <c r="CC1603">
        <f>$BB$28+$D$10*((EXP(($BB$26-Q1603)/$D$10)+EXP(-($BB$26-Q1603)/$D$10))/2-1)</f>
        <v>237.96</v>
      </c>
      <c r="CD16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BORD'!$B$13:$B$2000,0),9)))*Q1603/$M$18)</f>
        <v>237.96</v>
      </c>
      <c r="CF1603">
        <f>'[1]TABLEAU DE BORD'!B1601</f>
        <v>0</v>
      </c>
      <c r="CG1603">
        <f>'[1]TABLEAU DE BORD'!E1601-'[1]TABLEAU DE BORD'!C1601</f>
        <v>0</v>
      </c>
      <c r="CI1603">
        <f>'[1]TABLEAU DE BORD'!H1601</f>
        <v>0</v>
      </c>
      <c r="CJ1603">
        <f>'[1]TABLEAU DE BORD'!K1601-'[1]TABLEAU DE BORD'!I1601</f>
        <v>0</v>
      </c>
    </row>
    <row r="1604" spans="69:88" x14ac:dyDescent="0.25">
      <c r="BQ16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BORD'!$B$13:$B$2000,0),11))*Q1604/INDEX('[1]TABLEAU DE BORD'!$B$13:$R$2000,MATCH('Formalisme RTE'!$H$2,'[1]TABLEAU DE BORD'!$B$13:$B$2000,0),12)</f>
        <v>2.7040062867933941</v>
      </c>
      <c r="BR1604">
        <f t="shared" si="88"/>
        <v>0</v>
      </c>
      <c r="BU1604">
        <f t="shared" si="86"/>
        <v>0.5758883471257642</v>
      </c>
      <c r="BW1604">
        <f>IF($BW$6="","",IF(ISERROR(INDEX([1]Base!$A$2:$C$207,MATCH($BW$6,[1]Base!$A$2:$A$207,0),2))=TRUE,"CABLE INCONNU",(INDEX([1]Base!$A$2:$C$207,MATCH($BW$6,[1]Base!$A$2:$A$207,0),3))))</f>
        <v>15.75</v>
      </c>
      <c r="BY1604">
        <f>IF($BW$6="","",IF(ISERROR(INDEX([1]Base!$A$2:$C$207,MATCH($BW$6,[1]Base!$A$2:$A$207,0),2))=TRUE,"CABLE INCONNU",(INDEX([1]Base!$A$2:$C$207,MATCH($BW$6,[1]Base!$A$2:$A$207,0),2))))</f>
        <v>0.54700000000000004</v>
      </c>
      <c r="CA1604">
        <f t="shared" si="87"/>
        <v>0</v>
      </c>
      <c r="CC1604">
        <f>$BB$28+$D$10*((EXP(($BB$26-Q1604)/$D$10)+EXP(-($BB$26-Q1604)/$D$10))/2-1)</f>
        <v>237.96</v>
      </c>
      <c r="CD16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BORD'!$B$13:$B$2000,0),9)))*Q1604/$M$18)</f>
        <v>237.96</v>
      </c>
      <c r="CF1604">
        <f>'[1]TABLEAU DE BORD'!B1602</f>
        <v>0</v>
      </c>
      <c r="CG1604">
        <f>'[1]TABLEAU DE BORD'!E1602-'[1]TABLEAU DE BORD'!C1602</f>
        <v>0</v>
      </c>
      <c r="CI1604">
        <f>'[1]TABLEAU DE BORD'!H1602</f>
        <v>0</v>
      </c>
      <c r="CJ1604">
        <f>'[1]TABLEAU DE BORD'!K1602-'[1]TABLEAU DE BORD'!I1602</f>
        <v>0</v>
      </c>
    </row>
    <row r="1605" spans="69:88" x14ac:dyDescent="0.25">
      <c r="BQ16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BORD'!$B$13:$B$2000,0),11))*Q1605/INDEX('[1]TABLEAU DE BORD'!$B$13:$R$2000,MATCH('Formalisme RTE'!$H$2,'[1]TABLEAU DE BORD'!$B$13:$B$2000,0),12)</f>
        <v>2.7040062867933941</v>
      </c>
      <c r="BR1605">
        <f t="shared" si="88"/>
        <v>0</v>
      </c>
      <c r="BU1605">
        <f t="shared" si="86"/>
        <v>0.5758883471257642</v>
      </c>
      <c r="BW1605">
        <f>IF($BW$6="","",IF(ISERROR(INDEX([1]Base!$A$2:$C$207,MATCH($BW$6,[1]Base!$A$2:$A$207,0),2))=TRUE,"CABLE INCONNU",(INDEX([1]Base!$A$2:$C$207,MATCH($BW$6,[1]Base!$A$2:$A$207,0),3))))</f>
        <v>15.75</v>
      </c>
      <c r="BY1605">
        <f>IF($BW$6="","",IF(ISERROR(INDEX([1]Base!$A$2:$C$207,MATCH($BW$6,[1]Base!$A$2:$A$207,0),2))=TRUE,"CABLE INCONNU",(INDEX([1]Base!$A$2:$C$207,MATCH($BW$6,[1]Base!$A$2:$A$207,0),2))))</f>
        <v>0.54700000000000004</v>
      </c>
      <c r="CA1605">
        <f t="shared" si="87"/>
        <v>0</v>
      </c>
      <c r="CC1605">
        <f>$BB$28+$D$10*((EXP(($BB$26-Q1605)/$D$10)+EXP(-($BB$26-Q1605)/$D$10))/2-1)</f>
        <v>237.96</v>
      </c>
      <c r="CD16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BORD'!$B$13:$B$2000,0),9)))*Q1605/$M$18)</f>
        <v>237.96</v>
      </c>
      <c r="CF1605">
        <f>'[1]TABLEAU DE BORD'!B1603</f>
        <v>0</v>
      </c>
      <c r="CG1605">
        <f>'[1]TABLEAU DE BORD'!E1603-'[1]TABLEAU DE BORD'!C1603</f>
        <v>0</v>
      </c>
      <c r="CI1605">
        <f>'[1]TABLEAU DE BORD'!H1603</f>
        <v>0</v>
      </c>
      <c r="CJ1605">
        <f>'[1]TABLEAU DE BORD'!K1603-'[1]TABLEAU DE BORD'!I1603</f>
        <v>0</v>
      </c>
    </row>
    <row r="1606" spans="69:88" x14ac:dyDescent="0.25">
      <c r="BQ16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BORD'!$B$13:$B$2000,0),11))*Q1606/INDEX('[1]TABLEAU DE BORD'!$B$13:$R$2000,MATCH('Formalisme RTE'!$H$2,'[1]TABLEAU DE BORD'!$B$13:$B$2000,0),12)</f>
        <v>2.7040062867933941</v>
      </c>
      <c r="BR1606">
        <f t="shared" si="88"/>
        <v>0</v>
      </c>
      <c r="BU1606">
        <f t="shared" si="86"/>
        <v>0.5758883471257642</v>
      </c>
      <c r="BW1606">
        <f>IF($BW$6="","",IF(ISERROR(INDEX([1]Base!$A$2:$C$207,MATCH($BW$6,[1]Base!$A$2:$A$207,0),2))=TRUE,"CABLE INCONNU",(INDEX([1]Base!$A$2:$C$207,MATCH($BW$6,[1]Base!$A$2:$A$207,0),3))))</f>
        <v>15.75</v>
      </c>
      <c r="BY1606">
        <f>IF($BW$6="","",IF(ISERROR(INDEX([1]Base!$A$2:$C$207,MATCH($BW$6,[1]Base!$A$2:$A$207,0),2))=TRUE,"CABLE INCONNU",(INDEX([1]Base!$A$2:$C$207,MATCH($BW$6,[1]Base!$A$2:$A$207,0),2))))</f>
        <v>0.54700000000000004</v>
      </c>
      <c r="CA1606">
        <f t="shared" si="87"/>
        <v>0</v>
      </c>
      <c r="CC1606">
        <f>$BB$28+$D$10*((EXP(($BB$26-Q1606)/$D$10)+EXP(-($BB$26-Q1606)/$D$10))/2-1)</f>
        <v>237.96</v>
      </c>
      <c r="CD16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BORD'!$B$13:$B$2000,0),9)))*Q1606/$M$18)</f>
        <v>237.96</v>
      </c>
      <c r="CF1606">
        <f>'[1]TABLEAU DE BORD'!B1604</f>
        <v>0</v>
      </c>
      <c r="CG1606">
        <f>'[1]TABLEAU DE BORD'!E1604-'[1]TABLEAU DE BORD'!C1604</f>
        <v>0</v>
      </c>
      <c r="CI1606">
        <f>'[1]TABLEAU DE BORD'!H1604</f>
        <v>0</v>
      </c>
      <c r="CJ1606">
        <f>'[1]TABLEAU DE BORD'!K1604-'[1]TABLEAU DE BORD'!I1604</f>
        <v>0</v>
      </c>
    </row>
    <row r="1607" spans="69:88" x14ac:dyDescent="0.25">
      <c r="BQ16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BORD'!$B$13:$B$2000,0),11))*Q1607/INDEX('[1]TABLEAU DE BORD'!$B$13:$R$2000,MATCH('Formalisme RTE'!$H$2,'[1]TABLEAU DE BORD'!$B$13:$B$2000,0),12)</f>
        <v>2.7040062867933941</v>
      </c>
      <c r="BR1607">
        <f t="shared" si="88"/>
        <v>0</v>
      </c>
      <c r="BU1607">
        <f t="shared" si="86"/>
        <v>0.5758883471257642</v>
      </c>
      <c r="BW1607">
        <f>IF($BW$6="","",IF(ISERROR(INDEX([1]Base!$A$2:$C$207,MATCH($BW$6,[1]Base!$A$2:$A$207,0),2))=TRUE,"CABLE INCONNU",(INDEX([1]Base!$A$2:$C$207,MATCH($BW$6,[1]Base!$A$2:$A$207,0),3))))</f>
        <v>15.75</v>
      </c>
      <c r="BY1607">
        <f>IF($BW$6="","",IF(ISERROR(INDEX([1]Base!$A$2:$C$207,MATCH($BW$6,[1]Base!$A$2:$A$207,0),2))=TRUE,"CABLE INCONNU",(INDEX([1]Base!$A$2:$C$207,MATCH($BW$6,[1]Base!$A$2:$A$207,0),2))))</f>
        <v>0.54700000000000004</v>
      </c>
      <c r="CA1607">
        <f t="shared" si="87"/>
        <v>0</v>
      </c>
      <c r="CC1607">
        <f>$BB$28+$D$10*((EXP(($BB$26-Q1607)/$D$10)+EXP(-($BB$26-Q1607)/$D$10))/2-1)</f>
        <v>237.96</v>
      </c>
      <c r="CD16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BORD'!$B$13:$B$2000,0),9)))*Q1607/$M$18)</f>
        <v>237.96</v>
      </c>
      <c r="CF1607">
        <f>'[1]TABLEAU DE BORD'!B1605</f>
        <v>0</v>
      </c>
      <c r="CG1607">
        <f>'[1]TABLEAU DE BORD'!E1605-'[1]TABLEAU DE BORD'!C1605</f>
        <v>0</v>
      </c>
      <c r="CI1607">
        <f>'[1]TABLEAU DE BORD'!H1605</f>
        <v>0</v>
      </c>
      <c r="CJ1607">
        <f>'[1]TABLEAU DE BORD'!K1605-'[1]TABLEAU DE BORD'!I1605</f>
        <v>0</v>
      </c>
    </row>
    <row r="1608" spans="69:88" x14ac:dyDescent="0.25">
      <c r="BQ16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BORD'!$B$13:$B$2000,0),11))*Q1608/INDEX('[1]TABLEAU DE BORD'!$B$13:$R$2000,MATCH('Formalisme RTE'!$H$2,'[1]TABLEAU DE BORD'!$B$13:$B$2000,0),12)</f>
        <v>2.7040062867933941</v>
      </c>
      <c r="BR1608">
        <f t="shared" si="88"/>
        <v>0</v>
      </c>
      <c r="BU1608">
        <f t="shared" si="86"/>
        <v>0.5758883471257642</v>
      </c>
      <c r="BW1608">
        <f>IF($BW$6="","",IF(ISERROR(INDEX([1]Base!$A$2:$C$207,MATCH($BW$6,[1]Base!$A$2:$A$207,0),2))=TRUE,"CABLE INCONNU",(INDEX([1]Base!$A$2:$C$207,MATCH($BW$6,[1]Base!$A$2:$A$207,0),3))))</f>
        <v>15.75</v>
      </c>
      <c r="BY1608">
        <f>IF($BW$6="","",IF(ISERROR(INDEX([1]Base!$A$2:$C$207,MATCH($BW$6,[1]Base!$A$2:$A$207,0),2))=TRUE,"CABLE INCONNU",(INDEX([1]Base!$A$2:$C$207,MATCH($BW$6,[1]Base!$A$2:$A$207,0),2))))</f>
        <v>0.54700000000000004</v>
      </c>
      <c r="CA1608">
        <f t="shared" si="87"/>
        <v>0</v>
      </c>
      <c r="CC1608">
        <f>$BB$28+$D$10*((EXP(($BB$26-Q1608)/$D$10)+EXP(-($BB$26-Q1608)/$D$10))/2-1)</f>
        <v>237.96</v>
      </c>
      <c r="CD16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BORD'!$B$13:$B$2000,0),9)))*Q1608/$M$18)</f>
        <v>237.96</v>
      </c>
      <c r="CF1608">
        <f>'[1]TABLEAU DE BORD'!B1606</f>
        <v>0</v>
      </c>
      <c r="CG1608">
        <f>'[1]TABLEAU DE BORD'!E1606-'[1]TABLEAU DE BORD'!C1606</f>
        <v>0</v>
      </c>
      <c r="CI1608">
        <f>'[1]TABLEAU DE BORD'!H1606</f>
        <v>0</v>
      </c>
      <c r="CJ1608">
        <f>'[1]TABLEAU DE BORD'!K1606-'[1]TABLEAU DE BORD'!I1606</f>
        <v>0</v>
      </c>
    </row>
    <row r="1609" spans="69:88" x14ac:dyDescent="0.25">
      <c r="BQ16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BORD'!$B$13:$B$2000,0),11))*Q1609/INDEX('[1]TABLEAU DE BORD'!$B$13:$R$2000,MATCH('Formalisme RTE'!$H$2,'[1]TABLEAU DE BORD'!$B$13:$B$2000,0),12)</f>
        <v>2.7040062867933941</v>
      </c>
      <c r="BR1609">
        <f t="shared" si="88"/>
        <v>0</v>
      </c>
      <c r="BU1609">
        <f t="shared" si="86"/>
        <v>0.5758883471257642</v>
      </c>
      <c r="BW1609">
        <f>IF($BW$6="","",IF(ISERROR(INDEX([1]Base!$A$2:$C$207,MATCH($BW$6,[1]Base!$A$2:$A$207,0),2))=TRUE,"CABLE INCONNU",(INDEX([1]Base!$A$2:$C$207,MATCH($BW$6,[1]Base!$A$2:$A$207,0),3))))</f>
        <v>15.75</v>
      </c>
      <c r="BY1609">
        <f>IF($BW$6="","",IF(ISERROR(INDEX([1]Base!$A$2:$C$207,MATCH($BW$6,[1]Base!$A$2:$A$207,0),2))=TRUE,"CABLE INCONNU",(INDEX([1]Base!$A$2:$C$207,MATCH($BW$6,[1]Base!$A$2:$A$207,0),2))))</f>
        <v>0.54700000000000004</v>
      </c>
      <c r="CA1609">
        <f t="shared" si="87"/>
        <v>0</v>
      </c>
      <c r="CC1609">
        <f>$BB$28+$D$10*((EXP(($BB$26-Q1609)/$D$10)+EXP(-($BB$26-Q1609)/$D$10))/2-1)</f>
        <v>237.96</v>
      </c>
      <c r="CD16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BORD'!$B$13:$B$2000,0),9)))*Q1609/$M$18)</f>
        <v>237.96</v>
      </c>
      <c r="CF1609">
        <f>'[1]TABLEAU DE BORD'!B1607</f>
        <v>0</v>
      </c>
      <c r="CG1609">
        <f>'[1]TABLEAU DE BORD'!E1607-'[1]TABLEAU DE BORD'!C1607</f>
        <v>0</v>
      </c>
      <c r="CI1609">
        <f>'[1]TABLEAU DE BORD'!H1607</f>
        <v>0</v>
      </c>
      <c r="CJ1609">
        <f>'[1]TABLEAU DE BORD'!K1607-'[1]TABLEAU DE BORD'!I1607</f>
        <v>0</v>
      </c>
    </row>
    <row r="1610" spans="69:88" x14ac:dyDescent="0.25">
      <c r="BQ16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BORD'!$B$13:$B$2000,0),11))*Q1610/INDEX('[1]TABLEAU DE BORD'!$B$13:$R$2000,MATCH('Formalisme RTE'!$H$2,'[1]TABLEAU DE BORD'!$B$13:$B$2000,0),12)</f>
        <v>2.7040062867933941</v>
      </c>
      <c r="BR1610">
        <f t="shared" si="88"/>
        <v>0</v>
      </c>
      <c r="BU1610">
        <f t="shared" si="86"/>
        <v>0.5758883471257642</v>
      </c>
      <c r="BW1610">
        <f>IF($BW$6="","",IF(ISERROR(INDEX([1]Base!$A$2:$C$207,MATCH($BW$6,[1]Base!$A$2:$A$207,0),2))=TRUE,"CABLE INCONNU",(INDEX([1]Base!$A$2:$C$207,MATCH($BW$6,[1]Base!$A$2:$A$207,0),3))))</f>
        <v>15.75</v>
      </c>
      <c r="BY1610">
        <f>IF($BW$6="","",IF(ISERROR(INDEX([1]Base!$A$2:$C$207,MATCH($BW$6,[1]Base!$A$2:$A$207,0),2))=TRUE,"CABLE INCONNU",(INDEX([1]Base!$A$2:$C$207,MATCH($BW$6,[1]Base!$A$2:$A$207,0),2))))</f>
        <v>0.54700000000000004</v>
      </c>
      <c r="CA1610">
        <f t="shared" si="87"/>
        <v>0</v>
      </c>
      <c r="CC1610">
        <f>$BB$28+$D$10*((EXP(($BB$26-Q1610)/$D$10)+EXP(-($BB$26-Q1610)/$D$10))/2-1)</f>
        <v>237.96</v>
      </c>
      <c r="CD16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BORD'!$B$13:$B$2000,0),9)))*Q1610/$M$18)</f>
        <v>237.96</v>
      </c>
      <c r="CF1610">
        <f>'[1]TABLEAU DE BORD'!B1608</f>
        <v>0</v>
      </c>
      <c r="CG1610">
        <f>'[1]TABLEAU DE BORD'!E1608-'[1]TABLEAU DE BORD'!C1608</f>
        <v>0</v>
      </c>
      <c r="CI1610">
        <f>'[1]TABLEAU DE BORD'!H1608</f>
        <v>0</v>
      </c>
      <c r="CJ1610">
        <f>'[1]TABLEAU DE BORD'!K1608-'[1]TABLEAU DE BORD'!I1608</f>
        <v>0</v>
      </c>
    </row>
    <row r="1611" spans="69:88" x14ac:dyDescent="0.25">
      <c r="BQ16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BORD'!$B$13:$B$2000,0),11))*Q1611/INDEX('[1]TABLEAU DE BORD'!$B$13:$R$2000,MATCH('Formalisme RTE'!$H$2,'[1]TABLEAU DE BORD'!$B$13:$B$2000,0),12)</f>
        <v>2.7040062867933941</v>
      </c>
      <c r="BR1611">
        <f t="shared" si="88"/>
        <v>0</v>
      </c>
      <c r="BU1611">
        <f t="shared" si="86"/>
        <v>0.5758883471257642</v>
      </c>
      <c r="BW1611">
        <f>IF($BW$6="","",IF(ISERROR(INDEX([1]Base!$A$2:$C$207,MATCH($BW$6,[1]Base!$A$2:$A$207,0),2))=TRUE,"CABLE INCONNU",(INDEX([1]Base!$A$2:$C$207,MATCH($BW$6,[1]Base!$A$2:$A$207,0),3))))</f>
        <v>15.75</v>
      </c>
      <c r="BY1611">
        <f>IF($BW$6="","",IF(ISERROR(INDEX([1]Base!$A$2:$C$207,MATCH($BW$6,[1]Base!$A$2:$A$207,0),2))=TRUE,"CABLE INCONNU",(INDEX([1]Base!$A$2:$C$207,MATCH($BW$6,[1]Base!$A$2:$A$207,0),2))))</f>
        <v>0.54700000000000004</v>
      </c>
      <c r="CA1611">
        <f t="shared" si="87"/>
        <v>0</v>
      </c>
      <c r="CC1611">
        <f>$BB$28+$D$10*((EXP(($BB$26-Q1611)/$D$10)+EXP(-($BB$26-Q1611)/$D$10))/2-1)</f>
        <v>237.96</v>
      </c>
      <c r="CD16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BORD'!$B$13:$B$2000,0),9)))*Q1611/$M$18)</f>
        <v>237.96</v>
      </c>
      <c r="CF1611">
        <f>'[1]TABLEAU DE BORD'!B1609</f>
        <v>0</v>
      </c>
      <c r="CG1611">
        <f>'[1]TABLEAU DE BORD'!E1609-'[1]TABLEAU DE BORD'!C1609</f>
        <v>0</v>
      </c>
      <c r="CI1611">
        <f>'[1]TABLEAU DE BORD'!H1609</f>
        <v>0</v>
      </c>
      <c r="CJ1611">
        <f>'[1]TABLEAU DE BORD'!K1609-'[1]TABLEAU DE BORD'!I1609</f>
        <v>0</v>
      </c>
    </row>
    <row r="1612" spans="69:88" x14ac:dyDescent="0.25">
      <c r="BQ16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BORD'!$B$13:$B$2000,0),11))*Q1612/INDEX('[1]TABLEAU DE BORD'!$B$13:$R$2000,MATCH('Formalisme RTE'!$H$2,'[1]TABLEAU DE BORD'!$B$13:$B$2000,0),12)</f>
        <v>2.7040062867933941</v>
      </c>
      <c r="BR1612">
        <f t="shared" si="88"/>
        <v>0</v>
      </c>
      <c r="BU1612">
        <f t="shared" si="86"/>
        <v>0.5758883471257642</v>
      </c>
      <c r="BW1612">
        <f>IF($BW$6="","",IF(ISERROR(INDEX([1]Base!$A$2:$C$207,MATCH($BW$6,[1]Base!$A$2:$A$207,0),2))=TRUE,"CABLE INCONNU",(INDEX([1]Base!$A$2:$C$207,MATCH($BW$6,[1]Base!$A$2:$A$207,0),3))))</f>
        <v>15.75</v>
      </c>
      <c r="BY1612">
        <f>IF($BW$6="","",IF(ISERROR(INDEX([1]Base!$A$2:$C$207,MATCH($BW$6,[1]Base!$A$2:$A$207,0),2))=TRUE,"CABLE INCONNU",(INDEX([1]Base!$A$2:$C$207,MATCH($BW$6,[1]Base!$A$2:$A$207,0),2))))</f>
        <v>0.54700000000000004</v>
      </c>
      <c r="CA1612">
        <f t="shared" si="87"/>
        <v>0</v>
      </c>
      <c r="CC1612">
        <f>$BB$28+$D$10*((EXP(($BB$26-Q1612)/$D$10)+EXP(-($BB$26-Q1612)/$D$10))/2-1)</f>
        <v>237.96</v>
      </c>
      <c r="CD16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BORD'!$B$13:$B$2000,0),9)))*Q1612/$M$18)</f>
        <v>237.96</v>
      </c>
      <c r="CF1612">
        <f>'[1]TABLEAU DE BORD'!B1610</f>
        <v>0</v>
      </c>
      <c r="CG1612">
        <f>'[1]TABLEAU DE BORD'!E1610-'[1]TABLEAU DE BORD'!C1610</f>
        <v>0</v>
      </c>
      <c r="CI1612">
        <f>'[1]TABLEAU DE BORD'!H1610</f>
        <v>0</v>
      </c>
      <c r="CJ1612">
        <f>'[1]TABLEAU DE BORD'!K1610-'[1]TABLEAU DE BORD'!I1610</f>
        <v>0</v>
      </c>
    </row>
    <row r="1613" spans="69:88" x14ac:dyDescent="0.25">
      <c r="BQ16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BORD'!$B$13:$B$2000,0),11))*Q1613/INDEX('[1]TABLEAU DE BORD'!$B$13:$R$2000,MATCH('Formalisme RTE'!$H$2,'[1]TABLEAU DE BORD'!$B$13:$B$2000,0),12)</f>
        <v>2.7040062867933941</v>
      </c>
      <c r="BR1613">
        <f t="shared" si="88"/>
        <v>0</v>
      </c>
      <c r="BU1613">
        <f t="shared" si="86"/>
        <v>0.5758883471257642</v>
      </c>
      <c r="BW1613">
        <f>IF($BW$6="","",IF(ISERROR(INDEX([1]Base!$A$2:$C$207,MATCH($BW$6,[1]Base!$A$2:$A$207,0),2))=TRUE,"CABLE INCONNU",(INDEX([1]Base!$A$2:$C$207,MATCH($BW$6,[1]Base!$A$2:$A$207,0),3))))</f>
        <v>15.75</v>
      </c>
      <c r="BY1613">
        <f>IF($BW$6="","",IF(ISERROR(INDEX([1]Base!$A$2:$C$207,MATCH($BW$6,[1]Base!$A$2:$A$207,0),2))=TRUE,"CABLE INCONNU",(INDEX([1]Base!$A$2:$C$207,MATCH($BW$6,[1]Base!$A$2:$A$207,0),2))))</f>
        <v>0.54700000000000004</v>
      </c>
      <c r="CA1613">
        <f t="shared" si="87"/>
        <v>0</v>
      </c>
      <c r="CC1613">
        <f>$BB$28+$D$10*((EXP(($BB$26-Q1613)/$D$10)+EXP(-($BB$26-Q1613)/$D$10))/2-1)</f>
        <v>237.96</v>
      </c>
      <c r="CD16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BORD'!$B$13:$B$2000,0),9)))*Q1613/$M$18)</f>
        <v>237.96</v>
      </c>
      <c r="CF1613">
        <f>'[1]TABLEAU DE BORD'!B1611</f>
        <v>0</v>
      </c>
      <c r="CG1613">
        <f>'[1]TABLEAU DE BORD'!E1611-'[1]TABLEAU DE BORD'!C1611</f>
        <v>0</v>
      </c>
      <c r="CI1613">
        <f>'[1]TABLEAU DE BORD'!H1611</f>
        <v>0</v>
      </c>
      <c r="CJ1613">
        <f>'[1]TABLEAU DE BORD'!K1611-'[1]TABLEAU DE BORD'!I1611</f>
        <v>0</v>
      </c>
    </row>
    <row r="1614" spans="69:88" x14ac:dyDescent="0.25">
      <c r="BQ16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BORD'!$B$13:$B$2000,0),11))*Q1614/INDEX('[1]TABLEAU DE BORD'!$B$13:$R$2000,MATCH('Formalisme RTE'!$H$2,'[1]TABLEAU DE BORD'!$B$13:$B$2000,0),12)</f>
        <v>2.7040062867933941</v>
      </c>
      <c r="BR1614">
        <f t="shared" si="88"/>
        <v>0</v>
      </c>
      <c r="BU1614">
        <f t="shared" si="86"/>
        <v>0.5758883471257642</v>
      </c>
      <c r="BW1614">
        <f>IF($BW$6="","",IF(ISERROR(INDEX([1]Base!$A$2:$C$207,MATCH($BW$6,[1]Base!$A$2:$A$207,0),2))=TRUE,"CABLE INCONNU",(INDEX([1]Base!$A$2:$C$207,MATCH($BW$6,[1]Base!$A$2:$A$207,0),3))))</f>
        <v>15.75</v>
      </c>
      <c r="BY1614">
        <f>IF($BW$6="","",IF(ISERROR(INDEX([1]Base!$A$2:$C$207,MATCH($BW$6,[1]Base!$A$2:$A$207,0),2))=TRUE,"CABLE INCONNU",(INDEX([1]Base!$A$2:$C$207,MATCH($BW$6,[1]Base!$A$2:$A$207,0),2))))</f>
        <v>0.54700000000000004</v>
      </c>
      <c r="CA1614">
        <f t="shared" si="87"/>
        <v>0</v>
      </c>
      <c r="CC1614">
        <f>$BB$28+$D$10*((EXP(($BB$26-Q1614)/$D$10)+EXP(-($BB$26-Q1614)/$D$10))/2-1)</f>
        <v>237.96</v>
      </c>
      <c r="CD16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BORD'!$B$13:$B$2000,0),9)))*Q1614/$M$18)</f>
        <v>237.96</v>
      </c>
      <c r="CF1614">
        <f>'[1]TABLEAU DE BORD'!B1612</f>
        <v>0</v>
      </c>
      <c r="CG1614">
        <f>'[1]TABLEAU DE BORD'!E1612-'[1]TABLEAU DE BORD'!C1612</f>
        <v>0</v>
      </c>
      <c r="CI1614">
        <f>'[1]TABLEAU DE BORD'!H1612</f>
        <v>0</v>
      </c>
      <c r="CJ1614">
        <f>'[1]TABLEAU DE BORD'!K1612-'[1]TABLEAU DE BORD'!I1612</f>
        <v>0</v>
      </c>
    </row>
    <row r="1615" spans="69:88" x14ac:dyDescent="0.25">
      <c r="BQ16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BORD'!$B$13:$B$2000,0),11))*Q1615/INDEX('[1]TABLEAU DE BORD'!$B$13:$R$2000,MATCH('Formalisme RTE'!$H$2,'[1]TABLEAU DE BORD'!$B$13:$B$2000,0),12)</f>
        <v>2.7040062867933941</v>
      </c>
      <c r="BR1615">
        <f t="shared" si="88"/>
        <v>0</v>
      </c>
      <c r="BU1615">
        <f t="shared" si="86"/>
        <v>0.5758883471257642</v>
      </c>
      <c r="BW1615">
        <f>IF($BW$6="","",IF(ISERROR(INDEX([1]Base!$A$2:$C$207,MATCH($BW$6,[1]Base!$A$2:$A$207,0),2))=TRUE,"CABLE INCONNU",(INDEX([1]Base!$A$2:$C$207,MATCH($BW$6,[1]Base!$A$2:$A$207,0),3))))</f>
        <v>15.75</v>
      </c>
      <c r="BY1615">
        <f>IF($BW$6="","",IF(ISERROR(INDEX([1]Base!$A$2:$C$207,MATCH($BW$6,[1]Base!$A$2:$A$207,0),2))=TRUE,"CABLE INCONNU",(INDEX([1]Base!$A$2:$C$207,MATCH($BW$6,[1]Base!$A$2:$A$207,0),2))))</f>
        <v>0.54700000000000004</v>
      </c>
      <c r="CA1615">
        <f t="shared" si="87"/>
        <v>0</v>
      </c>
      <c r="CC1615">
        <f>$BB$28+$D$10*((EXP(($BB$26-Q1615)/$D$10)+EXP(-($BB$26-Q1615)/$D$10))/2-1)</f>
        <v>237.96</v>
      </c>
      <c r="CD16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BORD'!$B$13:$B$2000,0),9)))*Q1615/$M$18)</f>
        <v>237.96</v>
      </c>
      <c r="CF1615">
        <f>'[1]TABLEAU DE BORD'!B1613</f>
        <v>0</v>
      </c>
      <c r="CG1615">
        <f>'[1]TABLEAU DE BORD'!E1613-'[1]TABLEAU DE BORD'!C1613</f>
        <v>0</v>
      </c>
      <c r="CI1615">
        <f>'[1]TABLEAU DE BORD'!H1613</f>
        <v>0</v>
      </c>
      <c r="CJ1615">
        <f>'[1]TABLEAU DE BORD'!K1613-'[1]TABLEAU DE BORD'!I1613</f>
        <v>0</v>
      </c>
    </row>
    <row r="1616" spans="69:88" x14ac:dyDescent="0.25">
      <c r="BQ16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BORD'!$B$13:$B$2000,0),11))*Q1616/INDEX('[1]TABLEAU DE BORD'!$B$13:$R$2000,MATCH('Formalisme RTE'!$H$2,'[1]TABLEAU DE BORD'!$B$13:$B$2000,0),12)</f>
        <v>2.7040062867933941</v>
      </c>
      <c r="BR1616">
        <f t="shared" si="88"/>
        <v>0</v>
      </c>
      <c r="BU1616">
        <f t="shared" ref="BU1616:BU1679" si="89">SQRT(1-(1/(SQRT((BY1616*0.981)^2+(($B$30/10)*BW1616*0.001)^2)/(BY1616*0.981))^2))</f>
        <v>0.5758883471257642</v>
      </c>
      <c r="BW1616">
        <f>IF($BW$6="","",IF(ISERROR(INDEX([1]Base!$A$2:$C$207,MATCH($BW$6,[1]Base!$A$2:$A$207,0),2))=TRUE,"CABLE INCONNU",(INDEX([1]Base!$A$2:$C$207,MATCH($BW$6,[1]Base!$A$2:$A$207,0),3))))</f>
        <v>15.75</v>
      </c>
      <c r="BY1616">
        <f>IF($BW$6="","",IF(ISERROR(INDEX([1]Base!$A$2:$C$207,MATCH($BW$6,[1]Base!$A$2:$A$207,0),2))=TRUE,"CABLE INCONNU",(INDEX([1]Base!$A$2:$C$207,MATCH($BW$6,[1]Base!$A$2:$A$207,0),2))))</f>
        <v>0.54700000000000004</v>
      </c>
      <c r="CA1616">
        <f t="shared" si="87"/>
        <v>0</v>
      </c>
      <c r="CC1616">
        <f>$BB$28+$D$10*((EXP(($BB$26-Q1616)/$D$10)+EXP(-($BB$26-Q1616)/$D$10))/2-1)</f>
        <v>237.96</v>
      </c>
      <c r="CD16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BORD'!$B$13:$B$2000,0),9)))*Q1616/$M$18)</f>
        <v>237.96</v>
      </c>
      <c r="CF1616">
        <f>'[1]TABLEAU DE BORD'!B1614</f>
        <v>0</v>
      </c>
      <c r="CG1616">
        <f>'[1]TABLEAU DE BORD'!E1614-'[1]TABLEAU DE BORD'!C1614</f>
        <v>0</v>
      </c>
      <c r="CI1616">
        <f>'[1]TABLEAU DE BORD'!H1614</f>
        <v>0</v>
      </c>
      <c r="CJ1616">
        <f>'[1]TABLEAU DE BORD'!K1614-'[1]TABLEAU DE BORD'!I1614</f>
        <v>0</v>
      </c>
    </row>
    <row r="1617" spans="69:88" x14ac:dyDescent="0.25">
      <c r="BQ16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BORD'!$B$13:$B$2000,0),11))*Q1617/INDEX('[1]TABLEAU DE BORD'!$B$13:$R$2000,MATCH('Formalisme RTE'!$H$2,'[1]TABLEAU DE BORD'!$B$13:$B$2000,0),12)</f>
        <v>2.7040062867933941</v>
      </c>
      <c r="BR1617">
        <f t="shared" si="88"/>
        <v>0</v>
      </c>
      <c r="BU1617">
        <f t="shared" si="89"/>
        <v>0.5758883471257642</v>
      </c>
      <c r="BW1617">
        <f>IF($BW$6="","",IF(ISERROR(INDEX([1]Base!$A$2:$C$207,MATCH($BW$6,[1]Base!$A$2:$A$207,0),2))=TRUE,"CABLE INCONNU",(INDEX([1]Base!$A$2:$C$207,MATCH($BW$6,[1]Base!$A$2:$A$207,0),3))))</f>
        <v>15.75</v>
      </c>
      <c r="BY1617">
        <f>IF($BW$6="","",IF(ISERROR(INDEX([1]Base!$A$2:$C$207,MATCH($BW$6,[1]Base!$A$2:$A$207,0),2))=TRUE,"CABLE INCONNU",(INDEX([1]Base!$A$2:$C$207,MATCH($BW$6,[1]Base!$A$2:$A$207,0),2))))</f>
        <v>0.54700000000000004</v>
      </c>
      <c r="CA1617">
        <f t="shared" ref="CA1617:CA1680" si="90">CD1617-CC1617</f>
        <v>0</v>
      </c>
      <c r="CC1617">
        <f>$BB$28+$D$10*((EXP(($BB$26-Q1617)/$D$10)+EXP(-($BB$26-Q1617)/$D$10))/2-1)</f>
        <v>237.96</v>
      </c>
      <c r="CD16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BORD'!$B$13:$B$2000,0),9)))*Q1617/$M$18)</f>
        <v>237.96</v>
      </c>
      <c r="CF1617">
        <f>'[1]TABLEAU DE BORD'!B1615</f>
        <v>0</v>
      </c>
      <c r="CG1617">
        <f>'[1]TABLEAU DE BORD'!E1615-'[1]TABLEAU DE BORD'!C1615</f>
        <v>0</v>
      </c>
      <c r="CI1617">
        <f>'[1]TABLEAU DE BORD'!H1615</f>
        <v>0</v>
      </c>
      <c r="CJ1617">
        <f>'[1]TABLEAU DE BORD'!K1615-'[1]TABLEAU DE BORD'!I1615</f>
        <v>0</v>
      </c>
    </row>
    <row r="1618" spans="69:88" x14ac:dyDescent="0.25">
      <c r="BQ16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BORD'!$B$13:$B$2000,0),11))*Q1618/INDEX('[1]TABLEAU DE BORD'!$B$13:$R$2000,MATCH('Formalisme RTE'!$H$2,'[1]TABLEAU DE BORD'!$B$13:$B$2000,0),12)</f>
        <v>2.7040062867933941</v>
      </c>
      <c r="BR1618">
        <f t="shared" ref="BR1618:BR1681" si="91">BU1618*CA1618</f>
        <v>0</v>
      </c>
      <c r="BU1618">
        <f t="shared" si="89"/>
        <v>0.5758883471257642</v>
      </c>
      <c r="BW1618">
        <f>IF($BW$6="","",IF(ISERROR(INDEX([1]Base!$A$2:$C$207,MATCH($BW$6,[1]Base!$A$2:$A$207,0),2))=TRUE,"CABLE INCONNU",(INDEX([1]Base!$A$2:$C$207,MATCH($BW$6,[1]Base!$A$2:$A$207,0),3))))</f>
        <v>15.75</v>
      </c>
      <c r="BY1618">
        <f>IF($BW$6="","",IF(ISERROR(INDEX([1]Base!$A$2:$C$207,MATCH($BW$6,[1]Base!$A$2:$A$207,0),2))=TRUE,"CABLE INCONNU",(INDEX([1]Base!$A$2:$C$207,MATCH($BW$6,[1]Base!$A$2:$A$207,0),2))))</f>
        <v>0.54700000000000004</v>
      </c>
      <c r="CA1618">
        <f t="shared" si="90"/>
        <v>0</v>
      </c>
      <c r="CC1618">
        <f>$BB$28+$D$10*((EXP(($BB$26-Q1618)/$D$10)+EXP(-($BB$26-Q1618)/$D$10))/2-1)</f>
        <v>237.96</v>
      </c>
      <c r="CD16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BORD'!$B$13:$B$2000,0),9)))*Q1618/$M$18)</f>
        <v>237.96</v>
      </c>
      <c r="CF1618">
        <f>'[1]TABLEAU DE BORD'!B1616</f>
        <v>0</v>
      </c>
      <c r="CG1618">
        <f>'[1]TABLEAU DE BORD'!E1616-'[1]TABLEAU DE BORD'!C1616</f>
        <v>0</v>
      </c>
      <c r="CI1618">
        <f>'[1]TABLEAU DE BORD'!H1616</f>
        <v>0</v>
      </c>
      <c r="CJ1618">
        <f>'[1]TABLEAU DE BORD'!K1616-'[1]TABLEAU DE BORD'!I1616</f>
        <v>0</v>
      </c>
    </row>
    <row r="1619" spans="69:88" x14ac:dyDescent="0.25">
      <c r="BQ16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BORD'!$B$13:$B$2000,0),11))*Q1619/INDEX('[1]TABLEAU DE BORD'!$B$13:$R$2000,MATCH('Formalisme RTE'!$H$2,'[1]TABLEAU DE BORD'!$B$13:$B$2000,0),12)</f>
        <v>2.7040062867933941</v>
      </c>
      <c r="BR1619">
        <f t="shared" si="91"/>
        <v>0</v>
      </c>
      <c r="BU1619">
        <f t="shared" si="89"/>
        <v>0.5758883471257642</v>
      </c>
      <c r="BW1619">
        <f>IF($BW$6="","",IF(ISERROR(INDEX([1]Base!$A$2:$C$207,MATCH($BW$6,[1]Base!$A$2:$A$207,0),2))=TRUE,"CABLE INCONNU",(INDEX([1]Base!$A$2:$C$207,MATCH($BW$6,[1]Base!$A$2:$A$207,0),3))))</f>
        <v>15.75</v>
      </c>
      <c r="BY1619">
        <f>IF($BW$6="","",IF(ISERROR(INDEX([1]Base!$A$2:$C$207,MATCH($BW$6,[1]Base!$A$2:$A$207,0),2))=TRUE,"CABLE INCONNU",(INDEX([1]Base!$A$2:$C$207,MATCH($BW$6,[1]Base!$A$2:$A$207,0),2))))</f>
        <v>0.54700000000000004</v>
      </c>
      <c r="CA1619">
        <f t="shared" si="90"/>
        <v>0</v>
      </c>
      <c r="CC1619">
        <f>$BB$28+$D$10*((EXP(($BB$26-Q1619)/$D$10)+EXP(-($BB$26-Q1619)/$D$10))/2-1)</f>
        <v>237.96</v>
      </c>
      <c r="CD16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BORD'!$B$13:$B$2000,0),9)))*Q1619/$M$18)</f>
        <v>237.96</v>
      </c>
      <c r="CF1619">
        <f>'[1]TABLEAU DE BORD'!B1617</f>
        <v>0</v>
      </c>
      <c r="CG1619">
        <f>'[1]TABLEAU DE BORD'!E1617-'[1]TABLEAU DE BORD'!C1617</f>
        <v>0</v>
      </c>
      <c r="CI1619">
        <f>'[1]TABLEAU DE BORD'!H1617</f>
        <v>0</v>
      </c>
      <c r="CJ1619">
        <f>'[1]TABLEAU DE BORD'!K1617-'[1]TABLEAU DE BORD'!I1617</f>
        <v>0</v>
      </c>
    </row>
    <row r="1620" spans="69:88" x14ac:dyDescent="0.25">
      <c r="BQ16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BORD'!$B$13:$B$2000,0),11))*Q1620/INDEX('[1]TABLEAU DE BORD'!$B$13:$R$2000,MATCH('Formalisme RTE'!$H$2,'[1]TABLEAU DE BORD'!$B$13:$B$2000,0),12)</f>
        <v>2.7040062867933941</v>
      </c>
      <c r="BR1620">
        <f t="shared" si="91"/>
        <v>0</v>
      </c>
      <c r="BU1620">
        <f t="shared" si="89"/>
        <v>0.5758883471257642</v>
      </c>
      <c r="BW1620">
        <f>IF($BW$6="","",IF(ISERROR(INDEX([1]Base!$A$2:$C$207,MATCH($BW$6,[1]Base!$A$2:$A$207,0),2))=TRUE,"CABLE INCONNU",(INDEX([1]Base!$A$2:$C$207,MATCH($BW$6,[1]Base!$A$2:$A$207,0),3))))</f>
        <v>15.75</v>
      </c>
      <c r="BY1620">
        <f>IF($BW$6="","",IF(ISERROR(INDEX([1]Base!$A$2:$C$207,MATCH($BW$6,[1]Base!$A$2:$A$207,0),2))=TRUE,"CABLE INCONNU",(INDEX([1]Base!$A$2:$C$207,MATCH($BW$6,[1]Base!$A$2:$A$207,0),2))))</f>
        <v>0.54700000000000004</v>
      </c>
      <c r="CA1620">
        <f t="shared" si="90"/>
        <v>0</v>
      </c>
      <c r="CC1620">
        <f>$BB$28+$D$10*((EXP(($BB$26-Q1620)/$D$10)+EXP(-($BB$26-Q1620)/$D$10))/2-1)</f>
        <v>237.96</v>
      </c>
      <c r="CD16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BORD'!$B$13:$B$2000,0),9)))*Q1620/$M$18)</f>
        <v>237.96</v>
      </c>
      <c r="CF1620">
        <f>'[1]TABLEAU DE BORD'!B1618</f>
        <v>0</v>
      </c>
      <c r="CG1620">
        <f>'[1]TABLEAU DE BORD'!E1618-'[1]TABLEAU DE BORD'!C1618</f>
        <v>0</v>
      </c>
      <c r="CI1620">
        <f>'[1]TABLEAU DE BORD'!H1618</f>
        <v>0</v>
      </c>
      <c r="CJ1620">
        <f>'[1]TABLEAU DE BORD'!K1618-'[1]TABLEAU DE BORD'!I1618</f>
        <v>0</v>
      </c>
    </row>
    <row r="1621" spans="69:88" x14ac:dyDescent="0.25">
      <c r="BQ16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BORD'!$B$13:$B$2000,0),11))*Q1621/INDEX('[1]TABLEAU DE BORD'!$B$13:$R$2000,MATCH('Formalisme RTE'!$H$2,'[1]TABLEAU DE BORD'!$B$13:$B$2000,0),12)</f>
        <v>2.7040062867933941</v>
      </c>
      <c r="BR1621">
        <f t="shared" si="91"/>
        <v>0</v>
      </c>
      <c r="BU1621">
        <f t="shared" si="89"/>
        <v>0.5758883471257642</v>
      </c>
      <c r="BW1621">
        <f>IF($BW$6="","",IF(ISERROR(INDEX([1]Base!$A$2:$C$207,MATCH($BW$6,[1]Base!$A$2:$A$207,0),2))=TRUE,"CABLE INCONNU",(INDEX([1]Base!$A$2:$C$207,MATCH($BW$6,[1]Base!$A$2:$A$207,0),3))))</f>
        <v>15.75</v>
      </c>
      <c r="BY1621">
        <f>IF($BW$6="","",IF(ISERROR(INDEX([1]Base!$A$2:$C$207,MATCH($BW$6,[1]Base!$A$2:$A$207,0),2))=TRUE,"CABLE INCONNU",(INDEX([1]Base!$A$2:$C$207,MATCH($BW$6,[1]Base!$A$2:$A$207,0),2))))</f>
        <v>0.54700000000000004</v>
      </c>
      <c r="CA1621">
        <f t="shared" si="90"/>
        <v>0</v>
      </c>
      <c r="CC1621">
        <f>$BB$28+$D$10*((EXP(($BB$26-Q1621)/$D$10)+EXP(-($BB$26-Q1621)/$D$10))/2-1)</f>
        <v>237.96</v>
      </c>
      <c r="CD16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BORD'!$B$13:$B$2000,0),9)))*Q1621/$M$18)</f>
        <v>237.96</v>
      </c>
      <c r="CF1621">
        <f>'[1]TABLEAU DE BORD'!B1619</f>
        <v>0</v>
      </c>
      <c r="CG1621">
        <f>'[1]TABLEAU DE BORD'!E1619-'[1]TABLEAU DE BORD'!C1619</f>
        <v>0</v>
      </c>
      <c r="CI1621">
        <f>'[1]TABLEAU DE BORD'!H1619</f>
        <v>0</v>
      </c>
      <c r="CJ1621">
        <f>'[1]TABLEAU DE BORD'!K1619-'[1]TABLEAU DE BORD'!I1619</f>
        <v>0</v>
      </c>
    </row>
    <row r="1622" spans="69:88" x14ac:dyDescent="0.25">
      <c r="BQ16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BORD'!$B$13:$B$2000,0),11))*Q1622/INDEX('[1]TABLEAU DE BORD'!$B$13:$R$2000,MATCH('Formalisme RTE'!$H$2,'[1]TABLEAU DE BORD'!$B$13:$B$2000,0),12)</f>
        <v>2.7040062867933941</v>
      </c>
      <c r="BR1622">
        <f t="shared" si="91"/>
        <v>0</v>
      </c>
      <c r="BU1622">
        <f t="shared" si="89"/>
        <v>0.5758883471257642</v>
      </c>
      <c r="BW1622">
        <f>IF($BW$6="","",IF(ISERROR(INDEX([1]Base!$A$2:$C$207,MATCH($BW$6,[1]Base!$A$2:$A$207,0),2))=TRUE,"CABLE INCONNU",(INDEX([1]Base!$A$2:$C$207,MATCH($BW$6,[1]Base!$A$2:$A$207,0),3))))</f>
        <v>15.75</v>
      </c>
      <c r="BY1622">
        <f>IF($BW$6="","",IF(ISERROR(INDEX([1]Base!$A$2:$C$207,MATCH($BW$6,[1]Base!$A$2:$A$207,0),2))=TRUE,"CABLE INCONNU",(INDEX([1]Base!$A$2:$C$207,MATCH($BW$6,[1]Base!$A$2:$A$207,0),2))))</f>
        <v>0.54700000000000004</v>
      </c>
      <c r="CA1622">
        <f t="shared" si="90"/>
        <v>0</v>
      </c>
      <c r="CC1622">
        <f>$BB$28+$D$10*((EXP(($BB$26-Q1622)/$D$10)+EXP(-($BB$26-Q1622)/$D$10))/2-1)</f>
        <v>237.96</v>
      </c>
      <c r="CD16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BORD'!$B$13:$B$2000,0),9)))*Q1622/$M$18)</f>
        <v>237.96</v>
      </c>
      <c r="CF1622">
        <f>'[1]TABLEAU DE BORD'!B1620</f>
        <v>0</v>
      </c>
      <c r="CG1622">
        <f>'[1]TABLEAU DE BORD'!E1620-'[1]TABLEAU DE BORD'!C1620</f>
        <v>0</v>
      </c>
      <c r="CI1622">
        <f>'[1]TABLEAU DE BORD'!H1620</f>
        <v>0</v>
      </c>
      <c r="CJ1622">
        <f>'[1]TABLEAU DE BORD'!K1620-'[1]TABLEAU DE BORD'!I1620</f>
        <v>0</v>
      </c>
    </row>
    <row r="1623" spans="69:88" x14ac:dyDescent="0.25">
      <c r="BQ16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BORD'!$B$13:$B$2000,0),11))*Q1623/INDEX('[1]TABLEAU DE BORD'!$B$13:$R$2000,MATCH('Formalisme RTE'!$H$2,'[1]TABLEAU DE BORD'!$B$13:$B$2000,0),12)</f>
        <v>2.7040062867933941</v>
      </c>
      <c r="BR1623">
        <f t="shared" si="91"/>
        <v>0</v>
      </c>
      <c r="BU1623">
        <f t="shared" si="89"/>
        <v>0.5758883471257642</v>
      </c>
      <c r="BW1623">
        <f>IF($BW$6="","",IF(ISERROR(INDEX([1]Base!$A$2:$C$207,MATCH($BW$6,[1]Base!$A$2:$A$207,0),2))=TRUE,"CABLE INCONNU",(INDEX([1]Base!$A$2:$C$207,MATCH($BW$6,[1]Base!$A$2:$A$207,0),3))))</f>
        <v>15.75</v>
      </c>
      <c r="BY1623">
        <f>IF($BW$6="","",IF(ISERROR(INDEX([1]Base!$A$2:$C$207,MATCH($BW$6,[1]Base!$A$2:$A$207,0),2))=TRUE,"CABLE INCONNU",(INDEX([1]Base!$A$2:$C$207,MATCH($BW$6,[1]Base!$A$2:$A$207,0),2))))</f>
        <v>0.54700000000000004</v>
      </c>
      <c r="CA1623">
        <f t="shared" si="90"/>
        <v>0</v>
      </c>
      <c r="CC1623">
        <f>$BB$28+$D$10*((EXP(($BB$26-Q1623)/$D$10)+EXP(-($BB$26-Q1623)/$D$10))/2-1)</f>
        <v>237.96</v>
      </c>
      <c r="CD16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BORD'!$B$13:$B$2000,0),9)))*Q1623/$M$18)</f>
        <v>237.96</v>
      </c>
      <c r="CF1623">
        <f>'[1]TABLEAU DE BORD'!B1621</f>
        <v>0</v>
      </c>
      <c r="CG1623">
        <f>'[1]TABLEAU DE BORD'!E1621-'[1]TABLEAU DE BORD'!C1621</f>
        <v>0</v>
      </c>
      <c r="CI1623">
        <f>'[1]TABLEAU DE BORD'!H1621</f>
        <v>0</v>
      </c>
      <c r="CJ1623">
        <f>'[1]TABLEAU DE BORD'!K1621-'[1]TABLEAU DE BORD'!I1621</f>
        <v>0</v>
      </c>
    </row>
    <row r="1624" spans="69:88" x14ac:dyDescent="0.25">
      <c r="BQ16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BORD'!$B$13:$B$2000,0),11))*Q1624/INDEX('[1]TABLEAU DE BORD'!$B$13:$R$2000,MATCH('Formalisme RTE'!$H$2,'[1]TABLEAU DE BORD'!$B$13:$B$2000,0),12)</f>
        <v>2.7040062867933941</v>
      </c>
      <c r="BR1624">
        <f t="shared" si="91"/>
        <v>0</v>
      </c>
      <c r="BU1624">
        <f t="shared" si="89"/>
        <v>0.5758883471257642</v>
      </c>
      <c r="BW1624">
        <f>IF($BW$6="","",IF(ISERROR(INDEX([1]Base!$A$2:$C$207,MATCH($BW$6,[1]Base!$A$2:$A$207,0),2))=TRUE,"CABLE INCONNU",(INDEX([1]Base!$A$2:$C$207,MATCH($BW$6,[1]Base!$A$2:$A$207,0),3))))</f>
        <v>15.75</v>
      </c>
      <c r="BY1624">
        <f>IF($BW$6="","",IF(ISERROR(INDEX([1]Base!$A$2:$C$207,MATCH($BW$6,[1]Base!$A$2:$A$207,0),2))=TRUE,"CABLE INCONNU",(INDEX([1]Base!$A$2:$C$207,MATCH($BW$6,[1]Base!$A$2:$A$207,0),2))))</f>
        <v>0.54700000000000004</v>
      </c>
      <c r="CA1624">
        <f t="shared" si="90"/>
        <v>0</v>
      </c>
      <c r="CC1624">
        <f>$BB$28+$D$10*((EXP(($BB$26-Q1624)/$D$10)+EXP(-($BB$26-Q1624)/$D$10))/2-1)</f>
        <v>237.96</v>
      </c>
      <c r="CD16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BORD'!$B$13:$B$2000,0),9)))*Q1624/$M$18)</f>
        <v>237.96</v>
      </c>
      <c r="CF1624">
        <f>'[1]TABLEAU DE BORD'!B1622</f>
        <v>0</v>
      </c>
      <c r="CG1624">
        <f>'[1]TABLEAU DE BORD'!E1622-'[1]TABLEAU DE BORD'!C1622</f>
        <v>0</v>
      </c>
      <c r="CI1624">
        <f>'[1]TABLEAU DE BORD'!H1622</f>
        <v>0</v>
      </c>
      <c r="CJ1624">
        <f>'[1]TABLEAU DE BORD'!K1622-'[1]TABLEAU DE BORD'!I1622</f>
        <v>0</v>
      </c>
    </row>
    <row r="1625" spans="69:88" x14ac:dyDescent="0.25">
      <c r="BQ16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BORD'!$B$13:$B$2000,0),11))*Q1625/INDEX('[1]TABLEAU DE BORD'!$B$13:$R$2000,MATCH('Formalisme RTE'!$H$2,'[1]TABLEAU DE BORD'!$B$13:$B$2000,0),12)</f>
        <v>2.7040062867933941</v>
      </c>
      <c r="BR1625">
        <f t="shared" si="91"/>
        <v>0</v>
      </c>
      <c r="BU1625">
        <f t="shared" si="89"/>
        <v>0.5758883471257642</v>
      </c>
      <c r="BW1625">
        <f>IF($BW$6="","",IF(ISERROR(INDEX([1]Base!$A$2:$C$207,MATCH($BW$6,[1]Base!$A$2:$A$207,0),2))=TRUE,"CABLE INCONNU",(INDEX([1]Base!$A$2:$C$207,MATCH($BW$6,[1]Base!$A$2:$A$207,0),3))))</f>
        <v>15.75</v>
      </c>
      <c r="BY1625">
        <f>IF($BW$6="","",IF(ISERROR(INDEX([1]Base!$A$2:$C$207,MATCH($BW$6,[1]Base!$A$2:$A$207,0),2))=TRUE,"CABLE INCONNU",(INDEX([1]Base!$A$2:$C$207,MATCH($BW$6,[1]Base!$A$2:$A$207,0),2))))</f>
        <v>0.54700000000000004</v>
      </c>
      <c r="CA1625">
        <f t="shared" si="90"/>
        <v>0</v>
      </c>
      <c r="CC1625">
        <f>$BB$28+$D$10*((EXP(($BB$26-Q1625)/$D$10)+EXP(-($BB$26-Q1625)/$D$10))/2-1)</f>
        <v>237.96</v>
      </c>
      <c r="CD16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BORD'!$B$13:$B$2000,0),9)))*Q1625/$M$18)</f>
        <v>237.96</v>
      </c>
      <c r="CF1625">
        <f>'[1]TABLEAU DE BORD'!B1623</f>
        <v>0</v>
      </c>
      <c r="CG1625">
        <f>'[1]TABLEAU DE BORD'!E1623-'[1]TABLEAU DE BORD'!C1623</f>
        <v>0</v>
      </c>
      <c r="CI1625">
        <f>'[1]TABLEAU DE BORD'!H1623</f>
        <v>0</v>
      </c>
      <c r="CJ1625">
        <f>'[1]TABLEAU DE BORD'!K1623-'[1]TABLEAU DE BORD'!I1623</f>
        <v>0</v>
      </c>
    </row>
    <row r="1626" spans="69:88" x14ac:dyDescent="0.25">
      <c r="BQ16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BORD'!$B$13:$B$2000,0),11))*Q1626/INDEX('[1]TABLEAU DE BORD'!$B$13:$R$2000,MATCH('Formalisme RTE'!$H$2,'[1]TABLEAU DE BORD'!$B$13:$B$2000,0),12)</f>
        <v>2.7040062867933941</v>
      </c>
      <c r="BR1626">
        <f t="shared" si="91"/>
        <v>0</v>
      </c>
      <c r="BU1626">
        <f t="shared" si="89"/>
        <v>0.5758883471257642</v>
      </c>
      <c r="BW1626">
        <f>IF($BW$6="","",IF(ISERROR(INDEX([1]Base!$A$2:$C$207,MATCH($BW$6,[1]Base!$A$2:$A$207,0),2))=TRUE,"CABLE INCONNU",(INDEX([1]Base!$A$2:$C$207,MATCH($BW$6,[1]Base!$A$2:$A$207,0),3))))</f>
        <v>15.75</v>
      </c>
      <c r="BY1626">
        <f>IF($BW$6="","",IF(ISERROR(INDEX([1]Base!$A$2:$C$207,MATCH($BW$6,[1]Base!$A$2:$A$207,0),2))=TRUE,"CABLE INCONNU",(INDEX([1]Base!$A$2:$C$207,MATCH($BW$6,[1]Base!$A$2:$A$207,0),2))))</f>
        <v>0.54700000000000004</v>
      </c>
      <c r="CA1626">
        <f t="shared" si="90"/>
        <v>0</v>
      </c>
      <c r="CC1626">
        <f>$BB$28+$D$10*((EXP(($BB$26-Q1626)/$D$10)+EXP(-($BB$26-Q1626)/$D$10))/2-1)</f>
        <v>237.96</v>
      </c>
      <c r="CD16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BORD'!$B$13:$B$2000,0),9)))*Q1626/$M$18)</f>
        <v>237.96</v>
      </c>
      <c r="CF1626">
        <f>'[1]TABLEAU DE BORD'!B1624</f>
        <v>0</v>
      </c>
      <c r="CG1626">
        <f>'[1]TABLEAU DE BORD'!E1624-'[1]TABLEAU DE BORD'!C1624</f>
        <v>0</v>
      </c>
      <c r="CI1626">
        <f>'[1]TABLEAU DE BORD'!H1624</f>
        <v>0</v>
      </c>
      <c r="CJ1626">
        <f>'[1]TABLEAU DE BORD'!K1624-'[1]TABLEAU DE BORD'!I1624</f>
        <v>0</v>
      </c>
    </row>
    <row r="1627" spans="69:88" x14ac:dyDescent="0.25">
      <c r="BQ16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BORD'!$B$13:$B$2000,0),11))*Q1627/INDEX('[1]TABLEAU DE BORD'!$B$13:$R$2000,MATCH('Formalisme RTE'!$H$2,'[1]TABLEAU DE BORD'!$B$13:$B$2000,0),12)</f>
        <v>2.7040062867933941</v>
      </c>
      <c r="BR1627">
        <f t="shared" si="91"/>
        <v>0</v>
      </c>
      <c r="BU1627">
        <f t="shared" si="89"/>
        <v>0.5758883471257642</v>
      </c>
      <c r="BW1627">
        <f>IF($BW$6="","",IF(ISERROR(INDEX([1]Base!$A$2:$C$207,MATCH($BW$6,[1]Base!$A$2:$A$207,0),2))=TRUE,"CABLE INCONNU",(INDEX([1]Base!$A$2:$C$207,MATCH($BW$6,[1]Base!$A$2:$A$207,0),3))))</f>
        <v>15.75</v>
      </c>
      <c r="BY1627">
        <f>IF($BW$6="","",IF(ISERROR(INDEX([1]Base!$A$2:$C$207,MATCH($BW$6,[1]Base!$A$2:$A$207,0),2))=TRUE,"CABLE INCONNU",(INDEX([1]Base!$A$2:$C$207,MATCH($BW$6,[1]Base!$A$2:$A$207,0),2))))</f>
        <v>0.54700000000000004</v>
      </c>
      <c r="CA1627">
        <f t="shared" si="90"/>
        <v>0</v>
      </c>
      <c r="CC1627">
        <f>$BB$28+$D$10*((EXP(($BB$26-Q1627)/$D$10)+EXP(-($BB$26-Q1627)/$D$10))/2-1)</f>
        <v>237.96</v>
      </c>
      <c r="CD16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BORD'!$B$13:$B$2000,0),9)))*Q1627/$M$18)</f>
        <v>237.96</v>
      </c>
      <c r="CF1627">
        <f>'[1]TABLEAU DE BORD'!B1625</f>
        <v>0</v>
      </c>
      <c r="CG1627">
        <f>'[1]TABLEAU DE BORD'!E1625-'[1]TABLEAU DE BORD'!C1625</f>
        <v>0</v>
      </c>
      <c r="CI1627">
        <f>'[1]TABLEAU DE BORD'!H1625</f>
        <v>0</v>
      </c>
      <c r="CJ1627">
        <f>'[1]TABLEAU DE BORD'!K1625-'[1]TABLEAU DE BORD'!I1625</f>
        <v>0</v>
      </c>
    </row>
    <row r="1628" spans="69:88" x14ac:dyDescent="0.25">
      <c r="BQ16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BORD'!$B$13:$B$2000,0),11))*Q1628/INDEX('[1]TABLEAU DE BORD'!$B$13:$R$2000,MATCH('Formalisme RTE'!$H$2,'[1]TABLEAU DE BORD'!$B$13:$B$2000,0),12)</f>
        <v>2.7040062867933941</v>
      </c>
      <c r="BR1628">
        <f t="shared" si="91"/>
        <v>0</v>
      </c>
      <c r="BU1628">
        <f t="shared" si="89"/>
        <v>0.5758883471257642</v>
      </c>
      <c r="BW1628">
        <f>IF($BW$6="","",IF(ISERROR(INDEX([1]Base!$A$2:$C$207,MATCH($BW$6,[1]Base!$A$2:$A$207,0),2))=TRUE,"CABLE INCONNU",(INDEX([1]Base!$A$2:$C$207,MATCH($BW$6,[1]Base!$A$2:$A$207,0),3))))</f>
        <v>15.75</v>
      </c>
      <c r="BY1628">
        <f>IF($BW$6="","",IF(ISERROR(INDEX([1]Base!$A$2:$C$207,MATCH($BW$6,[1]Base!$A$2:$A$207,0),2))=TRUE,"CABLE INCONNU",(INDEX([1]Base!$A$2:$C$207,MATCH($BW$6,[1]Base!$A$2:$A$207,0),2))))</f>
        <v>0.54700000000000004</v>
      </c>
      <c r="CA1628">
        <f t="shared" si="90"/>
        <v>0</v>
      </c>
      <c r="CC1628">
        <f>$BB$28+$D$10*((EXP(($BB$26-Q1628)/$D$10)+EXP(-($BB$26-Q1628)/$D$10))/2-1)</f>
        <v>237.96</v>
      </c>
      <c r="CD16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BORD'!$B$13:$B$2000,0),9)))*Q1628/$M$18)</f>
        <v>237.96</v>
      </c>
      <c r="CF1628">
        <f>'[1]TABLEAU DE BORD'!B1626</f>
        <v>0</v>
      </c>
      <c r="CG1628">
        <f>'[1]TABLEAU DE BORD'!E1626-'[1]TABLEAU DE BORD'!C1626</f>
        <v>0</v>
      </c>
      <c r="CI1628">
        <f>'[1]TABLEAU DE BORD'!H1626</f>
        <v>0</v>
      </c>
      <c r="CJ1628">
        <f>'[1]TABLEAU DE BORD'!K1626-'[1]TABLEAU DE BORD'!I1626</f>
        <v>0</v>
      </c>
    </row>
    <row r="1629" spans="69:88" x14ac:dyDescent="0.25">
      <c r="BQ16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BORD'!$B$13:$B$2000,0),11))*Q1629/INDEX('[1]TABLEAU DE BORD'!$B$13:$R$2000,MATCH('Formalisme RTE'!$H$2,'[1]TABLEAU DE BORD'!$B$13:$B$2000,0),12)</f>
        <v>2.7040062867933941</v>
      </c>
      <c r="BR1629">
        <f t="shared" si="91"/>
        <v>0</v>
      </c>
      <c r="BU1629">
        <f t="shared" si="89"/>
        <v>0.5758883471257642</v>
      </c>
      <c r="BW1629">
        <f>IF($BW$6="","",IF(ISERROR(INDEX([1]Base!$A$2:$C$207,MATCH($BW$6,[1]Base!$A$2:$A$207,0),2))=TRUE,"CABLE INCONNU",(INDEX([1]Base!$A$2:$C$207,MATCH($BW$6,[1]Base!$A$2:$A$207,0),3))))</f>
        <v>15.75</v>
      </c>
      <c r="BY1629">
        <f>IF($BW$6="","",IF(ISERROR(INDEX([1]Base!$A$2:$C$207,MATCH($BW$6,[1]Base!$A$2:$A$207,0),2))=TRUE,"CABLE INCONNU",(INDEX([1]Base!$A$2:$C$207,MATCH($BW$6,[1]Base!$A$2:$A$207,0),2))))</f>
        <v>0.54700000000000004</v>
      </c>
      <c r="CA1629">
        <f t="shared" si="90"/>
        <v>0</v>
      </c>
      <c r="CC1629">
        <f>$BB$28+$D$10*((EXP(($BB$26-Q1629)/$D$10)+EXP(-($BB$26-Q1629)/$D$10))/2-1)</f>
        <v>237.96</v>
      </c>
      <c r="CD16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BORD'!$B$13:$B$2000,0),9)))*Q1629/$M$18)</f>
        <v>237.96</v>
      </c>
      <c r="CF1629">
        <f>'[1]TABLEAU DE BORD'!B1627</f>
        <v>0</v>
      </c>
      <c r="CG1629">
        <f>'[1]TABLEAU DE BORD'!E1627-'[1]TABLEAU DE BORD'!C1627</f>
        <v>0</v>
      </c>
      <c r="CI1629">
        <f>'[1]TABLEAU DE BORD'!H1627</f>
        <v>0</v>
      </c>
      <c r="CJ1629">
        <f>'[1]TABLEAU DE BORD'!K1627-'[1]TABLEAU DE BORD'!I1627</f>
        <v>0</v>
      </c>
    </row>
    <row r="1630" spans="69:88" x14ac:dyDescent="0.25">
      <c r="BQ16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BORD'!$B$13:$B$2000,0),11))*Q1630/INDEX('[1]TABLEAU DE BORD'!$B$13:$R$2000,MATCH('Formalisme RTE'!$H$2,'[1]TABLEAU DE BORD'!$B$13:$B$2000,0),12)</f>
        <v>2.7040062867933941</v>
      </c>
      <c r="BR1630">
        <f t="shared" si="91"/>
        <v>0</v>
      </c>
      <c r="BU1630">
        <f t="shared" si="89"/>
        <v>0.5758883471257642</v>
      </c>
      <c r="BW1630">
        <f>IF($BW$6="","",IF(ISERROR(INDEX([1]Base!$A$2:$C$207,MATCH($BW$6,[1]Base!$A$2:$A$207,0),2))=TRUE,"CABLE INCONNU",(INDEX([1]Base!$A$2:$C$207,MATCH($BW$6,[1]Base!$A$2:$A$207,0),3))))</f>
        <v>15.75</v>
      </c>
      <c r="BY1630">
        <f>IF($BW$6="","",IF(ISERROR(INDEX([1]Base!$A$2:$C$207,MATCH($BW$6,[1]Base!$A$2:$A$207,0),2))=TRUE,"CABLE INCONNU",(INDEX([1]Base!$A$2:$C$207,MATCH($BW$6,[1]Base!$A$2:$A$207,0),2))))</f>
        <v>0.54700000000000004</v>
      </c>
      <c r="CA1630">
        <f t="shared" si="90"/>
        <v>0</v>
      </c>
      <c r="CC1630">
        <f>$BB$28+$D$10*((EXP(($BB$26-Q1630)/$D$10)+EXP(-($BB$26-Q1630)/$D$10))/2-1)</f>
        <v>237.96</v>
      </c>
      <c r="CD16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BORD'!$B$13:$B$2000,0),9)))*Q1630/$M$18)</f>
        <v>237.96</v>
      </c>
      <c r="CF1630">
        <f>'[1]TABLEAU DE BORD'!B1628</f>
        <v>0</v>
      </c>
      <c r="CG1630">
        <f>'[1]TABLEAU DE BORD'!E1628-'[1]TABLEAU DE BORD'!C1628</f>
        <v>0</v>
      </c>
      <c r="CI1630">
        <f>'[1]TABLEAU DE BORD'!H1628</f>
        <v>0</v>
      </c>
      <c r="CJ1630">
        <f>'[1]TABLEAU DE BORD'!K1628-'[1]TABLEAU DE BORD'!I1628</f>
        <v>0</v>
      </c>
    </row>
    <row r="1631" spans="69:88" x14ac:dyDescent="0.25">
      <c r="BQ16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BORD'!$B$13:$B$2000,0),11))*Q1631/INDEX('[1]TABLEAU DE BORD'!$B$13:$R$2000,MATCH('Formalisme RTE'!$H$2,'[1]TABLEAU DE BORD'!$B$13:$B$2000,0),12)</f>
        <v>2.7040062867933941</v>
      </c>
      <c r="BR1631">
        <f t="shared" si="91"/>
        <v>0</v>
      </c>
      <c r="BU1631">
        <f t="shared" si="89"/>
        <v>0.5758883471257642</v>
      </c>
      <c r="BW1631">
        <f>IF($BW$6="","",IF(ISERROR(INDEX([1]Base!$A$2:$C$207,MATCH($BW$6,[1]Base!$A$2:$A$207,0),2))=TRUE,"CABLE INCONNU",(INDEX([1]Base!$A$2:$C$207,MATCH($BW$6,[1]Base!$A$2:$A$207,0),3))))</f>
        <v>15.75</v>
      </c>
      <c r="BY1631">
        <f>IF($BW$6="","",IF(ISERROR(INDEX([1]Base!$A$2:$C$207,MATCH($BW$6,[1]Base!$A$2:$A$207,0),2))=TRUE,"CABLE INCONNU",(INDEX([1]Base!$A$2:$C$207,MATCH($BW$6,[1]Base!$A$2:$A$207,0),2))))</f>
        <v>0.54700000000000004</v>
      </c>
      <c r="CA1631">
        <f t="shared" si="90"/>
        <v>0</v>
      </c>
      <c r="CC1631">
        <f>$BB$28+$D$10*((EXP(($BB$26-Q1631)/$D$10)+EXP(-($BB$26-Q1631)/$D$10))/2-1)</f>
        <v>237.96</v>
      </c>
      <c r="CD16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BORD'!$B$13:$B$2000,0),9)))*Q1631/$M$18)</f>
        <v>237.96</v>
      </c>
      <c r="CF1631">
        <f>'[1]TABLEAU DE BORD'!B1629</f>
        <v>0</v>
      </c>
      <c r="CG1631">
        <f>'[1]TABLEAU DE BORD'!E1629-'[1]TABLEAU DE BORD'!C1629</f>
        <v>0</v>
      </c>
      <c r="CI1631">
        <f>'[1]TABLEAU DE BORD'!H1629</f>
        <v>0</v>
      </c>
      <c r="CJ1631">
        <f>'[1]TABLEAU DE BORD'!K1629-'[1]TABLEAU DE BORD'!I1629</f>
        <v>0</v>
      </c>
    </row>
    <row r="1632" spans="69:88" x14ac:dyDescent="0.25">
      <c r="BQ16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BORD'!$B$13:$B$2000,0),11))*Q1632/INDEX('[1]TABLEAU DE BORD'!$B$13:$R$2000,MATCH('Formalisme RTE'!$H$2,'[1]TABLEAU DE BORD'!$B$13:$B$2000,0),12)</f>
        <v>2.7040062867933941</v>
      </c>
      <c r="BR1632">
        <f t="shared" si="91"/>
        <v>0</v>
      </c>
      <c r="BU1632">
        <f t="shared" si="89"/>
        <v>0.5758883471257642</v>
      </c>
      <c r="BW1632">
        <f>IF($BW$6="","",IF(ISERROR(INDEX([1]Base!$A$2:$C$207,MATCH($BW$6,[1]Base!$A$2:$A$207,0),2))=TRUE,"CABLE INCONNU",(INDEX([1]Base!$A$2:$C$207,MATCH($BW$6,[1]Base!$A$2:$A$207,0),3))))</f>
        <v>15.75</v>
      </c>
      <c r="BY1632">
        <f>IF($BW$6="","",IF(ISERROR(INDEX([1]Base!$A$2:$C$207,MATCH($BW$6,[1]Base!$A$2:$A$207,0),2))=TRUE,"CABLE INCONNU",(INDEX([1]Base!$A$2:$C$207,MATCH($BW$6,[1]Base!$A$2:$A$207,0),2))))</f>
        <v>0.54700000000000004</v>
      </c>
      <c r="CA1632">
        <f t="shared" si="90"/>
        <v>0</v>
      </c>
      <c r="CC1632">
        <f>$BB$28+$D$10*((EXP(($BB$26-Q1632)/$D$10)+EXP(-($BB$26-Q1632)/$D$10))/2-1)</f>
        <v>237.96</v>
      </c>
      <c r="CD16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BORD'!$B$13:$B$2000,0),9)))*Q1632/$M$18)</f>
        <v>237.96</v>
      </c>
      <c r="CF1632">
        <f>'[1]TABLEAU DE BORD'!B1630</f>
        <v>0</v>
      </c>
      <c r="CG1632">
        <f>'[1]TABLEAU DE BORD'!E1630-'[1]TABLEAU DE BORD'!C1630</f>
        <v>0</v>
      </c>
      <c r="CI1632">
        <f>'[1]TABLEAU DE BORD'!H1630</f>
        <v>0</v>
      </c>
      <c r="CJ1632">
        <f>'[1]TABLEAU DE BORD'!K1630-'[1]TABLEAU DE BORD'!I1630</f>
        <v>0</v>
      </c>
    </row>
    <row r="1633" spans="69:88" x14ac:dyDescent="0.25">
      <c r="BQ16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BORD'!$B$13:$B$2000,0),11))*Q1633/INDEX('[1]TABLEAU DE BORD'!$B$13:$R$2000,MATCH('Formalisme RTE'!$H$2,'[1]TABLEAU DE BORD'!$B$13:$B$2000,0),12)</f>
        <v>2.7040062867933941</v>
      </c>
      <c r="BR1633">
        <f t="shared" si="91"/>
        <v>0</v>
      </c>
      <c r="BU1633">
        <f t="shared" si="89"/>
        <v>0.5758883471257642</v>
      </c>
      <c r="BW1633">
        <f>IF($BW$6="","",IF(ISERROR(INDEX([1]Base!$A$2:$C$207,MATCH($BW$6,[1]Base!$A$2:$A$207,0),2))=TRUE,"CABLE INCONNU",(INDEX([1]Base!$A$2:$C$207,MATCH($BW$6,[1]Base!$A$2:$A$207,0),3))))</f>
        <v>15.75</v>
      </c>
      <c r="BY1633">
        <f>IF($BW$6="","",IF(ISERROR(INDEX([1]Base!$A$2:$C$207,MATCH($BW$6,[1]Base!$A$2:$A$207,0),2))=TRUE,"CABLE INCONNU",(INDEX([1]Base!$A$2:$C$207,MATCH($BW$6,[1]Base!$A$2:$A$207,0),2))))</f>
        <v>0.54700000000000004</v>
      </c>
      <c r="CA1633">
        <f t="shared" si="90"/>
        <v>0</v>
      </c>
      <c r="CC1633">
        <f>$BB$28+$D$10*((EXP(($BB$26-Q1633)/$D$10)+EXP(-($BB$26-Q1633)/$D$10))/2-1)</f>
        <v>237.96</v>
      </c>
      <c r="CD16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BORD'!$B$13:$B$2000,0),9)))*Q1633/$M$18)</f>
        <v>237.96</v>
      </c>
      <c r="CF1633">
        <f>'[1]TABLEAU DE BORD'!B1631</f>
        <v>0</v>
      </c>
      <c r="CG1633">
        <f>'[1]TABLEAU DE BORD'!E1631-'[1]TABLEAU DE BORD'!C1631</f>
        <v>0</v>
      </c>
      <c r="CI1633">
        <f>'[1]TABLEAU DE BORD'!H1631</f>
        <v>0</v>
      </c>
      <c r="CJ1633">
        <f>'[1]TABLEAU DE BORD'!K1631-'[1]TABLEAU DE BORD'!I1631</f>
        <v>0</v>
      </c>
    </row>
    <row r="1634" spans="69:88" x14ac:dyDescent="0.25">
      <c r="BQ16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BORD'!$B$13:$B$2000,0),11))*Q1634/INDEX('[1]TABLEAU DE BORD'!$B$13:$R$2000,MATCH('Formalisme RTE'!$H$2,'[1]TABLEAU DE BORD'!$B$13:$B$2000,0),12)</f>
        <v>2.7040062867933941</v>
      </c>
      <c r="BR1634">
        <f t="shared" si="91"/>
        <v>0</v>
      </c>
      <c r="BU1634">
        <f t="shared" si="89"/>
        <v>0.5758883471257642</v>
      </c>
      <c r="BW1634">
        <f>IF($BW$6="","",IF(ISERROR(INDEX([1]Base!$A$2:$C$207,MATCH($BW$6,[1]Base!$A$2:$A$207,0),2))=TRUE,"CABLE INCONNU",(INDEX([1]Base!$A$2:$C$207,MATCH($BW$6,[1]Base!$A$2:$A$207,0),3))))</f>
        <v>15.75</v>
      </c>
      <c r="BY1634">
        <f>IF($BW$6="","",IF(ISERROR(INDEX([1]Base!$A$2:$C$207,MATCH($BW$6,[1]Base!$A$2:$A$207,0),2))=TRUE,"CABLE INCONNU",(INDEX([1]Base!$A$2:$C$207,MATCH($BW$6,[1]Base!$A$2:$A$207,0),2))))</f>
        <v>0.54700000000000004</v>
      </c>
      <c r="CA1634">
        <f t="shared" si="90"/>
        <v>0</v>
      </c>
      <c r="CC1634">
        <f>$BB$28+$D$10*((EXP(($BB$26-Q1634)/$D$10)+EXP(-($BB$26-Q1634)/$D$10))/2-1)</f>
        <v>237.96</v>
      </c>
      <c r="CD16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BORD'!$B$13:$B$2000,0),9)))*Q1634/$M$18)</f>
        <v>237.96</v>
      </c>
      <c r="CF1634">
        <f>'[1]TABLEAU DE BORD'!B1632</f>
        <v>0</v>
      </c>
      <c r="CG1634">
        <f>'[1]TABLEAU DE BORD'!E1632-'[1]TABLEAU DE BORD'!C1632</f>
        <v>0</v>
      </c>
      <c r="CI1634">
        <f>'[1]TABLEAU DE BORD'!H1632</f>
        <v>0</v>
      </c>
      <c r="CJ1634">
        <f>'[1]TABLEAU DE BORD'!K1632-'[1]TABLEAU DE BORD'!I1632</f>
        <v>0</v>
      </c>
    </row>
    <row r="1635" spans="69:88" x14ac:dyDescent="0.25">
      <c r="BQ16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BORD'!$B$13:$B$2000,0),11))*Q1635/INDEX('[1]TABLEAU DE BORD'!$B$13:$R$2000,MATCH('Formalisme RTE'!$H$2,'[1]TABLEAU DE BORD'!$B$13:$B$2000,0),12)</f>
        <v>2.7040062867933941</v>
      </c>
      <c r="BR1635">
        <f t="shared" si="91"/>
        <v>0</v>
      </c>
      <c r="BU1635">
        <f t="shared" si="89"/>
        <v>0.5758883471257642</v>
      </c>
      <c r="BW1635">
        <f>IF($BW$6="","",IF(ISERROR(INDEX([1]Base!$A$2:$C$207,MATCH($BW$6,[1]Base!$A$2:$A$207,0),2))=TRUE,"CABLE INCONNU",(INDEX([1]Base!$A$2:$C$207,MATCH($BW$6,[1]Base!$A$2:$A$207,0),3))))</f>
        <v>15.75</v>
      </c>
      <c r="BY1635">
        <f>IF($BW$6="","",IF(ISERROR(INDEX([1]Base!$A$2:$C$207,MATCH($BW$6,[1]Base!$A$2:$A$207,0),2))=TRUE,"CABLE INCONNU",(INDEX([1]Base!$A$2:$C$207,MATCH($BW$6,[1]Base!$A$2:$A$207,0),2))))</f>
        <v>0.54700000000000004</v>
      </c>
      <c r="CA1635">
        <f t="shared" si="90"/>
        <v>0</v>
      </c>
      <c r="CC1635">
        <f>$BB$28+$D$10*((EXP(($BB$26-Q1635)/$D$10)+EXP(-($BB$26-Q1635)/$D$10))/2-1)</f>
        <v>237.96</v>
      </c>
      <c r="CD16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BORD'!$B$13:$B$2000,0),9)))*Q1635/$M$18)</f>
        <v>237.96</v>
      </c>
      <c r="CF1635">
        <f>'[1]TABLEAU DE BORD'!B1633</f>
        <v>0</v>
      </c>
      <c r="CG1635">
        <f>'[1]TABLEAU DE BORD'!E1633-'[1]TABLEAU DE BORD'!C1633</f>
        <v>0</v>
      </c>
      <c r="CI1635">
        <f>'[1]TABLEAU DE BORD'!H1633</f>
        <v>0</v>
      </c>
      <c r="CJ1635">
        <f>'[1]TABLEAU DE BORD'!K1633-'[1]TABLEAU DE BORD'!I1633</f>
        <v>0</v>
      </c>
    </row>
    <row r="1636" spans="69:88" x14ac:dyDescent="0.25">
      <c r="BQ16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BORD'!$B$13:$B$2000,0),11))*Q1636/INDEX('[1]TABLEAU DE BORD'!$B$13:$R$2000,MATCH('Formalisme RTE'!$H$2,'[1]TABLEAU DE BORD'!$B$13:$B$2000,0),12)</f>
        <v>2.7040062867933941</v>
      </c>
      <c r="BR1636">
        <f t="shared" si="91"/>
        <v>0</v>
      </c>
      <c r="BU1636">
        <f t="shared" si="89"/>
        <v>0.5758883471257642</v>
      </c>
      <c r="BW1636">
        <f>IF($BW$6="","",IF(ISERROR(INDEX([1]Base!$A$2:$C$207,MATCH($BW$6,[1]Base!$A$2:$A$207,0),2))=TRUE,"CABLE INCONNU",(INDEX([1]Base!$A$2:$C$207,MATCH($BW$6,[1]Base!$A$2:$A$207,0),3))))</f>
        <v>15.75</v>
      </c>
      <c r="BY1636">
        <f>IF($BW$6="","",IF(ISERROR(INDEX([1]Base!$A$2:$C$207,MATCH($BW$6,[1]Base!$A$2:$A$207,0),2))=TRUE,"CABLE INCONNU",(INDEX([1]Base!$A$2:$C$207,MATCH($BW$6,[1]Base!$A$2:$A$207,0),2))))</f>
        <v>0.54700000000000004</v>
      </c>
      <c r="CA1636">
        <f t="shared" si="90"/>
        <v>0</v>
      </c>
      <c r="CC1636">
        <f>$BB$28+$D$10*((EXP(($BB$26-Q1636)/$D$10)+EXP(-($BB$26-Q1636)/$D$10))/2-1)</f>
        <v>237.96</v>
      </c>
      <c r="CD16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BORD'!$B$13:$B$2000,0),9)))*Q1636/$M$18)</f>
        <v>237.96</v>
      </c>
      <c r="CF1636">
        <f>'[1]TABLEAU DE BORD'!B1634</f>
        <v>0</v>
      </c>
      <c r="CG1636">
        <f>'[1]TABLEAU DE BORD'!E1634-'[1]TABLEAU DE BORD'!C1634</f>
        <v>0</v>
      </c>
      <c r="CI1636">
        <f>'[1]TABLEAU DE BORD'!H1634</f>
        <v>0</v>
      </c>
      <c r="CJ1636">
        <f>'[1]TABLEAU DE BORD'!K1634-'[1]TABLEAU DE BORD'!I1634</f>
        <v>0</v>
      </c>
    </row>
    <row r="1637" spans="69:88" x14ac:dyDescent="0.25">
      <c r="BQ16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BORD'!$B$13:$B$2000,0),11))*Q1637/INDEX('[1]TABLEAU DE BORD'!$B$13:$R$2000,MATCH('Formalisme RTE'!$H$2,'[1]TABLEAU DE BORD'!$B$13:$B$2000,0),12)</f>
        <v>2.7040062867933941</v>
      </c>
      <c r="BR1637">
        <f t="shared" si="91"/>
        <v>0</v>
      </c>
      <c r="BU1637">
        <f t="shared" si="89"/>
        <v>0.5758883471257642</v>
      </c>
      <c r="BW1637">
        <f>IF($BW$6="","",IF(ISERROR(INDEX([1]Base!$A$2:$C$207,MATCH($BW$6,[1]Base!$A$2:$A$207,0),2))=TRUE,"CABLE INCONNU",(INDEX([1]Base!$A$2:$C$207,MATCH($BW$6,[1]Base!$A$2:$A$207,0),3))))</f>
        <v>15.75</v>
      </c>
      <c r="BY1637">
        <f>IF($BW$6="","",IF(ISERROR(INDEX([1]Base!$A$2:$C$207,MATCH($BW$6,[1]Base!$A$2:$A$207,0),2))=TRUE,"CABLE INCONNU",(INDEX([1]Base!$A$2:$C$207,MATCH($BW$6,[1]Base!$A$2:$A$207,0),2))))</f>
        <v>0.54700000000000004</v>
      </c>
      <c r="CA1637">
        <f t="shared" si="90"/>
        <v>0</v>
      </c>
      <c r="CC1637">
        <f>$BB$28+$D$10*((EXP(($BB$26-Q1637)/$D$10)+EXP(-($BB$26-Q1637)/$D$10))/2-1)</f>
        <v>237.96</v>
      </c>
      <c r="CD16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BORD'!$B$13:$B$2000,0),9)))*Q1637/$M$18)</f>
        <v>237.96</v>
      </c>
      <c r="CF1637">
        <f>'[1]TABLEAU DE BORD'!B1635</f>
        <v>0</v>
      </c>
      <c r="CG1637">
        <f>'[1]TABLEAU DE BORD'!E1635-'[1]TABLEAU DE BORD'!C1635</f>
        <v>0</v>
      </c>
      <c r="CI1637">
        <f>'[1]TABLEAU DE BORD'!H1635</f>
        <v>0</v>
      </c>
      <c r="CJ1637">
        <f>'[1]TABLEAU DE BORD'!K1635-'[1]TABLEAU DE BORD'!I1635</f>
        <v>0</v>
      </c>
    </row>
    <row r="1638" spans="69:88" x14ac:dyDescent="0.25">
      <c r="BQ16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BORD'!$B$13:$B$2000,0),11))*Q1638/INDEX('[1]TABLEAU DE BORD'!$B$13:$R$2000,MATCH('Formalisme RTE'!$H$2,'[1]TABLEAU DE BORD'!$B$13:$B$2000,0),12)</f>
        <v>2.7040062867933941</v>
      </c>
      <c r="BR1638">
        <f t="shared" si="91"/>
        <v>0</v>
      </c>
      <c r="BU1638">
        <f t="shared" si="89"/>
        <v>0.5758883471257642</v>
      </c>
      <c r="BW1638">
        <f>IF($BW$6="","",IF(ISERROR(INDEX([1]Base!$A$2:$C$207,MATCH($BW$6,[1]Base!$A$2:$A$207,0),2))=TRUE,"CABLE INCONNU",(INDEX([1]Base!$A$2:$C$207,MATCH($BW$6,[1]Base!$A$2:$A$207,0),3))))</f>
        <v>15.75</v>
      </c>
      <c r="BY1638">
        <f>IF($BW$6="","",IF(ISERROR(INDEX([1]Base!$A$2:$C$207,MATCH($BW$6,[1]Base!$A$2:$A$207,0),2))=TRUE,"CABLE INCONNU",(INDEX([1]Base!$A$2:$C$207,MATCH($BW$6,[1]Base!$A$2:$A$207,0),2))))</f>
        <v>0.54700000000000004</v>
      </c>
      <c r="CA1638">
        <f t="shared" si="90"/>
        <v>0</v>
      </c>
      <c r="CC1638">
        <f>$BB$28+$D$10*((EXP(($BB$26-Q1638)/$D$10)+EXP(-($BB$26-Q1638)/$D$10))/2-1)</f>
        <v>237.96</v>
      </c>
      <c r="CD16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BORD'!$B$13:$B$2000,0),9)))*Q1638/$M$18)</f>
        <v>237.96</v>
      </c>
      <c r="CF1638">
        <f>'[1]TABLEAU DE BORD'!B1636</f>
        <v>0</v>
      </c>
      <c r="CG1638">
        <f>'[1]TABLEAU DE BORD'!E1636-'[1]TABLEAU DE BORD'!C1636</f>
        <v>0</v>
      </c>
      <c r="CI1638">
        <f>'[1]TABLEAU DE BORD'!H1636</f>
        <v>0</v>
      </c>
      <c r="CJ1638">
        <f>'[1]TABLEAU DE BORD'!K1636-'[1]TABLEAU DE BORD'!I1636</f>
        <v>0</v>
      </c>
    </row>
    <row r="1639" spans="69:88" x14ac:dyDescent="0.25">
      <c r="BQ16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BORD'!$B$13:$B$2000,0),11))*Q1639/INDEX('[1]TABLEAU DE BORD'!$B$13:$R$2000,MATCH('Formalisme RTE'!$H$2,'[1]TABLEAU DE BORD'!$B$13:$B$2000,0),12)</f>
        <v>2.7040062867933941</v>
      </c>
      <c r="BR1639">
        <f t="shared" si="91"/>
        <v>0</v>
      </c>
      <c r="BU1639">
        <f t="shared" si="89"/>
        <v>0.5758883471257642</v>
      </c>
      <c r="BW1639">
        <f>IF($BW$6="","",IF(ISERROR(INDEX([1]Base!$A$2:$C$207,MATCH($BW$6,[1]Base!$A$2:$A$207,0),2))=TRUE,"CABLE INCONNU",(INDEX([1]Base!$A$2:$C$207,MATCH($BW$6,[1]Base!$A$2:$A$207,0),3))))</f>
        <v>15.75</v>
      </c>
      <c r="BY1639">
        <f>IF($BW$6="","",IF(ISERROR(INDEX([1]Base!$A$2:$C$207,MATCH($BW$6,[1]Base!$A$2:$A$207,0),2))=TRUE,"CABLE INCONNU",(INDEX([1]Base!$A$2:$C$207,MATCH($BW$6,[1]Base!$A$2:$A$207,0),2))))</f>
        <v>0.54700000000000004</v>
      </c>
      <c r="CA1639">
        <f t="shared" si="90"/>
        <v>0</v>
      </c>
      <c r="CC1639">
        <f>$BB$28+$D$10*((EXP(($BB$26-Q1639)/$D$10)+EXP(-($BB$26-Q1639)/$D$10))/2-1)</f>
        <v>237.96</v>
      </c>
      <c r="CD16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BORD'!$B$13:$B$2000,0),9)))*Q1639/$M$18)</f>
        <v>237.96</v>
      </c>
      <c r="CF1639">
        <f>'[1]TABLEAU DE BORD'!B1637</f>
        <v>0</v>
      </c>
      <c r="CG1639">
        <f>'[1]TABLEAU DE BORD'!E1637-'[1]TABLEAU DE BORD'!C1637</f>
        <v>0</v>
      </c>
      <c r="CI1639">
        <f>'[1]TABLEAU DE BORD'!H1637</f>
        <v>0</v>
      </c>
      <c r="CJ1639">
        <f>'[1]TABLEAU DE BORD'!K1637-'[1]TABLEAU DE BORD'!I1637</f>
        <v>0</v>
      </c>
    </row>
    <row r="1640" spans="69:88" x14ac:dyDescent="0.25">
      <c r="BQ16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BORD'!$B$13:$B$2000,0),11))*Q1640/INDEX('[1]TABLEAU DE BORD'!$B$13:$R$2000,MATCH('Formalisme RTE'!$H$2,'[1]TABLEAU DE BORD'!$B$13:$B$2000,0),12)</f>
        <v>2.7040062867933941</v>
      </c>
      <c r="BR1640">
        <f t="shared" si="91"/>
        <v>0</v>
      </c>
      <c r="BU1640">
        <f t="shared" si="89"/>
        <v>0.5758883471257642</v>
      </c>
      <c r="BW1640">
        <f>IF($BW$6="","",IF(ISERROR(INDEX([1]Base!$A$2:$C$207,MATCH($BW$6,[1]Base!$A$2:$A$207,0),2))=TRUE,"CABLE INCONNU",(INDEX([1]Base!$A$2:$C$207,MATCH($BW$6,[1]Base!$A$2:$A$207,0),3))))</f>
        <v>15.75</v>
      </c>
      <c r="BY1640">
        <f>IF($BW$6="","",IF(ISERROR(INDEX([1]Base!$A$2:$C$207,MATCH($BW$6,[1]Base!$A$2:$A$207,0),2))=TRUE,"CABLE INCONNU",(INDEX([1]Base!$A$2:$C$207,MATCH($BW$6,[1]Base!$A$2:$A$207,0),2))))</f>
        <v>0.54700000000000004</v>
      </c>
      <c r="CA1640">
        <f t="shared" si="90"/>
        <v>0</v>
      </c>
      <c r="CC1640">
        <f>$BB$28+$D$10*((EXP(($BB$26-Q1640)/$D$10)+EXP(-($BB$26-Q1640)/$D$10))/2-1)</f>
        <v>237.96</v>
      </c>
      <c r="CD16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BORD'!$B$13:$B$2000,0),9)))*Q1640/$M$18)</f>
        <v>237.96</v>
      </c>
      <c r="CF1640">
        <f>'[1]TABLEAU DE BORD'!B1638</f>
        <v>0</v>
      </c>
      <c r="CG1640">
        <f>'[1]TABLEAU DE BORD'!E1638-'[1]TABLEAU DE BORD'!C1638</f>
        <v>0</v>
      </c>
      <c r="CI1640">
        <f>'[1]TABLEAU DE BORD'!H1638</f>
        <v>0</v>
      </c>
      <c r="CJ1640">
        <f>'[1]TABLEAU DE BORD'!K1638-'[1]TABLEAU DE BORD'!I1638</f>
        <v>0</v>
      </c>
    </row>
    <row r="1641" spans="69:88" x14ac:dyDescent="0.25">
      <c r="BQ16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BORD'!$B$13:$B$2000,0),11))*Q1641/INDEX('[1]TABLEAU DE BORD'!$B$13:$R$2000,MATCH('Formalisme RTE'!$H$2,'[1]TABLEAU DE BORD'!$B$13:$B$2000,0),12)</f>
        <v>2.7040062867933941</v>
      </c>
      <c r="BR1641">
        <f t="shared" si="91"/>
        <v>0</v>
      </c>
      <c r="BU1641">
        <f t="shared" si="89"/>
        <v>0.5758883471257642</v>
      </c>
      <c r="BW1641">
        <f>IF($BW$6="","",IF(ISERROR(INDEX([1]Base!$A$2:$C$207,MATCH($BW$6,[1]Base!$A$2:$A$207,0),2))=TRUE,"CABLE INCONNU",(INDEX([1]Base!$A$2:$C$207,MATCH($BW$6,[1]Base!$A$2:$A$207,0),3))))</f>
        <v>15.75</v>
      </c>
      <c r="BY1641">
        <f>IF($BW$6="","",IF(ISERROR(INDEX([1]Base!$A$2:$C$207,MATCH($BW$6,[1]Base!$A$2:$A$207,0),2))=TRUE,"CABLE INCONNU",(INDEX([1]Base!$A$2:$C$207,MATCH($BW$6,[1]Base!$A$2:$A$207,0),2))))</f>
        <v>0.54700000000000004</v>
      </c>
      <c r="CA1641">
        <f t="shared" si="90"/>
        <v>0</v>
      </c>
      <c r="CC1641">
        <f>$BB$28+$D$10*((EXP(($BB$26-Q1641)/$D$10)+EXP(-($BB$26-Q1641)/$D$10))/2-1)</f>
        <v>237.96</v>
      </c>
      <c r="CD16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BORD'!$B$13:$B$2000,0),9)))*Q1641/$M$18)</f>
        <v>237.96</v>
      </c>
      <c r="CF1641">
        <f>'[1]TABLEAU DE BORD'!B1639</f>
        <v>0</v>
      </c>
      <c r="CG1641">
        <f>'[1]TABLEAU DE BORD'!E1639-'[1]TABLEAU DE BORD'!C1639</f>
        <v>0</v>
      </c>
      <c r="CI1641">
        <f>'[1]TABLEAU DE BORD'!H1639</f>
        <v>0</v>
      </c>
      <c r="CJ1641">
        <f>'[1]TABLEAU DE BORD'!K1639-'[1]TABLEAU DE BORD'!I1639</f>
        <v>0</v>
      </c>
    </row>
    <row r="1642" spans="69:88" x14ac:dyDescent="0.25">
      <c r="BQ16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BORD'!$B$13:$B$2000,0),11))*Q1642/INDEX('[1]TABLEAU DE BORD'!$B$13:$R$2000,MATCH('Formalisme RTE'!$H$2,'[1]TABLEAU DE BORD'!$B$13:$B$2000,0),12)</f>
        <v>2.7040062867933941</v>
      </c>
      <c r="BR1642">
        <f t="shared" si="91"/>
        <v>0</v>
      </c>
      <c r="BU1642">
        <f t="shared" si="89"/>
        <v>0.5758883471257642</v>
      </c>
      <c r="BW1642">
        <f>IF($BW$6="","",IF(ISERROR(INDEX([1]Base!$A$2:$C$207,MATCH($BW$6,[1]Base!$A$2:$A$207,0),2))=TRUE,"CABLE INCONNU",(INDEX([1]Base!$A$2:$C$207,MATCH($BW$6,[1]Base!$A$2:$A$207,0),3))))</f>
        <v>15.75</v>
      </c>
      <c r="BY1642">
        <f>IF($BW$6="","",IF(ISERROR(INDEX([1]Base!$A$2:$C$207,MATCH($BW$6,[1]Base!$A$2:$A$207,0),2))=TRUE,"CABLE INCONNU",(INDEX([1]Base!$A$2:$C$207,MATCH($BW$6,[1]Base!$A$2:$A$207,0),2))))</f>
        <v>0.54700000000000004</v>
      </c>
      <c r="CA1642">
        <f t="shared" si="90"/>
        <v>0</v>
      </c>
      <c r="CC1642">
        <f>$BB$28+$D$10*((EXP(($BB$26-Q1642)/$D$10)+EXP(-($BB$26-Q1642)/$D$10))/2-1)</f>
        <v>237.96</v>
      </c>
      <c r="CD16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BORD'!$B$13:$B$2000,0),9)))*Q1642/$M$18)</f>
        <v>237.96</v>
      </c>
      <c r="CF1642">
        <f>'[1]TABLEAU DE BORD'!B1640</f>
        <v>0</v>
      </c>
      <c r="CG1642">
        <f>'[1]TABLEAU DE BORD'!E1640-'[1]TABLEAU DE BORD'!C1640</f>
        <v>0</v>
      </c>
      <c r="CI1642">
        <f>'[1]TABLEAU DE BORD'!H1640</f>
        <v>0</v>
      </c>
      <c r="CJ1642">
        <f>'[1]TABLEAU DE BORD'!K1640-'[1]TABLEAU DE BORD'!I1640</f>
        <v>0</v>
      </c>
    </row>
    <row r="1643" spans="69:88" x14ac:dyDescent="0.25">
      <c r="BQ16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BORD'!$B$13:$B$2000,0),11))*Q1643/INDEX('[1]TABLEAU DE BORD'!$B$13:$R$2000,MATCH('Formalisme RTE'!$H$2,'[1]TABLEAU DE BORD'!$B$13:$B$2000,0),12)</f>
        <v>2.7040062867933941</v>
      </c>
      <c r="BR1643">
        <f t="shared" si="91"/>
        <v>0</v>
      </c>
      <c r="BU1643">
        <f t="shared" si="89"/>
        <v>0.5758883471257642</v>
      </c>
      <c r="BW1643">
        <f>IF($BW$6="","",IF(ISERROR(INDEX([1]Base!$A$2:$C$207,MATCH($BW$6,[1]Base!$A$2:$A$207,0),2))=TRUE,"CABLE INCONNU",(INDEX([1]Base!$A$2:$C$207,MATCH($BW$6,[1]Base!$A$2:$A$207,0),3))))</f>
        <v>15.75</v>
      </c>
      <c r="BY1643">
        <f>IF($BW$6="","",IF(ISERROR(INDEX([1]Base!$A$2:$C$207,MATCH($BW$6,[1]Base!$A$2:$A$207,0),2))=TRUE,"CABLE INCONNU",(INDEX([1]Base!$A$2:$C$207,MATCH($BW$6,[1]Base!$A$2:$A$207,0),2))))</f>
        <v>0.54700000000000004</v>
      </c>
      <c r="CA1643">
        <f t="shared" si="90"/>
        <v>0</v>
      </c>
      <c r="CC1643">
        <f>$BB$28+$D$10*((EXP(($BB$26-Q1643)/$D$10)+EXP(-($BB$26-Q1643)/$D$10))/2-1)</f>
        <v>237.96</v>
      </c>
      <c r="CD16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BORD'!$B$13:$B$2000,0),9)))*Q1643/$M$18)</f>
        <v>237.96</v>
      </c>
      <c r="CF1643">
        <f>'[1]TABLEAU DE BORD'!B1641</f>
        <v>0</v>
      </c>
      <c r="CG1643">
        <f>'[1]TABLEAU DE BORD'!E1641-'[1]TABLEAU DE BORD'!C1641</f>
        <v>0</v>
      </c>
      <c r="CI1643">
        <f>'[1]TABLEAU DE BORD'!H1641</f>
        <v>0</v>
      </c>
      <c r="CJ1643">
        <f>'[1]TABLEAU DE BORD'!K1641-'[1]TABLEAU DE BORD'!I1641</f>
        <v>0</v>
      </c>
    </row>
    <row r="1644" spans="69:88" x14ac:dyDescent="0.25">
      <c r="BQ16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BORD'!$B$13:$B$2000,0),11))*Q1644/INDEX('[1]TABLEAU DE BORD'!$B$13:$R$2000,MATCH('Formalisme RTE'!$H$2,'[1]TABLEAU DE BORD'!$B$13:$B$2000,0),12)</f>
        <v>2.7040062867933941</v>
      </c>
      <c r="BR1644">
        <f t="shared" si="91"/>
        <v>0</v>
      </c>
      <c r="BU1644">
        <f t="shared" si="89"/>
        <v>0.5758883471257642</v>
      </c>
      <c r="BW1644">
        <f>IF($BW$6="","",IF(ISERROR(INDEX([1]Base!$A$2:$C$207,MATCH($BW$6,[1]Base!$A$2:$A$207,0),2))=TRUE,"CABLE INCONNU",(INDEX([1]Base!$A$2:$C$207,MATCH($BW$6,[1]Base!$A$2:$A$207,0),3))))</f>
        <v>15.75</v>
      </c>
      <c r="BY1644">
        <f>IF($BW$6="","",IF(ISERROR(INDEX([1]Base!$A$2:$C$207,MATCH($BW$6,[1]Base!$A$2:$A$207,0),2))=TRUE,"CABLE INCONNU",(INDEX([1]Base!$A$2:$C$207,MATCH($BW$6,[1]Base!$A$2:$A$207,0),2))))</f>
        <v>0.54700000000000004</v>
      </c>
      <c r="CA1644">
        <f t="shared" si="90"/>
        <v>0</v>
      </c>
      <c r="CC1644">
        <f>$BB$28+$D$10*((EXP(($BB$26-Q1644)/$D$10)+EXP(-($BB$26-Q1644)/$D$10))/2-1)</f>
        <v>237.96</v>
      </c>
      <c r="CD16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BORD'!$B$13:$B$2000,0),9)))*Q1644/$M$18)</f>
        <v>237.96</v>
      </c>
      <c r="CF1644">
        <f>'[1]TABLEAU DE BORD'!B1642</f>
        <v>0</v>
      </c>
      <c r="CG1644">
        <f>'[1]TABLEAU DE BORD'!E1642-'[1]TABLEAU DE BORD'!C1642</f>
        <v>0</v>
      </c>
      <c r="CI1644">
        <f>'[1]TABLEAU DE BORD'!H1642</f>
        <v>0</v>
      </c>
      <c r="CJ1644">
        <f>'[1]TABLEAU DE BORD'!K1642-'[1]TABLEAU DE BORD'!I1642</f>
        <v>0</v>
      </c>
    </row>
    <row r="1645" spans="69:88" x14ac:dyDescent="0.25">
      <c r="BQ16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BORD'!$B$13:$B$2000,0),11))*Q1645/INDEX('[1]TABLEAU DE BORD'!$B$13:$R$2000,MATCH('Formalisme RTE'!$H$2,'[1]TABLEAU DE BORD'!$B$13:$B$2000,0),12)</f>
        <v>2.7040062867933941</v>
      </c>
      <c r="BR1645">
        <f t="shared" si="91"/>
        <v>0</v>
      </c>
      <c r="BU1645">
        <f t="shared" si="89"/>
        <v>0.5758883471257642</v>
      </c>
      <c r="BW1645">
        <f>IF($BW$6="","",IF(ISERROR(INDEX([1]Base!$A$2:$C$207,MATCH($BW$6,[1]Base!$A$2:$A$207,0),2))=TRUE,"CABLE INCONNU",(INDEX([1]Base!$A$2:$C$207,MATCH($BW$6,[1]Base!$A$2:$A$207,0),3))))</f>
        <v>15.75</v>
      </c>
      <c r="BY1645">
        <f>IF($BW$6="","",IF(ISERROR(INDEX([1]Base!$A$2:$C$207,MATCH($BW$6,[1]Base!$A$2:$A$207,0),2))=TRUE,"CABLE INCONNU",(INDEX([1]Base!$A$2:$C$207,MATCH($BW$6,[1]Base!$A$2:$A$207,0),2))))</f>
        <v>0.54700000000000004</v>
      </c>
      <c r="CA1645">
        <f t="shared" si="90"/>
        <v>0</v>
      </c>
      <c r="CC1645">
        <f>$BB$28+$D$10*((EXP(($BB$26-Q1645)/$D$10)+EXP(-($BB$26-Q1645)/$D$10))/2-1)</f>
        <v>237.96</v>
      </c>
      <c r="CD16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BORD'!$B$13:$B$2000,0),9)))*Q1645/$M$18)</f>
        <v>237.96</v>
      </c>
      <c r="CF1645">
        <f>'[1]TABLEAU DE BORD'!B1643</f>
        <v>0</v>
      </c>
      <c r="CG1645">
        <f>'[1]TABLEAU DE BORD'!E1643-'[1]TABLEAU DE BORD'!C1643</f>
        <v>0</v>
      </c>
      <c r="CI1645">
        <f>'[1]TABLEAU DE BORD'!H1643</f>
        <v>0</v>
      </c>
      <c r="CJ1645">
        <f>'[1]TABLEAU DE BORD'!K1643-'[1]TABLEAU DE BORD'!I1643</f>
        <v>0</v>
      </c>
    </row>
    <row r="1646" spans="69:88" x14ac:dyDescent="0.25">
      <c r="BQ16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BORD'!$B$13:$B$2000,0),11))*Q1646/INDEX('[1]TABLEAU DE BORD'!$B$13:$R$2000,MATCH('Formalisme RTE'!$H$2,'[1]TABLEAU DE BORD'!$B$13:$B$2000,0),12)</f>
        <v>2.7040062867933941</v>
      </c>
      <c r="BR1646">
        <f t="shared" si="91"/>
        <v>0</v>
      </c>
      <c r="BU1646">
        <f t="shared" si="89"/>
        <v>0.5758883471257642</v>
      </c>
      <c r="BW1646">
        <f>IF($BW$6="","",IF(ISERROR(INDEX([1]Base!$A$2:$C$207,MATCH($BW$6,[1]Base!$A$2:$A$207,0),2))=TRUE,"CABLE INCONNU",(INDEX([1]Base!$A$2:$C$207,MATCH($BW$6,[1]Base!$A$2:$A$207,0),3))))</f>
        <v>15.75</v>
      </c>
      <c r="BY1646">
        <f>IF($BW$6="","",IF(ISERROR(INDEX([1]Base!$A$2:$C$207,MATCH($BW$6,[1]Base!$A$2:$A$207,0),2))=TRUE,"CABLE INCONNU",(INDEX([1]Base!$A$2:$C$207,MATCH($BW$6,[1]Base!$A$2:$A$207,0),2))))</f>
        <v>0.54700000000000004</v>
      </c>
      <c r="CA1646">
        <f t="shared" si="90"/>
        <v>0</v>
      </c>
      <c r="CC1646">
        <f>$BB$28+$D$10*((EXP(($BB$26-Q1646)/$D$10)+EXP(-($BB$26-Q1646)/$D$10))/2-1)</f>
        <v>237.96</v>
      </c>
      <c r="CD16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BORD'!$B$13:$B$2000,0),9)))*Q1646/$M$18)</f>
        <v>237.96</v>
      </c>
      <c r="CF1646">
        <f>'[1]TABLEAU DE BORD'!B1644</f>
        <v>0</v>
      </c>
      <c r="CG1646">
        <f>'[1]TABLEAU DE BORD'!E1644-'[1]TABLEAU DE BORD'!C1644</f>
        <v>0</v>
      </c>
      <c r="CI1646">
        <f>'[1]TABLEAU DE BORD'!H1644</f>
        <v>0</v>
      </c>
      <c r="CJ1646">
        <f>'[1]TABLEAU DE BORD'!K1644-'[1]TABLEAU DE BORD'!I1644</f>
        <v>0</v>
      </c>
    </row>
    <row r="1647" spans="69:88" x14ac:dyDescent="0.25">
      <c r="BQ16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BORD'!$B$13:$B$2000,0),11))*Q1647/INDEX('[1]TABLEAU DE BORD'!$B$13:$R$2000,MATCH('Formalisme RTE'!$H$2,'[1]TABLEAU DE BORD'!$B$13:$B$2000,0),12)</f>
        <v>2.7040062867933941</v>
      </c>
      <c r="BR1647">
        <f t="shared" si="91"/>
        <v>0</v>
      </c>
      <c r="BU1647">
        <f t="shared" si="89"/>
        <v>0.5758883471257642</v>
      </c>
      <c r="BW1647">
        <f>IF($BW$6="","",IF(ISERROR(INDEX([1]Base!$A$2:$C$207,MATCH($BW$6,[1]Base!$A$2:$A$207,0),2))=TRUE,"CABLE INCONNU",(INDEX([1]Base!$A$2:$C$207,MATCH($BW$6,[1]Base!$A$2:$A$207,0),3))))</f>
        <v>15.75</v>
      </c>
      <c r="BY1647">
        <f>IF($BW$6="","",IF(ISERROR(INDEX([1]Base!$A$2:$C$207,MATCH($BW$6,[1]Base!$A$2:$A$207,0),2))=TRUE,"CABLE INCONNU",(INDEX([1]Base!$A$2:$C$207,MATCH($BW$6,[1]Base!$A$2:$A$207,0),2))))</f>
        <v>0.54700000000000004</v>
      </c>
      <c r="CA1647">
        <f t="shared" si="90"/>
        <v>0</v>
      </c>
      <c r="CC1647">
        <f>$BB$28+$D$10*((EXP(($BB$26-Q1647)/$D$10)+EXP(-($BB$26-Q1647)/$D$10))/2-1)</f>
        <v>237.96</v>
      </c>
      <c r="CD16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BORD'!$B$13:$B$2000,0),9)))*Q1647/$M$18)</f>
        <v>237.96</v>
      </c>
      <c r="CF1647">
        <f>'[1]TABLEAU DE BORD'!B1645</f>
        <v>0</v>
      </c>
      <c r="CG1647">
        <f>'[1]TABLEAU DE BORD'!E1645-'[1]TABLEAU DE BORD'!C1645</f>
        <v>0</v>
      </c>
      <c r="CI1647">
        <f>'[1]TABLEAU DE BORD'!H1645</f>
        <v>0</v>
      </c>
      <c r="CJ1647">
        <f>'[1]TABLEAU DE BORD'!K1645-'[1]TABLEAU DE BORD'!I1645</f>
        <v>0</v>
      </c>
    </row>
    <row r="1648" spans="69:88" x14ac:dyDescent="0.25">
      <c r="BQ16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BORD'!$B$13:$B$2000,0),11))*Q1648/INDEX('[1]TABLEAU DE BORD'!$B$13:$R$2000,MATCH('Formalisme RTE'!$H$2,'[1]TABLEAU DE BORD'!$B$13:$B$2000,0),12)</f>
        <v>2.7040062867933941</v>
      </c>
      <c r="BR1648">
        <f t="shared" si="91"/>
        <v>0</v>
      </c>
      <c r="BU1648">
        <f t="shared" si="89"/>
        <v>0.5758883471257642</v>
      </c>
      <c r="BW1648">
        <f>IF($BW$6="","",IF(ISERROR(INDEX([1]Base!$A$2:$C$207,MATCH($BW$6,[1]Base!$A$2:$A$207,0),2))=TRUE,"CABLE INCONNU",(INDEX([1]Base!$A$2:$C$207,MATCH($BW$6,[1]Base!$A$2:$A$207,0),3))))</f>
        <v>15.75</v>
      </c>
      <c r="BY1648">
        <f>IF($BW$6="","",IF(ISERROR(INDEX([1]Base!$A$2:$C$207,MATCH($BW$6,[1]Base!$A$2:$A$207,0),2))=TRUE,"CABLE INCONNU",(INDEX([1]Base!$A$2:$C$207,MATCH($BW$6,[1]Base!$A$2:$A$207,0),2))))</f>
        <v>0.54700000000000004</v>
      </c>
      <c r="CA1648">
        <f t="shared" si="90"/>
        <v>0</v>
      </c>
      <c r="CC1648">
        <f>$BB$28+$D$10*((EXP(($BB$26-Q1648)/$D$10)+EXP(-($BB$26-Q1648)/$D$10))/2-1)</f>
        <v>237.96</v>
      </c>
      <c r="CD16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BORD'!$B$13:$B$2000,0),9)))*Q1648/$M$18)</f>
        <v>237.96</v>
      </c>
      <c r="CF1648">
        <f>'[1]TABLEAU DE BORD'!B1646</f>
        <v>0</v>
      </c>
      <c r="CG1648">
        <f>'[1]TABLEAU DE BORD'!E1646-'[1]TABLEAU DE BORD'!C1646</f>
        <v>0</v>
      </c>
      <c r="CI1648">
        <f>'[1]TABLEAU DE BORD'!H1646</f>
        <v>0</v>
      </c>
      <c r="CJ1648">
        <f>'[1]TABLEAU DE BORD'!K1646-'[1]TABLEAU DE BORD'!I1646</f>
        <v>0</v>
      </c>
    </row>
    <row r="1649" spans="69:88" x14ac:dyDescent="0.25">
      <c r="BQ16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BORD'!$B$13:$B$2000,0),11))*Q1649/INDEX('[1]TABLEAU DE BORD'!$B$13:$R$2000,MATCH('Formalisme RTE'!$H$2,'[1]TABLEAU DE BORD'!$B$13:$B$2000,0),12)</f>
        <v>2.7040062867933941</v>
      </c>
      <c r="BR1649">
        <f t="shared" si="91"/>
        <v>0</v>
      </c>
      <c r="BU1649">
        <f t="shared" si="89"/>
        <v>0.5758883471257642</v>
      </c>
      <c r="BW1649">
        <f>IF($BW$6="","",IF(ISERROR(INDEX([1]Base!$A$2:$C$207,MATCH($BW$6,[1]Base!$A$2:$A$207,0),2))=TRUE,"CABLE INCONNU",(INDEX([1]Base!$A$2:$C$207,MATCH($BW$6,[1]Base!$A$2:$A$207,0),3))))</f>
        <v>15.75</v>
      </c>
      <c r="BY1649">
        <f>IF($BW$6="","",IF(ISERROR(INDEX([1]Base!$A$2:$C$207,MATCH($BW$6,[1]Base!$A$2:$A$207,0),2))=TRUE,"CABLE INCONNU",(INDEX([1]Base!$A$2:$C$207,MATCH($BW$6,[1]Base!$A$2:$A$207,0),2))))</f>
        <v>0.54700000000000004</v>
      </c>
      <c r="CA1649">
        <f t="shared" si="90"/>
        <v>0</v>
      </c>
      <c r="CC1649">
        <f>$BB$28+$D$10*((EXP(($BB$26-Q1649)/$D$10)+EXP(-($BB$26-Q1649)/$D$10))/2-1)</f>
        <v>237.96</v>
      </c>
      <c r="CD16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BORD'!$B$13:$B$2000,0),9)))*Q1649/$M$18)</f>
        <v>237.96</v>
      </c>
      <c r="CF1649">
        <f>'[1]TABLEAU DE BORD'!B1647</f>
        <v>0</v>
      </c>
      <c r="CG1649">
        <f>'[1]TABLEAU DE BORD'!E1647-'[1]TABLEAU DE BORD'!C1647</f>
        <v>0</v>
      </c>
      <c r="CI1649">
        <f>'[1]TABLEAU DE BORD'!H1647</f>
        <v>0</v>
      </c>
      <c r="CJ1649">
        <f>'[1]TABLEAU DE BORD'!K1647-'[1]TABLEAU DE BORD'!I1647</f>
        <v>0</v>
      </c>
    </row>
    <row r="1650" spans="69:88" x14ac:dyDescent="0.25">
      <c r="BQ16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BORD'!$B$13:$B$2000,0),11))*Q1650/INDEX('[1]TABLEAU DE BORD'!$B$13:$R$2000,MATCH('Formalisme RTE'!$H$2,'[1]TABLEAU DE BORD'!$B$13:$B$2000,0),12)</f>
        <v>2.7040062867933941</v>
      </c>
      <c r="BR1650">
        <f t="shared" si="91"/>
        <v>0</v>
      </c>
      <c r="BU1650">
        <f t="shared" si="89"/>
        <v>0.5758883471257642</v>
      </c>
      <c r="BW1650">
        <f>IF($BW$6="","",IF(ISERROR(INDEX([1]Base!$A$2:$C$207,MATCH($BW$6,[1]Base!$A$2:$A$207,0),2))=TRUE,"CABLE INCONNU",(INDEX([1]Base!$A$2:$C$207,MATCH($BW$6,[1]Base!$A$2:$A$207,0),3))))</f>
        <v>15.75</v>
      </c>
      <c r="BY1650">
        <f>IF($BW$6="","",IF(ISERROR(INDEX([1]Base!$A$2:$C$207,MATCH($BW$6,[1]Base!$A$2:$A$207,0),2))=TRUE,"CABLE INCONNU",(INDEX([1]Base!$A$2:$C$207,MATCH($BW$6,[1]Base!$A$2:$A$207,0),2))))</f>
        <v>0.54700000000000004</v>
      </c>
      <c r="CA1650">
        <f t="shared" si="90"/>
        <v>0</v>
      </c>
      <c r="CC1650">
        <f>$BB$28+$D$10*((EXP(($BB$26-Q1650)/$D$10)+EXP(-($BB$26-Q1650)/$D$10))/2-1)</f>
        <v>237.96</v>
      </c>
      <c r="CD16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BORD'!$B$13:$B$2000,0),9)))*Q1650/$M$18)</f>
        <v>237.96</v>
      </c>
      <c r="CF1650">
        <f>'[1]TABLEAU DE BORD'!B1648</f>
        <v>0</v>
      </c>
      <c r="CG1650">
        <f>'[1]TABLEAU DE BORD'!E1648-'[1]TABLEAU DE BORD'!C1648</f>
        <v>0</v>
      </c>
      <c r="CI1650">
        <f>'[1]TABLEAU DE BORD'!H1648</f>
        <v>0</v>
      </c>
      <c r="CJ1650">
        <f>'[1]TABLEAU DE BORD'!K1648-'[1]TABLEAU DE BORD'!I1648</f>
        <v>0</v>
      </c>
    </row>
    <row r="1651" spans="69:88" x14ac:dyDescent="0.25">
      <c r="BQ16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BORD'!$B$13:$B$2000,0),11))*Q1651/INDEX('[1]TABLEAU DE BORD'!$B$13:$R$2000,MATCH('Formalisme RTE'!$H$2,'[1]TABLEAU DE BORD'!$B$13:$B$2000,0),12)</f>
        <v>2.7040062867933941</v>
      </c>
      <c r="BR1651">
        <f t="shared" si="91"/>
        <v>0</v>
      </c>
      <c r="BU1651">
        <f t="shared" si="89"/>
        <v>0.5758883471257642</v>
      </c>
      <c r="BW1651">
        <f>IF($BW$6="","",IF(ISERROR(INDEX([1]Base!$A$2:$C$207,MATCH($BW$6,[1]Base!$A$2:$A$207,0),2))=TRUE,"CABLE INCONNU",(INDEX([1]Base!$A$2:$C$207,MATCH($BW$6,[1]Base!$A$2:$A$207,0),3))))</f>
        <v>15.75</v>
      </c>
      <c r="BY1651">
        <f>IF($BW$6="","",IF(ISERROR(INDEX([1]Base!$A$2:$C$207,MATCH($BW$6,[1]Base!$A$2:$A$207,0),2))=TRUE,"CABLE INCONNU",(INDEX([1]Base!$A$2:$C$207,MATCH($BW$6,[1]Base!$A$2:$A$207,0),2))))</f>
        <v>0.54700000000000004</v>
      </c>
      <c r="CA1651">
        <f t="shared" si="90"/>
        <v>0</v>
      </c>
      <c r="CC1651">
        <f>$BB$28+$D$10*((EXP(($BB$26-Q1651)/$D$10)+EXP(-($BB$26-Q1651)/$D$10))/2-1)</f>
        <v>237.96</v>
      </c>
      <c r="CD16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BORD'!$B$13:$B$2000,0),9)))*Q1651/$M$18)</f>
        <v>237.96</v>
      </c>
      <c r="CF1651">
        <f>'[1]TABLEAU DE BORD'!B1649</f>
        <v>0</v>
      </c>
      <c r="CG1651">
        <f>'[1]TABLEAU DE BORD'!E1649-'[1]TABLEAU DE BORD'!C1649</f>
        <v>0</v>
      </c>
      <c r="CI1651">
        <f>'[1]TABLEAU DE BORD'!H1649</f>
        <v>0</v>
      </c>
      <c r="CJ1651">
        <f>'[1]TABLEAU DE BORD'!K1649-'[1]TABLEAU DE BORD'!I1649</f>
        <v>0</v>
      </c>
    </row>
    <row r="1652" spans="69:88" x14ac:dyDescent="0.25">
      <c r="BQ16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BORD'!$B$13:$B$2000,0),11))*Q1652/INDEX('[1]TABLEAU DE BORD'!$B$13:$R$2000,MATCH('Formalisme RTE'!$H$2,'[1]TABLEAU DE BORD'!$B$13:$B$2000,0),12)</f>
        <v>2.7040062867933941</v>
      </c>
      <c r="BR1652">
        <f t="shared" si="91"/>
        <v>0</v>
      </c>
      <c r="BU1652">
        <f t="shared" si="89"/>
        <v>0.5758883471257642</v>
      </c>
      <c r="BW1652">
        <f>IF($BW$6="","",IF(ISERROR(INDEX([1]Base!$A$2:$C$207,MATCH($BW$6,[1]Base!$A$2:$A$207,0),2))=TRUE,"CABLE INCONNU",(INDEX([1]Base!$A$2:$C$207,MATCH($BW$6,[1]Base!$A$2:$A$207,0),3))))</f>
        <v>15.75</v>
      </c>
      <c r="BY1652">
        <f>IF($BW$6="","",IF(ISERROR(INDEX([1]Base!$A$2:$C$207,MATCH($BW$6,[1]Base!$A$2:$A$207,0),2))=TRUE,"CABLE INCONNU",(INDEX([1]Base!$A$2:$C$207,MATCH($BW$6,[1]Base!$A$2:$A$207,0),2))))</f>
        <v>0.54700000000000004</v>
      </c>
      <c r="CA1652">
        <f t="shared" si="90"/>
        <v>0</v>
      </c>
      <c r="CC1652">
        <f>$BB$28+$D$10*((EXP(($BB$26-Q1652)/$D$10)+EXP(-($BB$26-Q1652)/$D$10))/2-1)</f>
        <v>237.96</v>
      </c>
      <c r="CD16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BORD'!$B$13:$B$2000,0),9)))*Q1652/$M$18)</f>
        <v>237.96</v>
      </c>
      <c r="CF1652">
        <f>'[1]TABLEAU DE BORD'!B1650</f>
        <v>0</v>
      </c>
      <c r="CG1652">
        <f>'[1]TABLEAU DE BORD'!E1650-'[1]TABLEAU DE BORD'!C1650</f>
        <v>0</v>
      </c>
      <c r="CI1652">
        <f>'[1]TABLEAU DE BORD'!H1650</f>
        <v>0</v>
      </c>
      <c r="CJ1652">
        <f>'[1]TABLEAU DE BORD'!K1650-'[1]TABLEAU DE BORD'!I1650</f>
        <v>0</v>
      </c>
    </row>
    <row r="1653" spans="69:88" x14ac:dyDescent="0.25">
      <c r="BQ16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BORD'!$B$13:$B$2000,0),11))*Q1653/INDEX('[1]TABLEAU DE BORD'!$B$13:$R$2000,MATCH('Formalisme RTE'!$H$2,'[1]TABLEAU DE BORD'!$B$13:$B$2000,0),12)</f>
        <v>2.7040062867933941</v>
      </c>
      <c r="BR1653">
        <f t="shared" si="91"/>
        <v>0</v>
      </c>
      <c r="BU1653">
        <f t="shared" si="89"/>
        <v>0.5758883471257642</v>
      </c>
      <c r="BW1653">
        <f>IF($BW$6="","",IF(ISERROR(INDEX([1]Base!$A$2:$C$207,MATCH($BW$6,[1]Base!$A$2:$A$207,0),2))=TRUE,"CABLE INCONNU",(INDEX([1]Base!$A$2:$C$207,MATCH($BW$6,[1]Base!$A$2:$A$207,0),3))))</f>
        <v>15.75</v>
      </c>
      <c r="BY1653">
        <f>IF($BW$6="","",IF(ISERROR(INDEX([1]Base!$A$2:$C$207,MATCH($BW$6,[1]Base!$A$2:$A$207,0),2))=TRUE,"CABLE INCONNU",(INDEX([1]Base!$A$2:$C$207,MATCH($BW$6,[1]Base!$A$2:$A$207,0),2))))</f>
        <v>0.54700000000000004</v>
      </c>
      <c r="CA1653">
        <f t="shared" si="90"/>
        <v>0</v>
      </c>
      <c r="CC1653">
        <f>$BB$28+$D$10*((EXP(($BB$26-Q1653)/$D$10)+EXP(-($BB$26-Q1653)/$D$10))/2-1)</f>
        <v>237.96</v>
      </c>
      <c r="CD16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BORD'!$B$13:$B$2000,0),9)))*Q1653/$M$18)</f>
        <v>237.96</v>
      </c>
      <c r="CF1653">
        <f>'[1]TABLEAU DE BORD'!B1651</f>
        <v>0</v>
      </c>
      <c r="CG1653">
        <f>'[1]TABLEAU DE BORD'!E1651-'[1]TABLEAU DE BORD'!C1651</f>
        <v>0</v>
      </c>
      <c r="CI1653">
        <f>'[1]TABLEAU DE BORD'!H1651</f>
        <v>0</v>
      </c>
      <c r="CJ1653">
        <f>'[1]TABLEAU DE BORD'!K1651-'[1]TABLEAU DE BORD'!I1651</f>
        <v>0</v>
      </c>
    </row>
    <row r="1654" spans="69:88" x14ac:dyDescent="0.25">
      <c r="BQ16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BORD'!$B$13:$B$2000,0),11))*Q1654/INDEX('[1]TABLEAU DE BORD'!$B$13:$R$2000,MATCH('Formalisme RTE'!$H$2,'[1]TABLEAU DE BORD'!$B$13:$B$2000,0),12)</f>
        <v>2.7040062867933941</v>
      </c>
      <c r="BR1654">
        <f t="shared" si="91"/>
        <v>0</v>
      </c>
      <c r="BU1654">
        <f t="shared" si="89"/>
        <v>0.5758883471257642</v>
      </c>
      <c r="BW1654">
        <f>IF($BW$6="","",IF(ISERROR(INDEX([1]Base!$A$2:$C$207,MATCH($BW$6,[1]Base!$A$2:$A$207,0),2))=TRUE,"CABLE INCONNU",(INDEX([1]Base!$A$2:$C$207,MATCH($BW$6,[1]Base!$A$2:$A$207,0),3))))</f>
        <v>15.75</v>
      </c>
      <c r="BY1654">
        <f>IF($BW$6="","",IF(ISERROR(INDEX([1]Base!$A$2:$C$207,MATCH($BW$6,[1]Base!$A$2:$A$207,0),2))=TRUE,"CABLE INCONNU",(INDEX([1]Base!$A$2:$C$207,MATCH($BW$6,[1]Base!$A$2:$A$207,0),2))))</f>
        <v>0.54700000000000004</v>
      </c>
      <c r="CA1654">
        <f t="shared" si="90"/>
        <v>0</v>
      </c>
      <c r="CC1654">
        <f>$BB$28+$D$10*((EXP(($BB$26-Q1654)/$D$10)+EXP(-($BB$26-Q1654)/$D$10))/2-1)</f>
        <v>237.96</v>
      </c>
      <c r="CD16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BORD'!$B$13:$B$2000,0),9)))*Q1654/$M$18)</f>
        <v>237.96</v>
      </c>
      <c r="CF1654">
        <f>'[1]TABLEAU DE BORD'!B1652</f>
        <v>0</v>
      </c>
      <c r="CG1654">
        <f>'[1]TABLEAU DE BORD'!E1652-'[1]TABLEAU DE BORD'!C1652</f>
        <v>0</v>
      </c>
      <c r="CI1654">
        <f>'[1]TABLEAU DE BORD'!H1652</f>
        <v>0</v>
      </c>
      <c r="CJ1654">
        <f>'[1]TABLEAU DE BORD'!K1652-'[1]TABLEAU DE BORD'!I1652</f>
        <v>0</v>
      </c>
    </row>
    <row r="1655" spans="69:88" x14ac:dyDescent="0.25">
      <c r="BQ16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BORD'!$B$13:$B$2000,0),11))*Q1655/INDEX('[1]TABLEAU DE BORD'!$B$13:$R$2000,MATCH('Formalisme RTE'!$H$2,'[1]TABLEAU DE BORD'!$B$13:$B$2000,0),12)</f>
        <v>2.7040062867933941</v>
      </c>
      <c r="BR1655">
        <f t="shared" si="91"/>
        <v>0</v>
      </c>
      <c r="BU1655">
        <f t="shared" si="89"/>
        <v>0.5758883471257642</v>
      </c>
      <c r="BW1655">
        <f>IF($BW$6="","",IF(ISERROR(INDEX([1]Base!$A$2:$C$207,MATCH($BW$6,[1]Base!$A$2:$A$207,0),2))=TRUE,"CABLE INCONNU",(INDEX([1]Base!$A$2:$C$207,MATCH($BW$6,[1]Base!$A$2:$A$207,0),3))))</f>
        <v>15.75</v>
      </c>
      <c r="BY1655">
        <f>IF($BW$6="","",IF(ISERROR(INDEX([1]Base!$A$2:$C$207,MATCH($BW$6,[1]Base!$A$2:$A$207,0),2))=TRUE,"CABLE INCONNU",(INDEX([1]Base!$A$2:$C$207,MATCH($BW$6,[1]Base!$A$2:$A$207,0),2))))</f>
        <v>0.54700000000000004</v>
      </c>
      <c r="CA1655">
        <f t="shared" si="90"/>
        <v>0</v>
      </c>
      <c r="CC1655">
        <f>$BB$28+$D$10*((EXP(($BB$26-Q1655)/$D$10)+EXP(-($BB$26-Q1655)/$D$10))/2-1)</f>
        <v>237.96</v>
      </c>
      <c r="CD16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BORD'!$B$13:$B$2000,0),9)))*Q1655/$M$18)</f>
        <v>237.96</v>
      </c>
      <c r="CF1655">
        <f>'[1]TABLEAU DE BORD'!B1653</f>
        <v>0</v>
      </c>
      <c r="CG1655">
        <f>'[1]TABLEAU DE BORD'!E1653-'[1]TABLEAU DE BORD'!C1653</f>
        <v>0</v>
      </c>
      <c r="CI1655">
        <f>'[1]TABLEAU DE BORD'!H1653</f>
        <v>0</v>
      </c>
      <c r="CJ1655">
        <f>'[1]TABLEAU DE BORD'!K1653-'[1]TABLEAU DE BORD'!I1653</f>
        <v>0</v>
      </c>
    </row>
    <row r="1656" spans="69:88" x14ac:dyDescent="0.25">
      <c r="BQ16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BORD'!$B$13:$B$2000,0),11))*Q1656/INDEX('[1]TABLEAU DE BORD'!$B$13:$R$2000,MATCH('Formalisme RTE'!$H$2,'[1]TABLEAU DE BORD'!$B$13:$B$2000,0),12)</f>
        <v>2.7040062867933941</v>
      </c>
      <c r="BR1656">
        <f t="shared" si="91"/>
        <v>0</v>
      </c>
      <c r="BU1656">
        <f t="shared" si="89"/>
        <v>0.5758883471257642</v>
      </c>
      <c r="BW1656">
        <f>IF($BW$6="","",IF(ISERROR(INDEX([1]Base!$A$2:$C$207,MATCH($BW$6,[1]Base!$A$2:$A$207,0),2))=TRUE,"CABLE INCONNU",(INDEX([1]Base!$A$2:$C$207,MATCH($BW$6,[1]Base!$A$2:$A$207,0),3))))</f>
        <v>15.75</v>
      </c>
      <c r="BY1656">
        <f>IF($BW$6="","",IF(ISERROR(INDEX([1]Base!$A$2:$C$207,MATCH($BW$6,[1]Base!$A$2:$A$207,0),2))=TRUE,"CABLE INCONNU",(INDEX([1]Base!$A$2:$C$207,MATCH($BW$6,[1]Base!$A$2:$A$207,0),2))))</f>
        <v>0.54700000000000004</v>
      </c>
      <c r="CA1656">
        <f t="shared" si="90"/>
        <v>0</v>
      </c>
      <c r="CC1656">
        <f>$BB$28+$D$10*((EXP(($BB$26-Q1656)/$D$10)+EXP(-($BB$26-Q1656)/$D$10))/2-1)</f>
        <v>237.96</v>
      </c>
      <c r="CD16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BORD'!$B$13:$B$2000,0),9)))*Q1656/$M$18)</f>
        <v>237.96</v>
      </c>
      <c r="CF1656">
        <f>'[1]TABLEAU DE BORD'!B1654</f>
        <v>0</v>
      </c>
      <c r="CG1656">
        <f>'[1]TABLEAU DE BORD'!E1654-'[1]TABLEAU DE BORD'!C1654</f>
        <v>0</v>
      </c>
      <c r="CI1656">
        <f>'[1]TABLEAU DE BORD'!H1654</f>
        <v>0</v>
      </c>
      <c r="CJ1656">
        <f>'[1]TABLEAU DE BORD'!K1654-'[1]TABLEAU DE BORD'!I1654</f>
        <v>0</v>
      </c>
    </row>
    <row r="1657" spans="69:88" x14ac:dyDescent="0.25">
      <c r="BQ16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BORD'!$B$13:$B$2000,0),11))*Q1657/INDEX('[1]TABLEAU DE BORD'!$B$13:$R$2000,MATCH('Formalisme RTE'!$H$2,'[1]TABLEAU DE BORD'!$B$13:$B$2000,0),12)</f>
        <v>2.7040062867933941</v>
      </c>
      <c r="BR1657">
        <f t="shared" si="91"/>
        <v>0</v>
      </c>
      <c r="BU1657">
        <f t="shared" si="89"/>
        <v>0.5758883471257642</v>
      </c>
      <c r="BW1657">
        <f>IF($BW$6="","",IF(ISERROR(INDEX([1]Base!$A$2:$C$207,MATCH($BW$6,[1]Base!$A$2:$A$207,0),2))=TRUE,"CABLE INCONNU",(INDEX([1]Base!$A$2:$C$207,MATCH($BW$6,[1]Base!$A$2:$A$207,0),3))))</f>
        <v>15.75</v>
      </c>
      <c r="BY1657">
        <f>IF($BW$6="","",IF(ISERROR(INDEX([1]Base!$A$2:$C$207,MATCH($BW$6,[1]Base!$A$2:$A$207,0),2))=TRUE,"CABLE INCONNU",(INDEX([1]Base!$A$2:$C$207,MATCH($BW$6,[1]Base!$A$2:$A$207,0),2))))</f>
        <v>0.54700000000000004</v>
      </c>
      <c r="CA1657">
        <f t="shared" si="90"/>
        <v>0</v>
      </c>
      <c r="CC1657">
        <f>$BB$28+$D$10*((EXP(($BB$26-Q1657)/$D$10)+EXP(-($BB$26-Q1657)/$D$10))/2-1)</f>
        <v>237.96</v>
      </c>
      <c r="CD16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BORD'!$B$13:$B$2000,0),9)))*Q1657/$M$18)</f>
        <v>237.96</v>
      </c>
      <c r="CF1657">
        <f>'[1]TABLEAU DE BORD'!B1655</f>
        <v>0</v>
      </c>
      <c r="CG1657">
        <f>'[1]TABLEAU DE BORD'!E1655-'[1]TABLEAU DE BORD'!C1655</f>
        <v>0</v>
      </c>
      <c r="CI1657">
        <f>'[1]TABLEAU DE BORD'!H1655</f>
        <v>0</v>
      </c>
      <c r="CJ1657">
        <f>'[1]TABLEAU DE BORD'!K1655-'[1]TABLEAU DE BORD'!I1655</f>
        <v>0</v>
      </c>
    </row>
    <row r="1658" spans="69:88" x14ac:dyDescent="0.25">
      <c r="BQ16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BORD'!$B$13:$B$2000,0),11))*Q1658/INDEX('[1]TABLEAU DE BORD'!$B$13:$R$2000,MATCH('Formalisme RTE'!$H$2,'[1]TABLEAU DE BORD'!$B$13:$B$2000,0),12)</f>
        <v>2.7040062867933941</v>
      </c>
      <c r="BR1658">
        <f t="shared" si="91"/>
        <v>0</v>
      </c>
      <c r="BU1658">
        <f t="shared" si="89"/>
        <v>0.5758883471257642</v>
      </c>
      <c r="BW1658">
        <f>IF($BW$6="","",IF(ISERROR(INDEX([1]Base!$A$2:$C$207,MATCH($BW$6,[1]Base!$A$2:$A$207,0),2))=TRUE,"CABLE INCONNU",(INDEX([1]Base!$A$2:$C$207,MATCH($BW$6,[1]Base!$A$2:$A$207,0),3))))</f>
        <v>15.75</v>
      </c>
      <c r="BY1658">
        <f>IF($BW$6="","",IF(ISERROR(INDEX([1]Base!$A$2:$C$207,MATCH($BW$6,[1]Base!$A$2:$A$207,0),2))=TRUE,"CABLE INCONNU",(INDEX([1]Base!$A$2:$C$207,MATCH($BW$6,[1]Base!$A$2:$A$207,0),2))))</f>
        <v>0.54700000000000004</v>
      </c>
      <c r="CA1658">
        <f t="shared" si="90"/>
        <v>0</v>
      </c>
      <c r="CC1658">
        <f>$BB$28+$D$10*((EXP(($BB$26-Q1658)/$D$10)+EXP(-($BB$26-Q1658)/$D$10))/2-1)</f>
        <v>237.96</v>
      </c>
      <c r="CD16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BORD'!$B$13:$B$2000,0),9)))*Q1658/$M$18)</f>
        <v>237.96</v>
      </c>
      <c r="CF1658">
        <f>'[1]TABLEAU DE BORD'!B1656</f>
        <v>0</v>
      </c>
      <c r="CG1658">
        <f>'[1]TABLEAU DE BORD'!E1656-'[1]TABLEAU DE BORD'!C1656</f>
        <v>0</v>
      </c>
      <c r="CI1658">
        <f>'[1]TABLEAU DE BORD'!H1656</f>
        <v>0</v>
      </c>
      <c r="CJ1658">
        <f>'[1]TABLEAU DE BORD'!K1656-'[1]TABLEAU DE BORD'!I1656</f>
        <v>0</v>
      </c>
    </row>
    <row r="1659" spans="69:88" x14ac:dyDescent="0.25">
      <c r="BQ16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BORD'!$B$13:$B$2000,0),11))*Q1659/INDEX('[1]TABLEAU DE BORD'!$B$13:$R$2000,MATCH('Formalisme RTE'!$H$2,'[1]TABLEAU DE BORD'!$B$13:$B$2000,0),12)</f>
        <v>2.7040062867933941</v>
      </c>
      <c r="BR1659">
        <f t="shared" si="91"/>
        <v>0</v>
      </c>
      <c r="BU1659">
        <f t="shared" si="89"/>
        <v>0.5758883471257642</v>
      </c>
      <c r="BW1659">
        <f>IF($BW$6="","",IF(ISERROR(INDEX([1]Base!$A$2:$C$207,MATCH($BW$6,[1]Base!$A$2:$A$207,0),2))=TRUE,"CABLE INCONNU",(INDEX([1]Base!$A$2:$C$207,MATCH($BW$6,[1]Base!$A$2:$A$207,0),3))))</f>
        <v>15.75</v>
      </c>
      <c r="BY1659">
        <f>IF($BW$6="","",IF(ISERROR(INDEX([1]Base!$A$2:$C$207,MATCH($BW$6,[1]Base!$A$2:$A$207,0),2))=TRUE,"CABLE INCONNU",(INDEX([1]Base!$A$2:$C$207,MATCH($BW$6,[1]Base!$A$2:$A$207,0),2))))</f>
        <v>0.54700000000000004</v>
      </c>
      <c r="CA1659">
        <f t="shared" si="90"/>
        <v>0</v>
      </c>
      <c r="CC1659">
        <f>$BB$28+$D$10*((EXP(($BB$26-Q1659)/$D$10)+EXP(-($BB$26-Q1659)/$D$10))/2-1)</f>
        <v>237.96</v>
      </c>
      <c r="CD16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BORD'!$B$13:$B$2000,0),9)))*Q1659/$M$18)</f>
        <v>237.96</v>
      </c>
      <c r="CF1659">
        <f>'[1]TABLEAU DE BORD'!B1657</f>
        <v>0</v>
      </c>
      <c r="CG1659">
        <f>'[1]TABLEAU DE BORD'!E1657-'[1]TABLEAU DE BORD'!C1657</f>
        <v>0</v>
      </c>
      <c r="CI1659">
        <f>'[1]TABLEAU DE BORD'!H1657</f>
        <v>0</v>
      </c>
      <c r="CJ1659">
        <f>'[1]TABLEAU DE BORD'!K1657-'[1]TABLEAU DE BORD'!I1657</f>
        <v>0</v>
      </c>
    </row>
    <row r="1660" spans="69:88" x14ac:dyDescent="0.25">
      <c r="BQ16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BORD'!$B$13:$B$2000,0),11))*Q1660/INDEX('[1]TABLEAU DE BORD'!$B$13:$R$2000,MATCH('Formalisme RTE'!$H$2,'[1]TABLEAU DE BORD'!$B$13:$B$2000,0),12)</f>
        <v>2.7040062867933941</v>
      </c>
      <c r="BR1660">
        <f t="shared" si="91"/>
        <v>0</v>
      </c>
      <c r="BU1660">
        <f t="shared" si="89"/>
        <v>0.5758883471257642</v>
      </c>
      <c r="BW1660">
        <f>IF($BW$6="","",IF(ISERROR(INDEX([1]Base!$A$2:$C$207,MATCH($BW$6,[1]Base!$A$2:$A$207,0),2))=TRUE,"CABLE INCONNU",(INDEX([1]Base!$A$2:$C$207,MATCH($BW$6,[1]Base!$A$2:$A$207,0),3))))</f>
        <v>15.75</v>
      </c>
      <c r="BY1660">
        <f>IF($BW$6="","",IF(ISERROR(INDEX([1]Base!$A$2:$C$207,MATCH($BW$6,[1]Base!$A$2:$A$207,0),2))=TRUE,"CABLE INCONNU",(INDEX([1]Base!$A$2:$C$207,MATCH($BW$6,[1]Base!$A$2:$A$207,0),2))))</f>
        <v>0.54700000000000004</v>
      </c>
      <c r="CA1660">
        <f t="shared" si="90"/>
        <v>0</v>
      </c>
      <c r="CC1660">
        <f>$BB$28+$D$10*((EXP(($BB$26-Q1660)/$D$10)+EXP(-($BB$26-Q1660)/$D$10))/2-1)</f>
        <v>237.96</v>
      </c>
      <c r="CD16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BORD'!$B$13:$B$2000,0),9)))*Q1660/$M$18)</f>
        <v>237.96</v>
      </c>
      <c r="CF1660">
        <f>'[1]TABLEAU DE BORD'!B1658</f>
        <v>0</v>
      </c>
      <c r="CG1660">
        <f>'[1]TABLEAU DE BORD'!E1658-'[1]TABLEAU DE BORD'!C1658</f>
        <v>0</v>
      </c>
      <c r="CI1660">
        <f>'[1]TABLEAU DE BORD'!H1658</f>
        <v>0</v>
      </c>
      <c r="CJ1660">
        <f>'[1]TABLEAU DE BORD'!K1658-'[1]TABLEAU DE BORD'!I1658</f>
        <v>0</v>
      </c>
    </row>
    <row r="1661" spans="69:88" x14ac:dyDescent="0.25">
      <c r="BQ16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BORD'!$B$13:$B$2000,0),11))*Q1661/INDEX('[1]TABLEAU DE BORD'!$B$13:$R$2000,MATCH('Formalisme RTE'!$H$2,'[1]TABLEAU DE BORD'!$B$13:$B$2000,0),12)</f>
        <v>2.7040062867933941</v>
      </c>
      <c r="BR1661">
        <f t="shared" si="91"/>
        <v>0</v>
      </c>
      <c r="BU1661">
        <f t="shared" si="89"/>
        <v>0.5758883471257642</v>
      </c>
      <c r="BW1661">
        <f>IF($BW$6="","",IF(ISERROR(INDEX([1]Base!$A$2:$C$207,MATCH($BW$6,[1]Base!$A$2:$A$207,0),2))=TRUE,"CABLE INCONNU",(INDEX([1]Base!$A$2:$C$207,MATCH($BW$6,[1]Base!$A$2:$A$207,0),3))))</f>
        <v>15.75</v>
      </c>
      <c r="BY1661">
        <f>IF($BW$6="","",IF(ISERROR(INDEX([1]Base!$A$2:$C$207,MATCH($BW$6,[1]Base!$A$2:$A$207,0),2))=TRUE,"CABLE INCONNU",(INDEX([1]Base!$A$2:$C$207,MATCH($BW$6,[1]Base!$A$2:$A$207,0),2))))</f>
        <v>0.54700000000000004</v>
      </c>
      <c r="CA1661">
        <f t="shared" si="90"/>
        <v>0</v>
      </c>
      <c r="CC1661">
        <f>$BB$28+$D$10*((EXP(($BB$26-Q1661)/$D$10)+EXP(-($BB$26-Q1661)/$D$10))/2-1)</f>
        <v>237.96</v>
      </c>
      <c r="CD16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BORD'!$B$13:$B$2000,0),9)))*Q1661/$M$18)</f>
        <v>237.96</v>
      </c>
      <c r="CF1661">
        <f>'[1]TABLEAU DE BORD'!B1659</f>
        <v>0</v>
      </c>
      <c r="CG1661">
        <f>'[1]TABLEAU DE BORD'!E1659-'[1]TABLEAU DE BORD'!C1659</f>
        <v>0</v>
      </c>
      <c r="CI1661">
        <f>'[1]TABLEAU DE BORD'!H1659</f>
        <v>0</v>
      </c>
      <c r="CJ1661">
        <f>'[1]TABLEAU DE BORD'!K1659-'[1]TABLEAU DE BORD'!I1659</f>
        <v>0</v>
      </c>
    </row>
    <row r="1662" spans="69:88" x14ac:dyDescent="0.25">
      <c r="BQ16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BORD'!$B$13:$B$2000,0),11))*Q1662/INDEX('[1]TABLEAU DE BORD'!$B$13:$R$2000,MATCH('Formalisme RTE'!$H$2,'[1]TABLEAU DE BORD'!$B$13:$B$2000,0),12)</f>
        <v>2.7040062867933941</v>
      </c>
      <c r="BR1662">
        <f t="shared" si="91"/>
        <v>0</v>
      </c>
      <c r="BU1662">
        <f t="shared" si="89"/>
        <v>0.5758883471257642</v>
      </c>
      <c r="BW1662">
        <f>IF($BW$6="","",IF(ISERROR(INDEX([1]Base!$A$2:$C$207,MATCH($BW$6,[1]Base!$A$2:$A$207,0),2))=TRUE,"CABLE INCONNU",(INDEX([1]Base!$A$2:$C$207,MATCH($BW$6,[1]Base!$A$2:$A$207,0),3))))</f>
        <v>15.75</v>
      </c>
      <c r="BY1662">
        <f>IF($BW$6="","",IF(ISERROR(INDEX([1]Base!$A$2:$C$207,MATCH($BW$6,[1]Base!$A$2:$A$207,0),2))=TRUE,"CABLE INCONNU",(INDEX([1]Base!$A$2:$C$207,MATCH($BW$6,[1]Base!$A$2:$A$207,0),2))))</f>
        <v>0.54700000000000004</v>
      </c>
      <c r="CA1662">
        <f t="shared" si="90"/>
        <v>0</v>
      </c>
      <c r="CC1662">
        <f>$BB$28+$D$10*((EXP(($BB$26-Q1662)/$D$10)+EXP(-($BB$26-Q1662)/$D$10))/2-1)</f>
        <v>237.96</v>
      </c>
      <c r="CD16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BORD'!$B$13:$B$2000,0),9)))*Q1662/$M$18)</f>
        <v>237.96</v>
      </c>
      <c r="CF1662">
        <f>'[1]TABLEAU DE BORD'!B1660</f>
        <v>0</v>
      </c>
      <c r="CG1662">
        <f>'[1]TABLEAU DE BORD'!E1660-'[1]TABLEAU DE BORD'!C1660</f>
        <v>0</v>
      </c>
      <c r="CI1662">
        <f>'[1]TABLEAU DE BORD'!H1660</f>
        <v>0</v>
      </c>
      <c r="CJ1662">
        <f>'[1]TABLEAU DE BORD'!K1660-'[1]TABLEAU DE BORD'!I1660</f>
        <v>0</v>
      </c>
    </row>
    <row r="1663" spans="69:88" x14ac:dyDescent="0.25">
      <c r="BQ16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BORD'!$B$13:$B$2000,0),11))*Q1663/INDEX('[1]TABLEAU DE BORD'!$B$13:$R$2000,MATCH('Formalisme RTE'!$H$2,'[1]TABLEAU DE BORD'!$B$13:$B$2000,0),12)</f>
        <v>2.7040062867933941</v>
      </c>
      <c r="BR1663">
        <f t="shared" si="91"/>
        <v>0</v>
      </c>
      <c r="BU1663">
        <f t="shared" si="89"/>
        <v>0.5758883471257642</v>
      </c>
      <c r="BW1663">
        <f>IF($BW$6="","",IF(ISERROR(INDEX([1]Base!$A$2:$C$207,MATCH($BW$6,[1]Base!$A$2:$A$207,0),2))=TRUE,"CABLE INCONNU",(INDEX([1]Base!$A$2:$C$207,MATCH($BW$6,[1]Base!$A$2:$A$207,0),3))))</f>
        <v>15.75</v>
      </c>
      <c r="BY1663">
        <f>IF($BW$6="","",IF(ISERROR(INDEX([1]Base!$A$2:$C$207,MATCH($BW$6,[1]Base!$A$2:$A$207,0),2))=TRUE,"CABLE INCONNU",(INDEX([1]Base!$A$2:$C$207,MATCH($BW$6,[1]Base!$A$2:$A$207,0),2))))</f>
        <v>0.54700000000000004</v>
      </c>
      <c r="CA1663">
        <f t="shared" si="90"/>
        <v>0</v>
      </c>
      <c r="CC1663">
        <f>$BB$28+$D$10*((EXP(($BB$26-Q1663)/$D$10)+EXP(-($BB$26-Q1663)/$D$10))/2-1)</f>
        <v>237.96</v>
      </c>
      <c r="CD16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BORD'!$B$13:$B$2000,0),9)))*Q1663/$M$18)</f>
        <v>237.96</v>
      </c>
      <c r="CF1663">
        <f>'[1]TABLEAU DE BORD'!B1661</f>
        <v>0</v>
      </c>
      <c r="CG1663">
        <f>'[1]TABLEAU DE BORD'!E1661-'[1]TABLEAU DE BORD'!C1661</f>
        <v>0</v>
      </c>
      <c r="CI1663">
        <f>'[1]TABLEAU DE BORD'!H1661</f>
        <v>0</v>
      </c>
      <c r="CJ1663">
        <f>'[1]TABLEAU DE BORD'!K1661-'[1]TABLEAU DE BORD'!I1661</f>
        <v>0</v>
      </c>
    </row>
    <row r="1664" spans="69:88" x14ac:dyDescent="0.25">
      <c r="BQ16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BORD'!$B$13:$B$2000,0),11))*Q1664/INDEX('[1]TABLEAU DE BORD'!$B$13:$R$2000,MATCH('Formalisme RTE'!$H$2,'[1]TABLEAU DE BORD'!$B$13:$B$2000,0),12)</f>
        <v>2.7040062867933941</v>
      </c>
      <c r="BR1664">
        <f t="shared" si="91"/>
        <v>0</v>
      </c>
      <c r="BU1664">
        <f t="shared" si="89"/>
        <v>0.5758883471257642</v>
      </c>
      <c r="BW1664">
        <f>IF($BW$6="","",IF(ISERROR(INDEX([1]Base!$A$2:$C$207,MATCH($BW$6,[1]Base!$A$2:$A$207,0),2))=TRUE,"CABLE INCONNU",(INDEX([1]Base!$A$2:$C$207,MATCH($BW$6,[1]Base!$A$2:$A$207,0),3))))</f>
        <v>15.75</v>
      </c>
      <c r="BY1664">
        <f>IF($BW$6="","",IF(ISERROR(INDEX([1]Base!$A$2:$C$207,MATCH($BW$6,[1]Base!$A$2:$A$207,0),2))=TRUE,"CABLE INCONNU",(INDEX([1]Base!$A$2:$C$207,MATCH($BW$6,[1]Base!$A$2:$A$207,0),2))))</f>
        <v>0.54700000000000004</v>
      </c>
      <c r="CA1664">
        <f t="shared" si="90"/>
        <v>0</v>
      </c>
      <c r="CC1664">
        <f>$BB$28+$D$10*((EXP(($BB$26-Q1664)/$D$10)+EXP(-($BB$26-Q1664)/$D$10))/2-1)</f>
        <v>237.96</v>
      </c>
      <c r="CD16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BORD'!$B$13:$B$2000,0),9)))*Q1664/$M$18)</f>
        <v>237.96</v>
      </c>
      <c r="CF1664">
        <f>'[1]TABLEAU DE BORD'!B1662</f>
        <v>0</v>
      </c>
      <c r="CG1664">
        <f>'[1]TABLEAU DE BORD'!E1662-'[1]TABLEAU DE BORD'!C1662</f>
        <v>0</v>
      </c>
      <c r="CI1664">
        <f>'[1]TABLEAU DE BORD'!H1662</f>
        <v>0</v>
      </c>
      <c r="CJ1664">
        <f>'[1]TABLEAU DE BORD'!K1662-'[1]TABLEAU DE BORD'!I1662</f>
        <v>0</v>
      </c>
    </row>
    <row r="1665" spans="69:88" x14ac:dyDescent="0.25">
      <c r="BQ16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BORD'!$B$13:$B$2000,0),11))*Q1665/INDEX('[1]TABLEAU DE BORD'!$B$13:$R$2000,MATCH('Formalisme RTE'!$H$2,'[1]TABLEAU DE BORD'!$B$13:$B$2000,0),12)</f>
        <v>2.7040062867933941</v>
      </c>
      <c r="BR1665">
        <f t="shared" si="91"/>
        <v>0</v>
      </c>
      <c r="BU1665">
        <f t="shared" si="89"/>
        <v>0.5758883471257642</v>
      </c>
      <c r="BW1665">
        <f>IF($BW$6="","",IF(ISERROR(INDEX([1]Base!$A$2:$C$207,MATCH($BW$6,[1]Base!$A$2:$A$207,0),2))=TRUE,"CABLE INCONNU",(INDEX([1]Base!$A$2:$C$207,MATCH($BW$6,[1]Base!$A$2:$A$207,0),3))))</f>
        <v>15.75</v>
      </c>
      <c r="BY1665">
        <f>IF($BW$6="","",IF(ISERROR(INDEX([1]Base!$A$2:$C$207,MATCH($BW$6,[1]Base!$A$2:$A$207,0),2))=TRUE,"CABLE INCONNU",(INDEX([1]Base!$A$2:$C$207,MATCH($BW$6,[1]Base!$A$2:$A$207,0),2))))</f>
        <v>0.54700000000000004</v>
      </c>
      <c r="CA1665">
        <f t="shared" si="90"/>
        <v>0</v>
      </c>
      <c r="CC1665">
        <f>$BB$28+$D$10*((EXP(($BB$26-Q1665)/$D$10)+EXP(-($BB$26-Q1665)/$D$10))/2-1)</f>
        <v>237.96</v>
      </c>
      <c r="CD16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BORD'!$B$13:$B$2000,0),9)))*Q1665/$M$18)</f>
        <v>237.96</v>
      </c>
      <c r="CF1665">
        <f>'[1]TABLEAU DE BORD'!B1663</f>
        <v>0</v>
      </c>
      <c r="CG1665">
        <f>'[1]TABLEAU DE BORD'!E1663-'[1]TABLEAU DE BORD'!C1663</f>
        <v>0</v>
      </c>
      <c r="CI1665">
        <f>'[1]TABLEAU DE BORD'!H1663</f>
        <v>0</v>
      </c>
      <c r="CJ1665">
        <f>'[1]TABLEAU DE BORD'!K1663-'[1]TABLEAU DE BORD'!I1663</f>
        <v>0</v>
      </c>
    </row>
    <row r="1666" spans="69:88" x14ac:dyDescent="0.25">
      <c r="BQ16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BORD'!$B$13:$B$2000,0),11))*Q1666/INDEX('[1]TABLEAU DE BORD'!$B$13:$R$2000,MATCH('Formalisme RTE'!$H$2,'[1]TABLEAU DE BORD'!$B$13:$B$2000,0),12)</f>
        <v>2.7040062867933941</v>
      </c>
      <c r="BR1666">
        <f t="shared" si="91"/>
        <v>0</v>
      </c>
      <c r="BU1666">
        <f t="shared" si="89"/>
        <v>0.5758883471257642</v>
      </c>
      <c r="BW1666">
        <f>IF($BW$6="","",IF(ISERROR(INDEX([1]Base!$A$2:$C$207,MATCH($BW$6,[1]Base!$A$2:$A$207,0),2))=TRUE,"CABLE INCONNU",(INDEX([1]Base!$A$2:$C$207,MATCH($BW$6,[1]Base!$A$2:$A$207,0),3))))</f>
        <v>15.75</v>
      </c>
      <c r="BY1666">
        <f>IF($BW$6="","",IF(ISERROR(INDEX([1]Base!$A$2:$C$207,MATCH($BW$6,[1]Base!$A$2:$A$207,0),2))=TRUE,"CABLE INCONNU",(INDEX([1]Base!$A$2:$C$207,MATCH($BW$6,[1]Base!$A$2:$A$207,0),2))))</f>
        <v>0.54700000000000004</v>
      </c>
      <c r="CA1666">
        <f t="shared" si="90"/>
        <v>0</v>
      </c>
      <c r="CC1666">
        <f>$BB$28+$D$10*((EXP(($BB$26-Q1666)/$D$10)+EXP(-($BB$26-Q1666)/$D$10))/2-1)</f>
        <v>237.96</v>
      </c>
      <c r="CD16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BORD'!$B$13:$B$2000,0),9)))*Q1666/$M$18)</f>
        <v>237.96</v>
      </c>
      <c r="CF1666">
        <f>'[1]TABLEAU DE BORD'!B1664</f>
        <v>0</v>
      </c>
      <c r="CG1666">
        <f>'[1]TABLEAU DE BORD'!E1664-'[1]TABLEAU DE BORD'!C1664</f>
        <v>0</v>
      </c>
      <c r="CI1666">
        <f>'[1]TABLEAU DE BORD'!H1664</f>
        <v>0</v>
      </c>
      <c r="CJ1666">
        <f>'[1]TABLEAU DE BORD'!K1664-'[1]TABLEAU DE BORD'!I1664</f>
        <v>0</v>
      </c>
    </row>
    <row r="1667" spans="69:88" x14ac:dyDescent="0.25">
      <c r="BQ16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BORD'!$B$13:$B$2000,0),11))*Q1667/INDEX('[1]TABLEAU DE BORD'!$B$13:$R$2000,MATCH('Formalisme RTE'!$H$2,'[1]TABLEAU DE BORD'!$B$13:$B$2000,0),12)</f>
        <v>2.7040062867933941</v>
      </c>
      <c r="BR1667">
        <f t="shared" si="91"/>
        <v>0</v>
      </c>
      <c r="BU1667">
        <f t="shared" si="89"/>
        <v>0.5758883471257642</v>
      </c>
      <c r="BW1667">
        <f>IF($BW$6="","",IF(ISERROR(INDEX([1]Base!$A$2:$C$207,MATCH($BW$6,[1]Base!$A$2:$A$207,0),2))=TRUE,"CABLE INCONNU",(INDEX([1]Base!$A$2:$C$207,MATCH($BW$6,[1]Base!$A$2:$A$207,0),3))))</f>
        <v>15.75</v>
      </c>
      <c r="BY1667">
        <f>IF($BW$6="","",IF(ISERROR(INDEX([1]Base!$A$2:$C$207,MATCH($BW$6,[1]Base!$A$2:$A$207,0),2))=TRUE,"CABLE INCONNU",(INDEX([1]Base!$A$2:$C$207,MATCH($BW$6,[1]Base!$A$2:$A$207,0),2))))</f>
        <v>0.54700000000000004</v>
      </c>
      <c r="CA1667">
        <f t="shared" si="90"/>
        <v>0</v>
      </c>
      <c r="CC1667">
        <f>$BB$28+$D$10*((EXP(($BB$26-Q1667)/$D$10)+EXP(-($BB$26-Q1667)/$D$10))/2-1)</f>
        <v>237.96</v>
      </c>
      <c r="CD16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BORD'!$B$13:$B$2000,0),9)))*Q1667/$M$18)</f>
        <v>237.96</v>
      </c>
      <c r="CF1667">
        <f>'[1]TABLEAU DE BORD'!B1665</f>
        <v>0</v>
      </c>
      <c r="CG1667">
        <f>'[1]TABLEAU DE BORD'!E1665-'[1]TABLEAU DE BORD'!C1665</f>
        <v>0</v>
      </c>
      <c r="CI1667">
        <f>'[1]TABLEAU DE BORD'!H1665</f>
        <v>0</v>
      </c>
      <c r="CJ1667">
        <f>'[1]TABLEAU DE BORD'!K1665-'[1]TABLEAU DE BORD'!I1665</f>
        <v>0</v>
      </c>
    </row>
    <row r="1668" spans="69:88" x14ac:dyDescent="0.25">
      <c r="BQ16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BORD'!$B$13:$B$2000,0),11))*Q1668/INDEX('[1]TABLEAU DE BORD'!$B$13:$R$2000,MATCH('Formalisme RTE'!$H$2,'[1]TABLEAU DE BORD'!$B$13:$B$2000,0),12)</f>
        <v>2.7040062867933941</v>
      </c>
      <c r="BR1668">
        <f t="shared" si="91"/>
        <v>0</v>
      </c>
      <c r="BU1668">
        <f t="shared" si="89"/>
        <v>0.5758883471257642</v>
      </c>
      <c r="BW1668">
        <f>IF($BW$6="","",IF(ISERROR(INDEX([1]Base!$A$2:$C$207,MATCH($BW$6,[1]Base!$A$2:$A$207,0),2))=TRUE,"CABLE INCONNU",(INDEX([1]Base!$A$2:$C$207,MATCH($BW$6,[1]Base!$A$2:$A$207,0),3))))</f>
        <v>15.75</v>
      </c>
      <c r="BY1668">
        <f>IF($BW$6="","",IF(ISERROR(INDEX([1]Base!$A$2:$C$207,MATCH($BW$6,[1]Base!$A$2:$A$207,0),2))=TRUE,"CABLE INCONNU",(INDEX([1]Base!$A$2:$C$207,MATCH($BW$6,[1]Base!$A$2:$A$207,0),2))))</f>
        <v>0.54700000000000004</v>
      </c>
      <c r="CA1668">
        <f t="shared" si="90"/>
        <v>0</v>
      </c>
      <c r="CC1668">
        <f>$BB$28+$D$10*((EXP(($BB$26-Q1668)/$D$10)+EXP(-($BB$26-Q1668)/$D$10))/2-1)</f>
        <v>237.96</v>
      </c>
      <c r="CD16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BORD'!$B$13:$B$2000,0),9)))*Q1668/$M$18)</f>
        <v>237.96</v>
      </c>
      <c r="CF1668">
        <f>'[1]TABLEAU DE BORD'!B1666</f>
        <v>0</v>
      </c>
      <c r="CG1668">
        <f>'[1]TABLEAU DE BORD'!E1666-'[1]TABLEAU DE BORD'!C1666</f>
        <v>0</v>
      </c>
      <c r="CI1668">
        <f>'[1]TABLEAU DE BORD'!H1666</f>
        <v>0</v>
      </c>
      <c r="CJ1668">
        <f>'[1]TABLEAU DE BORD'!K1666-'[1]TABLEAU DE BORD'!I1666</f>
        <v>0</v>
      </c>
    </row>
    <row r="1669" spans="69:88" x14ac:dyDescent="0.25">
      <c r="BQ16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BORD'!$B$13:$B$2000,0),11))*Q1669/INDEX('[1]TABLEAU DE BORD'!$B$13:$R$2000,MATCH('Formalisme RTE'!$H$2,'[1]TABLEAU DE BORD'!$B$13:$B$2000,0),12)</f>
        <v>2.7040062867933941</v>
      </c>
      <c r="BR1669">
        <f t="shared" si="91"/>
        <v>0</v>
      </c>
      <c r="BU1669">
        <f t="shared" si="89"/>
        <v>0.5758883471257642</v>
      </c>
      <c r="BW1669">
        <f>IF($BW$6="","",IF(ISERROR(INDEX([1]Base!$A$2:$C$207,MATCH($BW$6,[1]Base!$A$2:$A$207,0),2))=TRUE,"CABLE INCONNU",(INDEX([1]Base!$A$2:$C$207,MATCH($BW$6,[1]Base!$A$2:$A$207,0),3))))</f>
        <v>15.75</v>
      </c>
      <c r="BY1669">
        <f>IF($BW$6="","",IF(ISERROR(INDEX([1]Base!$A$2:$C$207,MATCH($BW$6,[1]Base!$A$2:$A$207,0),2))=TRUE,"CABLE INCONNU",(INDEX([1]Base!$A$2:$C$207,MATCH($BW$6,[1]Base!$A$2:$A$207,0),2))))</f>
        <v>0.54700000000000004</v>
      </c>
      <c r="CA1669">
        <f t="shared" si="90"/>
        <v>0</v>
      </c>
      <c r="CC1669">
        <f>$BB$28+$D$10*((EXP(($BB$26-Q1669)/$D$10)+EXP(-($BB$26-Q1669)/$D$10))/2-1)</f>
        <v>237.96</v>
      </c>
      <c r="CD16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BORD'!$B$13:$B$2000,0),9)))*Q1669/$M$18)</f>
        <v>237.96</v>
      </c>
      <c r="CF1669">
        <f>'[1]TABLEAU DE BORD'!B1667</f>
        <v>0</v>
      </c>
      <c r="CG1669">
        <f>'[1]TABLEAU DE BORD'!E1667-'[1]TABLEAU DE BORD'!C1667</f>
        <v>0</v>
      </c>
      <c r="CI1669">
        <f>'[1]TABLEAU DE BORD'!H1667</f>
        <v>0</v>
      </c>
      <c r="CJ1669">
        <f>'[1]TABLEAU DE BORD'!K1667-'[1]TABLEAU DE BORD'!I1667</f>
        <v>0</v>
      </c>
    </row>
    <row r="1670" spans="69:88" x14ac:dyDescent="0.25">
      <c r="BQ16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BORD'!$B$13:$B$2000,0),11))*Q1670/INDEX('[1]TABLEAU DE BORD'!$B$13:$R$2000,MATCH('Formalisme RTE'!$H$2,'[1]TABLEAU DE BORD'!$B$13:$B$2000,0),12)</f>
        <v>2.7040062867933941</v>
      </c>
      <c r="BR1670">
        <f t="shared" si="91"/>
        <v>0</v>
      </c>
      <c r="BU1670">
        <f t="shared" si="89"/>
        <v>0.5758883471257642</v>
      </c>
      <c r="BW1670">
        <f>IF($BW$6="","",IF(ISERROR(INDEX([1]Base!$A$2:$C$207,MATCH($BW$6,[1]Base!$A$2:$A$207,0),2))=TRUE,"CABLE INCONNU",(INDEX([1]Base!$A$2:$C$207,MATCH($BW$6,[1]Base!$A$2:$A$207,0),3))))</f>
        <v>15.75</v>
      </c>
      <c r="BY1670">
        <f>IF($BW$6="","",IF(ISERROR(INDEX([1]Base!$A$2:$C$207,MATCH($BW$6,[1]Base!$A$2:$A$207,0),2))=TRUE,"CABLE INCONNU",(INDEX([1]Base!$A$2:$C$207,MATCH($BW$6,[1]Base!$A$2:$A$207,0),2))))</f>
        <v>0.54700000000000004</v>
      </c>
      <c r="CA1670">
        <f t="shared" si="90"/>
        <v>0</v>
      </c>
      <c r="CC1670">
        <f>$BB$28+$D$10*((EXP(($BB$26-Q1670)/$D$10)+EXP(-($BB$26-Q1670)/$D$10))/2-1)</f>
        <v>237.96</v>
      </c>
      <c r="CD16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BORD'!$B$13:$B$2000,0),9)))*Q1670/$M$18)</f>
        <v>237.96</v>
      </c>
      <c r="CF1670">
        <f>'[1]TABLEAU DE BORD'!B1668</f>
        <v>0</v>
      </c>
      <c r="CG1670">
        <f>'[1]TABLEAU DE BORD'!E1668-'[1]TABLEAU DE BORD'!C1668</f>
        <v>0</v>
      </c>
      <c r="CI1670">
        <f>'[1]TABLEAU DE BORD'!H1668</f>
        <v>0</v>
      </c>
      <c r="CJ1670">
        <f>'[1]TABLEAU DE BORD'!K1668-'[1]TABLEAU DE BORD'!I1668</f>
        <v>0</v>
      </c>
    </row>
    <row r="1671" spans="69:88" x14ac:dyDescent="0.25">
      <c r="BQ16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BORD'!$B$13:$B$2000,0),11))*Q1671/INDEX('[1]TABLEAU DE BORD'!$B$13:$R$2000,MATCH('Formalisme RTE'!$H$2,'[1]TABLEAU DE BORD'!$B$13:$B$2000,0),12)</f>
        <v>2.7040062867933941</v>
      </c>
      <c r="BR1671">
        <f t="shared" si="91"/>
        <v>0</v>
      </c>
      <c r="BU1671">
        <f t="shared" si="89"/>
        <v>0.5758883471257642</v>
      </c>
      <c r="BW1671">
        <f>IF($BW$6="","",IF(ISERROR(INDEX([1]Base!$A$2:$C$207,MATCH($BW$6,[1]Base!$A$2:$A$207,0),2))=TRUE,"CABLE INCONNU",(INDEX([1]Base!$A$2:$C$207,MATCH($BW$6,[1]Base!$A$2:$A$207,0),3))))</f>
        <v>15.75</v>
      </c>
      <c r="BY1671">
        <f>IF($BW$6="","",IF(ISERROR(INDEX([1]Base!$A$2:$C$207,MATCH($BW$6,[1]Base!$A$2:$A$207,0),2))=TRUE,"CABLE INCONNU",(INDEX([1]Base!$A$2:$C$207,MATCH($BW$6,[1]Base!$A$2:$A$207,0),2))))</f>
        <v>0.54700000000000004</v>
      </c>
      <c r="CA1671">
        <f t="shared" si="90"/>
        <v>0</v>
      </c>
      <c r="CC1671">
        <f>$BB$28+$D$10*((EXP(($BB$26-Q1671)/$D$10)+EXP(-($BB$26-Q1671)/$D$10))/2-1)</f>
        <v>237.96</v>
      </c>
      <c r="CD16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BORD'!$B$13:$B$2000,0),9)))*Q1671/$M$18)</f>
        <v>237.96</v>
      </c>
      <c r="CF1671">
        <f>'[1]TABLEAU DE BORD'!B1669</f>
        <v>0</v>
      </c>
      <c r="CG1671">
        <f>'[1]TABLEAU DE BORD'!E1669-'[1]TABLEAU DE BORD'!C1669</f>
        <v>0</v>
      </c>
      <c r="CI1671">
        <f>'[1]TABLEAU DE BORD'!H1669</f>
        <v>0</v>
      </c>
      <c r="CJ1671">
        <f>'[1]TABLEAU DE BORD'!K1669-'[1]TABLEAU DE BORD'!I1669</f>
        <v>0</v>
      </c>
    </row>
    <row r="1672" spans="69:88" x14ac:dyDescent="0.25">
      <c r="BQ16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BORD'!$B$13:$B$2000,0),11))*Q1672/INDEX('[1]TABLEAU DE BORD'!$B$13:$R$2000,MATCH('Formalisme RTE'!$H$2,'[1]TABLEAU DE BORD'!$B$13:$B$2000,0),12)</f>
        <v>2.7040062867933941</v>
      </c>
      <c r="BR1672">
        <f t="shared" si="91"/>
        <v>0</v>
      </c>
      <c r="BU1672">
        <f t="shared" si="89"/>
        <v>0.5758883471257642</v>
      </c>
      <c r="BW1672">
        <f>IF($BW$6="","",IF(ISERROR(INDEX([1]Base!$A$2:$C$207,MATCH($BW$6,[1]Base!$A$2:$A$207,0),2))=TRUE,"CABLE INCONNU",(INDEX([1]Base!$A$2:$C$207,MATCH($BW$6,[1]Base!$A$2:$A$207,0),3))))</f>
        <v>15.75</v>
      </c>
      <c r="BY1672">
        <f>IF($BW$6="","",IF(ISERROR(INDEX([1]Base!$A$2:$C$207,MATCH($BW$6,[1]Base!$A$2:$A$207,0),2))=TRUE,"CABLE INCONNU",(INDEX([1]Base!$A$2:$C$207,MATCH($BW$6,[1]Base!$A$2:$A$207,0),2))))</f>
        <v>0.54700000000000004</v>
      </c>
      <c r="CA1672">
        <f t="shared" si="90"/>
        <v>0</v>
      </c>
      <c r="CC1672">
        <f>$BB$28+$D$10*((EXP(($BB$26-Q1672)/$D$10)+EXP(-($BB$26-Q1672)/$D$10))/2-1)</f>
        <v>237.96</v>
      </c>
      <c r="CD16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BORD'!$B$13:$B$2000,0),9)))*Q1672/$M$18)</f>
        <v>237.96</v>
      </c>
      <c r="CF1672">
        <f>'[1]TABLEAU DE BORD'!B1670</f>
        <v>0</v>
      </c>
      <c r="CG1672">
        <f>'[1]TABLEAU DE BORD'!E1670-'[1]TABLEAU DE BORD'!C1670</f>
        <v>0</v>
      </c>
      <c r="CI1672">
        <f>'[1]TABLEAU DE BORD'!H1670</f>
        <v>0</v>
      </c>
      <c r="CJ1672">
        <f>'[1]TABLEAU DE BORD'!K1670-'[1]TABLEAU DE BORD'!I1670</f>
        <v>0</v>
      </c>
    </row>
    <row r="1673" spans="69:88" x14ac:dyDescent="0.25">
      <c r="BQ16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BORD'!$B$13:$B$2000,0),11))*Q1673/INDEX('[1]TABLEAU DE BORD'!$B$13:$R$2000,MATCH('Formalisme RTE'!$H$2,'[1]TABLEAU DE BORD'!$B$13:$B$2000,0),12)</f>
        <v>2.7040062867933941</v>
      </c>
      <c r="BR1673">
        <f t="shared" si="91"/>
        <v>0</v>
      </c>
      <c r="BU1673">
        <f t="shared" si="89"/>
        <v>0.5758883471257642</v>
      </c>
      <c r="BW1673">
        <f>IF($BW$6="","",IF(ISERROR(INDEX([1]Base!$A$2:$C$207,MATCH($BW$6,[1]Base!$A$2:$A$207,0),2))=TRUE,"CABLE INCONNU",(INDEX([1]Base!$A$2:$C$207,MATCH($BW$6,[1]Base!$A$2:$A$207,0),3))))</f>
        <v>15.75</v>
      </c>
      <c r="BY1673">
        <f>IF($BW$6="","",IF(ISERROR(INDEX([1]Base!$A$2:$C$207,MATCH($BW$6,[1]Base!$A$2:$A$207,0),2))=TRUE,"CABLE INCONNU",(INDEX([1]Base!$A$2:$C$207,MATCH($BW$6,[1]Base!$A$2:$A$207,0),2))))</f>
        <v>0.54700000000000004</v>
      </c>
      <c r="CA1673">
        <f t="shared" si="90"/>
        <v>0</v>
      </c>
      <c r="CC1673">
        <f>$BB$28+$D$10*((EXP(($BB$26-Q1673)/$D$10)+EXP(-($BB$26-Q1673)/$D$10))/2-1)</f>
        <v>237.96</v>
      </c>
      <c r="CD16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BORD'!$B$13:$B$2000,0),9)))*Q1673/$M$18)</f>
        <v>237.96</v>
      </c>
      <c r="CF1673">
        <f>'[1]TABLEAU DE BORD'!B1671</f>
        <v>0</v>
      </c>
      <c r="CG1673">
        <f>'[1]TABLEAU DE BORD'!E1671-'[1]TABLEAU DE BORD'!C1671</f>
        <v>0</v>
      </c>
      <c r="CI1673">
        <f>'[1]TABLEAU DE BORD'!H1671</f>
        <v>0</v>
      </c>
      <c r="CJ1673">
        <f>'[1]TABLEAU DE BORD'!K1671-'[1]TABLEAU DE BORD'!I1671</f>
        <v>0</v>
      </c>
    </row>
    <row r="1674" spans="69:88" x14ac:dyDescent="0.25">
      <c r="BQ16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BORD'!$B$13:$B$2000,0),11))*Q1674/INDEX('[1]TABLEAU DE BORD'!$B$13:$R$2000,MATCH('Formalisme RTE'!$H$2,'[1]TABLEAU DE BORD'!$B$13:$B$2000,0),12)</f>
        <v>2.7040062867933941</v>
      </c>
      <c r="BR1674">
        <f t="shared" si="91"/>
        <v>0</v>
      </c>
      <c r="BU1674">
        <f t="shared" si="89"/>
        <v>0.5758883471257642</v>
      </c>
      <c r="BW1674">
        <f>IF($BW$6="","",IF(ISERROR(INDEX([1]Base!$A$2:$C$207,MATCH($BW$6,[1]Base!$A$2:$A$207,0),2))=TRUE,"CABLE INCONNU",(INDEX([1]Base!$A$2:$C$207,MATCH($BW$6,[1]Base!$A$2:$A$207,0),3))))</f>
        <v>15.75</v>
      </c>
      <c r="BY1674">
        <f>IF($BW$6="","",IF(ISERROR(INDEX([1]Base!$A$2:$C$207,MATCH($BW$6,[1]Base!$A$2:$A$207,0),2))=TRUE,"CABLE INCONNU",(INDEX([1]Base!$A$2:$C$207,MATCH($BW$6,[1]Base!$A$2:$A$207,0),2))))</f>
        <v>0.54700000000000004</v>
      </c>
      <c r="CA1674">
        <f t="shared" si="90"/>
        <v>0</v>
      </c>
      <c r="CC1674">
        <f>$BB$28+$D$10*((EXP(($BB$26-Q1674)/$D$10)+EXP(-($BB$26-Q1674)/$D$10))/2-1)</f>
        <v>237.96</v>
      </c>
      <c r="CD16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BORD'!$B$13:$B$2000,0),9)))*Q1674/$M$18)</f>
        <v>237.96</v>
      </c>
      <c r="CF1674">
        <f>'[1]TABLEAU DE BORD'!B1672</f>
        <v>0</v>
      </c>
      <c r="CG1674">
        <f>'[1]TABLEAU DE BORD'!E1672-'[1]TABLEAU DE BORD'!C1672</f>
        <v>0</v>
      </c>
      <c r="CI1674">
        <f>'[1]TABLEAU DE BORD'!H1672</f>
        <v>0</v>
      </c>
      <c r="CJ1674">
        <f>'[1]TABLEAU DE BORD'!K1672-'[1]TABLEAU DE BORD'!I1672</f>
        <v>0</v>
      </c>
    </row>
    <row r="1675" spans="69:88" x14ac:dyDescent="0.25">
      <c r="BQ16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BORD'!$B$13:$B$2000,0),11))*Q1675/INDEX('[1]TABLEAU DE BORD'!$B$13:$R$2000,MATCH('Formalisme RTE'!$H$2,'[1]TABLEAU DE BORD'!$B$13:$B$2000,0),12)</f>
        <v>2.7040062867933941</v>
      </c>
      <c r="BR1675">
        <f t="shared" si="91"/>
        <v>0</v>
      </c>
      <c r="BU1675">
        <f t="shared" si="89"/>
        <v>0.5758883471257642</v>
      </c>
      <c r="BW1675">
        <f>IF($BW$6="","",IF(ISERROR(INDEX([1]Base!$A$2:$C$207,MATCH($BW$6,[1]Base!$A$2:$A$207,0),2))=TRUE,"CABLE INCONNU",(INDEX([1]Base!$A$2:$C$207,MATCH($BW$6,[1]Base!$A$2:$A$207,0),3))))</f>
        <v>15.75</v>
      </c>
      <c r="BY1675">
        <f>IF($BW$6="","",IF(ISERROR(INDEX([1]Base!$A$2:$C$207,MATCH($BW$6,[1]Base!$A$2:$A$207,0),2))=TRUE,"CABLE INCONNU",(INDEX([1]Base!$A$2:$C$207,MATCH($BW$6,[1]Base!$A$2:$A$207,0),2))))</f>
        <v>0.54700000000000004</v>
      </c>
      <c r="CA1675">
        <f t="shared" si="90"/>
        <v>0</v>
      </c>
      <c r="CC1675">
        <f>$BB$28+$D$10*((EXP(($BB$26-Q1675)/$D$10)+EXP(-($BB$26-Q1675)/$D$10))/2-1)</f>
        <v>237.96</v>
      </c>
      <c r="CD16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BORD'!$B$13:$B$2000,0),9)))*Q1675/$M$18)</f>
        <v>237.96</v>
      </c>
      <c r="CF1675">
        <f>'[1]TABLEAU DE BORD'!B1673</f>
        <v>0</v>
      </c>
      <c r="CG1675">
        <f>'[1]TABLEAU DE BORD'!E1673-'[1]TABLEAU DE BORD'!C1673</f>
        <v>0</v>
      </c>
      <c r="CI1675">
        <f>'[1]TABLEAU DE BORD'!H1673</f>
        <v>0</v>
      </c>
      <c r="CJ1675">
        <f>'[1]TABLEAU DE BORD'!K1673-'[1]TABLEAU DE BORD'!I1673</f>
        <v>0</v>
      </c>
    </row>
    <row r="1676" spans="69:88" x14ac:dyDescent="0.25">
      <c r="BQ16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BORD'!$B$13:$B$2000,0),11))*Q1676/INDEX('[1]TABLEAU DE BORD'!$B$13:$R$2000,MATCH('Formalisme RTE'!$H$2,'[1]TABLEAU DE BORD'!$B$13:$B$2000,0),12)</f>
        <v>2.7040062867933941</v>
      </c>
      <c r="BR1676">
        <f t="shared" si="91"/>
        <v>0</v>
      </c>
      <c r="BU1676">
        <f t="shared" si="89"/>
        <v>0.5758883471257642</v>
      </c>
      <c r="BW1676">
        <f>IF($BW$6="","",IF(ISERROR(INDEX([1]Base!$A$2:$C$207,MATCH($BW$6,[1]Base!$A$2:$A$207,0),2))=TRUE,"CABLE INCONNU",(INDEX([1]Base!$A$2:$C$207,MATCH($BW$6,[1]Base!$A$2:$A$207,0),3))))</f>
        <v>15.75</v>
      </c>
      <c r="BY1676">
        <f>IF($BW$6="","",IF(ISERROR(INDEX([1]Base!$A$2:$C$207,MATCH($BW$6,[1]Base!$A$2:$A$207,0),2))=TRUE,"CABLE INCONNU",(INDEX([1]Base!$A$2:$C$207,MATCH($BW$6,[1]Base!$A$2:$A$207,0),2))))</f>
        <v>0.54700000000000004</v>
      </c>
      <c r="CA1676">
        <f t="shared" si="90"/>
        <v>0</v>
      </c>
      <c r="CC1676">
        <f>$BB$28+$D$10*((EXP(($BB$26-Q1676)/$D$10)+EXP(-($BB$26-Q1676)/$D$10))/2-1)</f>
        <v>237.96</v>
      </c>
      <c r="CD16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BORD'!$B$13:$B$2000,0),9)))*Q1676/$M$18)</f>
        <v>237.96</v>
      </c>
      <c r="CF1676">
        <f>'[1]TABLEAU DE BORD'!B1674</f>
        <v>0</v>
      </c>
      <c r="CG1676">
        <f>'[1]TABLEAU DE BORD'!E1674-'[1]TABLEAU DE BORD'!C1674</f>
        <v>0</v>
      </c>
      <c r="CI1676">
        <f>'[1]TABLEAU DE BORD'!H1674</f>
        <v>0</v>
      </c>
      <c r="CJ1676">
        <f>'[1]TABLEAU DE BORD'!K1674-'[1]TABLEAU DE BORD'!I1674</f>
        <v>0</v>
      </c>
    </row>
    <row r="1677" spans="69:88" x14ac:dyDescent="0.25">
      <c r="BQ16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BORD'!$B$13:$B$2000,0),11))*Q1677/INDEX('[1]TABLEAU DE BORD'!$B$13:$R$2000,MATCH('Formalisme RTE'!$H$2,'[1]TABLEAU DE BORD'!$B$13:$B$2000,0),12)</f>
        <v>2.7040062867933941</v>
      </c>
      <c r="BR1677">
        <f t="shared" si="91"/>
        <v>0</v>
      </c>
      <c r="BU1677">
        <f t="shared" si="89"/>
        <v>0.5758883471257642</v>
      </c>
      <c r="BW1677">
        <f>IF($BW$6="","",IF(ISERROR(INDEX([1]Base!$A$2:$C$207,MATCH($BW$6,[1]Base!$A$2:$A$207,0),2))=TRUE,"CABLE INCONNU",(INDEX([1]Base!$A$2:$C$207,MATCH($BW$6,[1]Base!$A$2:$A$207,0),3))))</f>
        <v>15.75</v>
      </c>
      <c r="BY1677">
        <f>IF($BW$6="","",IF(ISERROR(INDEX([1]Base!$A$2:$C$207,MATCH($BW$6,[1]Base!$A$2:$A$207,0),2))=TRUE,"CABLE INCONNU",(INDEX([1]Base!$A$2:$C$207,MATCH($BW$6,[1]Base!$A$2:$A$207,0),2))))</f>
        <v>0.54700000000000004</v>
      </c>
      <c r="CA1677">
        <f t="shared" si="90"/>
        <v>0</v>
      </c>
      <c r="CC1677">
        <f>$BB$28+$D$10*((EXP(($BB$26-Q1677)/$D$10)+EXP(-($BB$26-Q1677)/$D$10))/2-1)</f>
        <v>237.96</v>
      </c>
      <c r="CD16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BORD'!$B$13:$B$2000,0),9)))*Q1677/$M$18)</f>
        <v>237.96</v>
      </c>
      <c r="CF1677">
        <f>'[1]TABLEAU DE BORD'!B1675</f>
        <v>0</v>
      </c>
      <c r="CG1677">
        <f>'[1]TABLEAU DE BORD'!E1675-'[1]TABLEAU DE BORD'!C1675</f>
        <v>0</v>
      </c>
      <c r="CI1677">
        <f>'[1]TABLEAU DE BORD'!H1675</f>
        <v>0</v>
      </c>
      <c r="CJ1677">
        <f>'[1]TABLEAU DE BORD'!K1675-'[1]TABLEAU DE BORD'!I1675</f>
        <v>0</v>
      </c>
    </row>
    <row r="1678" spans="69:88" x14ac:dyDescent="0.25">
      <c r="BQ16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BORD'!$B$13:$B$2000,0),11))*Q1678/INDEX('[1]TABLEAU DE BORD'!$B$13:$R$2000,MATCH('Formalisme RTE'!$H$2,'[1]TABLEAU DE BORD'!$B$13:$B$2000,0),12)</f>
        <v>2.7040062867933941</v>
      </c>
      <c r="BR1678">
        <f t="shared" si="91"/>
        <v>0</v>
      </c>
      <c r="BU1678">
        <f t="shared" si="89"/>
        <v>0.5758883471257642</v>
      </c>
      <c r="BW1678">
        <f>IF($BW$6="","",IF(ISERROR(INDEX([1]Base!$A$2:$C$207,MATCH($BW$6,[1]Base!$A$2:$A$207,0),2))=TRUE,"CABLE INCONNU",(INDEX([1]Base!$A$2:$C$207,MATCH($BW$6,[1]Base!$A$2:$A$207,0),3))))</f>
        <v>15.75</v>
      </c>
      <c r="BY1678">
        <f>IF($BW$6="","",IF(ISERROR(INDEX([1]Base!$A$2:$C$207,MATCH($BW$6,[1]Base!$A$2:$A$207,0),2))=TRUE,"CABLE INCONNU",(INDEX([1]Base!$A$2:$C$207,MATCH($BW$6,[1]Base!$A$2:$A$207,0),2))))</f>
        <v>0.54700000000000004</v>
      </c>
      <c r="CA1678">
        <f t="shared" si="90"/>
        <v>0</v>
      </c>
      <c r="CC1678">
        <f>$BB$28+$D$10*((EXP(($BB$26-Q1678)/$D$10)+EXP(-($BB$26-Q1678)/$D$10))/2-1)</f>
        <v>237.96</v>
      </c>
      <c r="CD16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BORD'!$B$13:$B$2000,0),9)))*Q1678/$M$18)</f>
        <v>237.96</v>
      </c>
      <c r="CF1678">
        <f>'[1]TABLEAU DE BORD'!B1676</f>
        <v>0</v>
      </c>
      <c r="CG1678">
        <f>'[1]TABLEAU DE BORD'!E1676-'[1]TABLEAU DE BORD'!C1676</f>
        <v>0</v>
      </c>
      <c r="CI1678">
        <f>'[1]TABLEAU DE BORD'!H1676</f>
        <v>0</v>
      </c>
      <c r="CJ1678">
        <f>'[1]TABLEAU DE BORD'!K1676-'[1]TABLEAU DE BORD'!I1676</f>
        <v>0</v>
      </c>
    </row>
    <row r="1679" spans="69:88" x14ac:dyDescent="0.25">
      <c r="BQ16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BORD'!$B$13:$B$2000,0),11))*Q1679/INDEX('[1]TABLEAU DE BORD'!$B$13:$R$2000,MATCH('Formalisme RTE'!$H$2,'[1]TABLEAU DE BORD'!$B$13:$B$2000,0),12)</f>
        <v>2.7040062867933941</v>
      </c>
      <c r="BR1679">
        <f t="shared" si="91"/>
        <v>0</v>
      </c>
      <c r="BU1679">
        <f t="shared" si="89"/>
        <v>0.5758883471257642</v>
      </c>
      <c r="BW1679">
        <f>IF($BW$6="","",IF(ISERROR(INDEX([1]Base!$A$2:$C$207,MATCH($BW$6,[1]Base!$A$2:$A$207,0),2))=TRUE,"CABLE INCONNU",(INDEX([1]Base!$A$2:$C$207,MATCH($BW$6,[1]Base!$A$2:$A$207,0),3))))</f>
        <v>15.75</v>
      </c>
      <c r="BY1679">
        <f>IF($BW$6="","",IF(ISERROR(INDEX([1]Base!$A$2:$C$207,MATCH($BW$6,[1]Base!$A$2:$A$207,0),2))=TRUE,"CABLE INCONNU",(INDEX([1]Base!$A$2:$C$207,MATCH($BW$6,[1]Base!$A$2:$A$207,0),2))))</f>
        <v>0.54700000000000004</v>
      </c>
      <c r="CA1679">
        <f t="shared" si="90"/>
        <v>0</v>
      </c>
      <c r="CC1679">
        <f>$BB$28+$D$10*((EXP(($BB$26-Q1679)/$D$10)+EXP(-($BB$26-Q1679)/$D$10))/2-1)</f>
        <v>237.96</v>
      </c>
      <c r="CD16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BORD'!$B$13:$B$2000,0),9)))*Q1679/$M$18)</f>
        <v>237.96</v>
      </c>
      <c r="CF1679">
        <f>'[1]TABLEAU DE BORD'!B1677</f>
        <v>0</v>
      </c>
      <c r="CG1679">
        <f>'[1]TABLEAU DE BORD'!E1677-'[1]TABLEAU DE BORD'!C1677</f>
        <v>0</v>
      </c>
      <c r="CI1679">
        <f>'[1]TABLEAU DE BORD'!H1677</f>
        <v>0</v>
      </c>
      <c r="CJ1679">
        <f>'[1]TABLEAU DE BORD'!K1677-'[1]TABLEAU DE BORD'!I1677</f>
        <v>0</v>
      </c>
    </row>
    <row r="1680" spans="69:88" x14ac:dyDescent="0.25">
      <c r="BQ16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BORD'!$B$13:$B$2000,0),11))*Q1680/INDEX('[1]TABLEAU DE BORD'!$B$13:$R$2000,MATCH('Formalisme RTE'!$H$2,'[1]TABLEAU DE BORD'!$B$13:$B$2000,0),12)</f>
        <v>2.7040062867933941</v>
      </c>
      <c r="BR1680">
        <f t="shared" si="91"/>
        <v>0</v>
      </c>
      <c r="BU1680">
        <f t="shared" ref="BU1680:BU1743" si="92">SQRT(1-(1/(SQRT((BY1680*0.981)^2+(($B$30/10)*BW1680*0.001)^2)/(BY1680*0.981))^2))</f>
        <v>0.5758883471257642</v>
      </c>
      <c r="BW1680">
        <f>IF($BW$6="","",IF(ISERROR(INDEX([1]Base!$A$2:$C$207,MATCH($BW$6,[1]Base!$A$2:$A$207,0),2))=TRUE,"CABLE INCONNU",(INDEX([1]Base!$A$2:$C$207,MATCH($BW$6,[1]Base!$A$2:$A$207,0),3))))</f>
        <v>15.75</v>
      </c>
      <c r="BY1680">
        <f>IF($BW$6="","",IF(ISERROR(INDEX([1]Base!$A$2:$C$207,MATCH($BW$6,[1]Base!$A$2:$A$207,0),2))=TRUE,"CABLE INCONNU",(INDEX([1]Base!$A$2:$C$207,MATCH($BW$6,[1]Base!$A$2:$A$207,0),2))))</f>
        <v>0.54700000000000004</v>
      </c>
      <c r="CA1680">
        <f t="shared" si="90"/>
        <v>0</v>
      </c>
      <c r="CC1680">
        <f>$BB$28+$D$10*((EXP(($BB$26-Q1680)/$D$10)+EXP(-($BB$26-Q1680)/$D$10))/2-1)</f>
        <v>237.96</v>
      </c>
      <c r="CD16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BORD'!$B$13:$B$2000,0),9)))*Q1680/$M$18)</f>
        <v>237.96</v>
      </c>
      <c r="CF1680">
        <f>'[1]TABLEAU DE BORD'!B1678</f>
        <v>0</v>
      </c>
      <c r="CG1680">
        <f>'[1]TABLEAU DE BORD'!E1678-'[1]TABLEAU DE BORD'!C1678</f>
        <v>0</v>
      </c>
      <c r="CI1680">
        <f>'[1]TABLEAU DE BORD'!H1678</f>
        <v>0</v>
      </c>
      <c r="CJ1680">
        <f>'[1]TABLEAU DE BORD'!K1678-'[1]TABLEAU DE BORD'!I1678</f>
        <v>0</v>
      </c>
    </row>
    <row r="1681" spans="69:88" x14ac:dyDescent="0.25">
      <c r="BQ16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BORD'!$B$13:$B$2000,0),11))*Q1681/INDEX('[1]TABLEAU DE BORD'!$B$13:$R$2000,MATCH('Formalisme RTE'!$H$2,'[1]TABLEAU DE BORD'!$B$13:$B$2000,0),12)</f>
        <v>2.7040062867933941</v>
      </c>
      <c r="BR1681">
        <f t="shared" si="91"/>
        <v>0</v>
      </c>
      <c r="BU1681">
        <f t="shared" si="92"/>
        <v>0.5758883471257642</v>
      </c>
      <c r="BW1681">
        <f>IF($BW$6="","",IF(ISERROR(INDEX([1]Base!$A$2:$C$207,MATCH($BW$6,[1]Base!$A$2:$A$207,0),2))=TRUE,"CABLE INCONNU",(INDEX([1]Base!$A$2:$C$207,MATCH($BW$6,[1]Base!$A$2:$A$207,0),3))))</f>
        <v>15.75</v>
      </c>
      <c r="BY1681">
        <f>IF($BW$6="","",IF(ISERROR(INDEX([1]Base!$A$2:$C$207,MATCH($BW$6,[1]Base!$A$2:$A$207,0),2))=TRUE,"CABLE INCONNU",(INDEX([1]Base!$A$2:$C$207,MATCH($BW$6,[1]Base!$A$2:$A$207,0),2))))</f>
        <v>0.54700000000000004</v>
      </c>
      <c r="CA1681">
        <f t="shared" ref="CA1681:CA1744" si="93">CD1681-CC1681</f>
        <v>0</v>
      </c>
      <c r="CC1681">
        <f>$BB$28+$D$10*((EXP(($BB$26-Q1681)/$D$10)+EXP(-($BB$26-Q1681)/$D$10))/2-1)</f>
        <v>237.96</v>
      </c>
      <c r="CD16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BORD'!$B$13:$B$2000,0),9)))*Q1681/$M$18)</f>
        <v>237.96</v>
      </c>
      <c r="CF1681">
        <f>'[1]TABLEAU DE BORD'!B1679</f>
        <v>0</v>
      </c>
      <c r="CG1681">
        <f>'[1]TABLEAU DE BORD'!E1679-'[1]TABLEAU DE BORD'!C1679</f>
        <v>0</v>
      </c>
      <c r="CI1681">
        <f>'[1]TABLEAU DE BORD'!H1679</f>
        <v>0</v>
      </c>
      <c r="CJ1681">
        <f>'[1]TABLEAU DE BORD'!K1679-'[1]TABLEAU DE BORD'!I1679</f>
        <v>0</v>
      </c>
    </row>
    <row r="1682" spans="69:88" x14ac:dyDescent="0.25">
      <c r="BQ16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BORD'!$B$13:$B$2000,0),11))*Q1682/INDEX('[1]TABLEAU DE BORD'!$B$13:$R$2000,MATCH('Formalisme RTE'!$H$2,'[1]TABLEAU DE BORD'!$B$13:$B$2000,0),12)</f>
        <v>2.7040062867933941</v>
      </c>
      <c r="BR1682">
        <f t="shared" ref="BR1682:BR1745" si="94">BU1682*CA1682</f>
        <v>0</v>
      </c>
      <c r="BU1682">
        <f t="shared" si="92"/>
        <v>0.5758883471257642</v>
      </c>
      <c r="BW1682">
        <f>IF($BW$6="","",IF(ISERROR(INDEX([1]Base!$A$2:$C$207,MATCH($BW$6,[1]Base!$A$2:$A$207,0),2))=TRUE,"CABLE INCONNU",(INDEX([1]Base!$A$2:$C$207,MATCH($BW$6,[1]Base!$A$2:$A$207,0),3))))</f>
        <v>15.75</v>
      </c>
      <c r="BY1682">
        <f>IF($BW$6="","",IF(ISERROR(INDEX([1]Base!$A$2:$C$207,MATCH($BW$6,[1]Base!$A$2:$A$207,0),2))=TRUE,"CABLE INCONNU",(INDEX([1]Base!$A$2:$C$207,MATCH($BW$6,[1]Base!$A$2:$A$207,0),2))))</f>
        <v>0.54700000000000004</v>
      </c>
      <c r="CA1682">
        <f t="shared" si="93"/>
        <v>0</v>
      </c>
      <c r="CC1682">
        <f>$BB$28+$D$10*((EXP(($BB$26-Q1682)/$D$10)+EXP(-($BB$26-Q1682)/$D$10))/2-1)</f>
        <v>237.96</v>
      </c>
      <c r="CD16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BORD'!$B$13:$B$2000,0),9)))*Q1682/$M$18)</f>
        <v>237.96</v>
      </c>
      <c r="CF1682">
        <f>'[1]TABLEAU DE BORD'!B1680</f>
        <v>0</v>
      </c>
      <c r="CG1682">
        <f>'[1]TABLEAU DE BORD'!E1680-'[1]TABLEAU DE BORD'!C1680</f>
        <v>0</v>
      </c>
      <c r="CI1682">
        <f>'[1]TABLEAU DE BORD'!H1680</f>
        <v>0</v>
      </c>
      <c r="CJ1682">
        <f>'[1]TABLEAU DE BORD'!K1680-'[1]TABLEAU DE BORD'!I1680</f>
        <v>0</v>
      </c>
    </row>
    <row r="1683" spans="69:88" x14ac:dyDescent="0.25">
      <c r="BQ16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BORD'!$B$13:$B$2000,0),11))*Q1683/INDEX('[1]TABLEAU DE BORD'!$B$13:$R$2000,MATCH('Formalisme RTE'!$H$2,'[1]TABLEAU DE BORD'!$B$13:$B$2000,0),12)</f>
        <v>2.7040062867933941</v>
      </c>
      <c r="BR1683">
        <f t="shared" si="94"/>
        <v>0</v>
      </c>
      <c r="BU1683">
        <f t="shared" si="92"/>
        <v>0.5758883471257642</v>
      </c>
      <c r="BW1683">
        <f>IF($BW$6="","",IF(ISERROR(INDEX([1]Base!$A$2:$C$207,MATCH($BW$6,[1]Base!$A$2:$A$207,0),2))=TRUE,"CABLE INCONNU",(INDEX([1]Base!$A$2:$C$207,MATCH($BW$6,[1]Base!$A$2:$A$207,0),3))))</f>
        <v>15.75</v>
      </c>
      <c r="BY1683">
        <f>IF($BW$6="","",IF(ISERROR(INDEX([1]Base!$A$2:$C$207,MATCH($BW$6,[1]Base!$A$2:$A$207,0),2))=TRUE,"CABLE INCONNU",(INDEX([1]Base!$A$2:$C$207,MATCH($BW$6,[1]Base!$A$2:$A$207,0),2))))</f>
        <v>0.54700000000000004</v>
      </c>
      <c r="CA1683">
        <f t="shared" si="93"/>
        <v>0</v>
      </c>
      <c r="CC1683">
        <f>$BB$28+$D$10*((EXP(($BB$26-Q1683)/$D$10)+EXP(-($BB$26-Q1683)/$D$10))/2-1)</f>
        <v>237.96</v>
      </c>
      <c r="CD16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BORD'!$B$13:$B$2000,0),9)))*Q1683/$M$18)</f>
        <v>237.96</v>
      </c>
      <c r="CF1683">
        <f>'[1]TABLEAU DE BORD'!B1681</f>
        <v>0</v>
      </c>
      <c r="CG1683">
        <f>'[1]TABLEAU DE BORD'!E1681-'[1]TABLEAU DE BORD'!C1681</f>
        <v>0</v>
      </c>
      <c r="CI1683">
        <f>'[1]TABLEAU DE BORD'!H1681</f>
        <v>0</v>
      </c>
      <c r="CJ1683">
        <f>'[1]TABLEAU DE BORD'!K1681-'[1]TABLEAU DE BORD'!I1681</f>
        <v>0</v>
      </c>
    </row>
    <row r="1684" spans="69:88" x14ac:dyDescent="0.25">
      <c r="BQ16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BORD'!$B$13:$B$2000,0),11))*Q1684/INDEX('[1]TABLEAU DE BORD'!$B$13:$R$2000,MATCH('Formalisme RTE'!$H$2,'[1]TABLEAU DE BORD'!$B$13:$B$2000,0),12)</f>
        <v>2.7040062867933941</v>
      </c>
      <c r="BR1684">
        <f t="shared" si="94"/>
        <v>0</v>
      </c>
      <c r="BU1684">
        <f t="shared" si="92"/>
        <v>0.5758883471257642</v>
      </c>
      <c r="BW1684">
        <f>IF($BW$6="","",IF(ISERROR(INDEX([1]Base!$A$2:$C$207,MATCH($BW$6,[1]Base!$A$2:$A$207,0),2))=TRUE,"CABLE INCONNU",(INDEX([1]Base!$A$2:$C$207,MATCH($BW$6,[1]Base!$A$2:$A$207,0),3))))</f>
        <v>15.75</v>
      </c>
      <c r="BY1684">
        <f>IF($BW$6="","",IF(ISERROR(INDEX([1]Base!$A$2:$C$207,MATCH($BW$6,[1]Base!$A$2:$A$207,0),2))=TRUE,"CABLE INCONNU",(INDEX([1]Base!$A$2:$C$207,MATCH($BW$6,[1]Base!$A$2:$A$207,0),2))))</f>
        <v>0.54700000000000004</v>
      </c>
      <c r="CA1684">
        <f t="shared" si="93"/>
        <v>0</v>
      </c>
      <c r="CC1684">
        <f>$BB$28+$D$10*((EXP(($BB$26-Q1684)/$D$10)+EXP(-($BB$26-Q1684)/$D$10))/2-1)</f>
        <v>237.96</v>
      </c>
      <c r="CD16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BORD'!$B$13:$B$2000,0),9)))*Q1684/$M$18)</f>
        <v>237.96</v>
      </c>
      <c r="CF1684">
        <f>'[1]TABLEAU DE BORD'!B1682</f>
        <v>0</v>
      </c>
      <c r="CG1684">
        <f>'[1]TABLEAU DE BORD'!E1682-'[1]TABLEAU DE BORD'!C1682</f>
        <v>0</v>
      </c>
      <c r="CI1684">
        <f>'[1]TABLEAU DE BORD'!H1682</f>
        <v>0</v>
      </c>
      <c r="CJ1684">
        <f>'[1]TABLEAU DE BORD'!K1682-'[1]TABLEAU DE BORD'!I1682</f>
        <v>0</v>
      </c>
    </row>
    <row r="1685" spans="69:88" x14ac:dyDescent="0.25">
      <c r="BQ16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BORD'!$B$13:$B$2000,0),11))*Q1685/INDEX('[1]TABLEAU DE BORD'!$B$13:$R$2000,MATCH('Formalisme RTE'!$H$2,'[1]TABLEAU DE BORD'!$B$13:$B$2000,0),12)</f>
        <v>2.7040062867933941</v>
      </c>
      <c r="BR1685">
        <f t="shared" si="94"/>
        <v>0</v>
      </c>
      <c r="BU1685">
        <f t="shared" si="92"/>
        <v>0.5758883471257642</v>
      </c>
      <c r="BW1685">
        <f>IF($BW$6="","",IF(ISERROR(INDEX([1]Base!$A$2:$C$207,MATCH($BW$6,[1]Base!$A$2:$A$207,0),2))=TRUE,"CABLE INCONNU",(INDEX([1]Base!$A$2:$C$207,MATCH($BW$6,[1]Base!$A$2:$A$207,0),3))))</f>
        <v>15.75</v>
      </c>
      <c r="BY1685">
        <f>IF($BW$6="","",IF(ISERROR(INDEX([1]Base!$A$2:$C$207,MATCH($BW$6,[1]Base!$A$2:$A$207,0),2))=TRUE,"CABLE INCONNU",(INDEX([1]Base!$A$2:$C$207,MATCH($BW$6,[1]Base!$A$2:$A$207,0),2))))</f>
        <v>0.54700000000000004</v>
      </c>
      <c r="CA1685">
        <f t="shared" si="93"/>
        <v>0</v>
      </c>
      <c r="CC1685">
        <f>$BB$28+$D$10*((EXP(($BB$26-Q1685)/$D$10)+EXP(-($BB$26-Q1685)/$D$10))/2-1)</f>
        <v>237.96</v>
      </c>
      <c r="CD16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BORD'!$B$13:$B$2000,0),9)))*Q1685/$M$18)</f>
        <v>237.96</v>
      </c>
      <c r="CF1685">
        <f>'[1]TABLEAU DE BORD'!B1683</f>
        <v>0</v>
      </c>
      <c r="CG1685">
        <f>'[1]TABLEAU DE BORD'!E1683-'[1]TABLEAU DE BORD'!C1683</f>
        <v>0</v>
      </c>
      <c r="CI1685">
        <f>'[1]TABLEAU DE BORD'!H1683</f>
        <v>0</v>
      </c>
      <c r="CJ1685">
        <f>'[1]TABLEAU DE BORD'!K1683-'[1]TABLEAU DE BORD'!I1683</f>
        <v>0</v>
      </c>
    </row>
    <row r="1686" spans="69:88" x14ac:dyDescent="0.25">
      <c r="BQ16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BORD'!$B$13:$B$2000,0),11))*Q1686/INDEX('[1]TABLEAU DE BORD'!$B$13:$R$2000,MATCH('Formalisme RTE'!$H$2,'[1]TABLEAU DE BORD'!$B$13:$B$2000,0),12)</f>
        <v>2.7040062867933941</v>
      </c>
      <c r="BR1686">
        <f t="shared" si="94"/>
        <v>0</v>
      </c>
      <c r="BU1686">
        <f t="shared" si="92"/>
        <v>0.5758883471257642</v>
      </c>
      <c r="BW1686">
        <f>IF($BW$6="","",IF(ISERROR(INDEX([1]Base!$A$2:$C$207,MATCH($BW$6,[1]Base!$A$2:$A$207,0),2))=TRUE,"CABLE INCONNU",(INDEX([1]Base!$A$2:$C$207,MATCH($BW$6,[1]Base!$A$2:$A$207,0),3))))</f>
        <v>15.75</v>
      </c>
      <c r="BY1686">
        <f>IF($BW$6="","",IF(ISERROR(INDEX([1]Base!$A$2:$C$207,MATCH($BW$6,[1]Base!$A$2:$A$207,0),2))=TRUE,"CABLE INCONNU",(INDEX([1]Base!$A$2:$C$207,MATCH($BW$6,[1]Base!$A$2:$A$207,0),2))))</f>
        <v>0.54700000000000004</v>
      </c>
      <c r="CA1686">
        <f t="shared" si="93"/>
        <v>0</v>
      </c>
      <c r="CC1686">
        <f>$BB$28+$D$10*((EXP(($BB$26-Q1686)/$D$10)+EXP(-($BB$26-Q1686)/$D$10))/2-1)</f>
        <v>237.96</v>
      </c>
      <c r="CD16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BORD'!$B$13:$B$2000,0),9)))*Q1686/$M$18)</f>
        <v>237.96</v>
      </c>
      <c r="CF1686">
        <f>'[1]TABLEAU DE BORD'!B1684</f>
        <v>0</v>
      </c>
      <c r="CG1686">
        <f>'[1]TABLEAU DE BORD'!E1684-'[1]TABLEAU DE BORD'!C1684</f>
        <v>0</v>
      </c>
      <c r="CI1686">
        <f>'[1]TABLEAU DE BORD'!H1684</f>
        <v>0</v>
      </c>
      <c r="CJ1686">
        <f>'[1]TABLEAU DE BORD'!K1684-'[1]TABLEAU DE BORD'!I1684</f>
        <v>0</v>
      </c>
    </row>
    <row r="1687" spans="69:88" x14ac:dyDescent="0.25">
      <c r="BQ16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BORD'!$B$13:$B$2000,0),11))*Q1687/INDEX('[1]TABLEAU DE BORD'!$B$13:$R$2000,MATCH('Formalisme RTE'!$H$2,'[1]TABLEAU DE BORD'!$B$13:$B$2000,0),12)</f>
        <v>2.7040062867933941</v>
      </c>
      <c r="BR1687">
        <f t="shared" si="94"/>
        <v>0</v>
      </c>
      <c r="BU1687">
        <f t="shared" si="92"/>
        <v>0.5758883471257642</v>
      </c>
      <c r="BW1687">
        <f>IF($BW$6="","",IF(ISERROR(INDEX([1]Base!$A$2:$C$207,MATCH($BW$6,[1]Base!$A$2:$A$207,0),2))=TRUE,"CABLE INCONNU",(INDEX([1]Base!$A$2:$C$207,MATCH($BW$6,[1]Base!$A$2:$A$207,0),3))))</f>
        <v>15.75</v>
      </c>
      <c r="BY1687">
        <f>IF($BW$6="","",IF(ISERROR(INDEX([1]Base!$A$2:$C$207,MATCH($BW$6,[1]Base!$A$2:$A$207,0),2))=TRUE,"CABLE INCONNU",(INDEX([1]Base!$A$2:$C$207,MATCH($BW$6,[1]Base!$A$2:$A$207,0),2))))</f>
        <v>0.54700000000000004</v>
      </c>
      <c r="CA1687">
        <f t="shared" si="93"/>
        <v>0</v>
      </c>
      <c r="CC1687">
        <f>$BB$28+$D$10*((EXP(($BB$26-Q1687)/$D$10)+EXP(-($BB$26-Q1687)/$D$10))/2-1)</f>
        <v>237.96</v>
      </c>
      <c r="CD16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BORD'!$B$13:$B$2000,0),9)))*Q1687/$M$18)</f>
        <v>237.96</v>
      </c>
      <c r="CF1687">
        <f>'[1]TABLEAU DE BORD'!B1685</f>
        <v>0</v>
      </c>
      <c r="CG1687">
        <f>'[1]TABLEAU DE BORD'!E1685-'[1]TABLEAU DE BORD'!C1685</f>
        <v>0</v>
      </c>
      <c r="CI1687">
        <f>'[1]TABLEAU DE BORD'!H1685</f>
        <v>0</v>
      </c>
      <c r="CJ1687">
        <f>'[1]TABLEAU DE BORD'!K1685-'[1]TABLEAU DE BORD'!I1685</f>
        <v>0</v>
      </c>
    </row>
    <row r="1688" spans="69:88" x14ac:dyDescent="0.25">
      <c r="BQ16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BORD'!$B$13:$B$2000,0),11))*Q1688/INDEX('[1]TABLEAU DE BORD'!$B$13:$R$2000,MATCH('Formalisme RTE'!$H$2,'[1]TABLEAU DE BORD'!$B$13:$B$2000,0),12)</f>
        <v>2.7040062867933941</v>
      </c>
      <c r="BR1688">
        <f t="shared" si="94"/>
        <v>0</v>
      </c>
      <c r="BU1688">
        <f t="shared" si="92"/>
        <v>0.5758883471257642</v>
      </c>
      <c r="BW1688">
        <f>IF($BW$6="","",IF(ISERROR(INDEX([1]Base!$A$2:$C$207,MATCH($BW$6,[1]Base!$A$2:$A$207,0),2))=TRUE,"CABLE INCONNU",(INDEX([1]Base!$A$2:$C$207,MATCH($BW$6,[1]Base!$A$2:$A$207,0),3))))</f>
        <v>15.75</v>
      </c>
      <c r="BY1688">
        <f>IF($BW$6="","",IF(ISERROR(INDEX([1]Base!$A$2:$C$207,MATCH($BW$6,[1]Base!$A$2:$A$207,0),2))=TRUE,"CABLE INCONNU",(INDEX([1]Base!$A$2:$C$207,MATCH($BW$6,[1]Base!$A$2:$A$207,0),2))))</f>
        <v>0.54700000000000004</v>
      </c>
      <c r="CA1688">
        <f t="shared" si="93"/>
        <v>0</v>
      </c>
      <c r="CC1688">
        <f>$BB$28+$D$10*((EXP(($BB$26-Q1688)/$D$10)+EXP(-($BB$26-Q1688)/$D$10))/2-1)</f>
        <v>237.96</v>
      </c>
      <c r="CD16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BORD'!$B$13:$B$2000,0),9)))*Q1688/$M$18)</f>
        <v>237.96</v>
      </c>
      <c r="CF1688">
        <f>'[1]TABLEAU DE BORD'!B1686</f>
        <v>0</v>
      </c>
      <c r="CG1688">
        <f>'[1]TABLEAU DE BORD'!E1686-'[1]TABLEAU DE BORD'!C1686</f>
        <v>0</v>
      </c>
      <c r="CI1688">
        <f>'[1]TABLEAU DE BORD'!H1686</f>
        <v>0</v>
      </c>
      <c r="CJ1688">
        <f>'[1]TABLEAU DE BORD'!K1686-'[1]TABLEAU DE BORD'!I1686</f>
        <v>0</v>
      </c>
    </row>
    <row r="1689" spans="69:88" x14ac:dyDescent="0.25">
      <c r="BQ16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BORD'!$B$13:$B$2000,0),11))*Q1689/INDEX('[1]TABLEAU DE BORD'!$B$13:$R$2000,MATCH('Formalisme RTE'!$H$2,'[1]TABLEAU DE BORD'!$B$13:$B$2000,0),12)</f>
        <v>2.7040062867933941</v>
      </c>
      <c r="BR1689">
        <f t="shared" si="94"/>
        <v>0</v>
      </c>
      <c r="BU1689">
        <f t="shared" si="92"/>
        <v>0.5758883471257642</v>
      </c>
      <c r="BW1689">
        <f>IF($BW$6="","",IF(ISERROR(INDEX([1]Base!$A$2:$C$207,MATCH($BW$6,[1]Base!$A$2:$A$207,0),2))=TRUE,"CABLE INCONNU",(INDEX([1]Base!$A$2:$C$207,MATCH($BW$6,[1]Base!$A$2:$A$207,0),3))))</f>
        <v>15.75</v>
      </c>
      <c r="BY1689">
        <f>IF($BW$6="","",IF(ISERROR(INDEX([1]Base!$A$2:$C$207,MATCH($BW$6,[1]Base!$A$2:$A$207,0),2))=TRUE,"CABLE INCONNU",(INDEX([1]Base!$A$2:$C$207,MATCH($BW$6,[1]Base!$A$2:$A$207,0),2))))</f>
        <v>0.54700000000000004</v>
      </c>
      <c r="CA1689">
        <f t="shared" si="93"/>
        <v>0</v>
      </c>
      <c r="CC1689">
        <f>$BB$28+$D$10*((EXP(($BB$26-Q1689)/$D$10)+EXP(-($BB$26-Q1689)/$D$10))/2-1)</f>
        <v>237.96</v>
      </c>
      <c r="CD16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BORD'!$B$13:$B$2000,0),9)))*Q1689/$M$18)</f>
        <v>237.96</v>
      </c>
      <c r="CF1689">
        <f>'[1]TABLEAU DE BORD'!B1687</f>
        <v>0</v>
      </c>
      <c r="CG1689">
        <f>'[1]TABLEAU DE BORD'!E1687-'[1]TABLEAU DE BORD'!C1687</f>
        <v>0</v>
      </c>
      <c r="CI1689">
        <f>'[1]TABLEAU DE BORD'!H1687</f>
        <v>0</v>
      </c>
      <c r="CJ1689">
        <f>'[1]TABLEAU DE BORD'!K1687-'[1]TABLEAU DE BORD'!I1687</f>
        <v>0</v>
      </c>
    </row>
    <row r="1690" spans="69:88" x14ac:dyDescent="0.25">
      <c r="BQ16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BORD'!$B$13:$B$2000,0),11))*Q1690/INDEX('[1]TABLEAU DE BORD'!$B$13:$R$2000,MATCH('Formalisme RTE'!$H$2,'[1]TABLEAU DE BORD'!$B$13:$B$2000,0),12)</f>
        <v>2.7040062867933941</v>
      </c>
      <c r="BR1690">
        <f t="shared" si="94"/>
        <v>0</v>
      </c>
      <c r="BU1690">
        <f t="shared" si="92"/>
        <v>0.5758883471257642</v>
      </c>
      <c r="BW1690">
        <f>IF($BW$6="","",IF(ISERROR(INDEX([1]Base!$A$2:$C$207,MATCH($BW$6,[1]Base!$A$2:$A$207,0),2))=TRUE,"CABLE INCONNU",(INDEX([1]Base!$A$2:$C$207,MATCH($BW$6,[1]Base!$A$2:$A$207,0),3))))</f>
        <v>15.75</v>
      </c>
      <c r="BY1690">
        <f>IF($BW$6="","",IF(ISERROR(INDEX([1]Base!$A$2:$C$207,MATCH($BW$6,[1]Base!$A$2:$A$207,0),2))=TRUE,"CABLE INCONNU",(INDEX([1]Base!$A$2:$C$207,MATCH($BW$6,[1]Base!$A$2:$A$207,0),2))))</f>
        <v>0.54700000000000004</v>
      </c>
      <c r="CA1690">
        <f t="shared" si="93"/>
        <v>0</v>
      </c>
      <c r="CC1690">
        <f>$BB$28+$D$10*((EXP(($BB$26-Q1690)/$D$10)+EXP(-($BB$26-Q1690)/$D$10))/2-1)</f>
        <v>237.96</v>
      </c>
      <c r="CD16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BORD'!$B$13:$B$2000,0),9)))*Q1690/$M$18)</f>
        <v>237.96</v>
      </c>
      <c r="CF1690">
        <f>'[1]TABLEAU DE BORD'!B1688</f>
        <v>0</v>
      </c>
      <c r="CG1690">
        <f>'[1]TABLEAU DE BORD'!E1688-'[1]TABLEAU DE BORD'!C1688</f>
        <v>0</v>
      </c>
      <c r="CI1690">
        <f>'[1]TABLEAU DE BORD'!H1688</f>
        <v>0</v>
      </c>
      <c r="CJ1690">
        <f>'[1]TABLEAU DE BORD'!K1688-'[1]TABLEAU DE BORD'!I1688</f>
        <v>0</v>
      </c>
    </row>
    <row r="1691" spans="69:88" x14ac:dyDescent="0.25">
      <c r="BQ16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BORD'!$B$13:$B$2000,0),11))*Q1691/INDEX('[1]TABLEAU DE BORD'!$B$13:$R$2000,MATCH('Formalisme RTE'!$H$2,'[1]TABLEAU DE BORD'!$B$13:$B$2000,0),12)</f>
        <v>2.7040062867933941</v>
      </c>
      <c r="BR1691">
        <f t="shared" si="94"/>
        <v>0</v>
      </c>
      <c r="BU1691">
        <f t="shared" si="92"/>
        <v>0.5758883471257642</v>
      </c>
      <c r="BW1691">
        <f>IF($BW$6="","",IF(ISERROR(INDEX([1]Base!$A$2:$C$207,MATCH($BW$6,[1]Base!$A$2:$A$207,0),2))=TRUE,"CABLE INCONNU",(INDEX([1]Base!$A$2:$C$207,MATCH($BW$6,[1]Base!$A$2:$A$207,0),3))))</f>
        <v>15.75</v>
      </c>
      <c r="BY1691">
        <f>IF($BW$6="","",IF(ISERROR(INDEX([1]Base!$A$2:$C$207,MATCH($BW$6,[1]Base!$A$2:$A$207,0),2))=TRUE,"CABLE INCONNU",(INDEX([1]Base!$A$2:$C$207,MATCH($BW$6,[1]Base!$A$2:$A$207,0),2))))</f>
        <v>0.54700000000000004</v>
      </c>
      <c r="CA1691">
        <f t="shared" si="93"/>
        <v>0</v>
      </c>
      <c r="CC1691">
        <f>$BB$28+$D$10*((EXP(($BB$26-Q1691)/$D$10)+EXP(-($BB$26-Q1691)/$D$10))/2-1)</f>
        <v>237.96</v>
      </c>
      <c r="CD16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BORD'!$B$13:$B$2000,0),9)))*Q1691/$M$18)</f>
        <v>237.96</v>
      </c>
      <c r="CF1691">
        <f>'[1]TABLEAU DE BORD'!B1689</f>
        <v>0</v>
      </c>
      <c r="CG1691">
        <f>'[1]TABLEAU DE BORD'!E1689-'[1]TABLEAU DE BORD'!C1689</f>
        <v>0</v>
      </c>
      <c r="CI1691">
        <f>'[1]TABLEAU DE BORD'!H1689</f>
        <v>0</v>
      </c>
      <c r="CJ1691">
        <f>'[1]TABLEAU DE BORD'!K1689-'[1]TABLEAU DE BORD'!I1689</f>
        <v>0</v>
      </c>
    </row>
    <row r="1692" spans="69:88" x14ac:dyDescent="0.25">
      <c r="BQ16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BORD'!$B$13:$B$2000,0),11))*Q1692/INDEX('[1]TABLEAU DE BORD'!$B$13:$R$2000,MATCH('Formalisme RTE'!$H$2,'[1]TABLEAU DE BORD'!$B$13:$B$2000,0),12)</f>
        <v>2.7040062867933941</v>
      </c>
      <c r="BR1692">
        <f t="shared" si="94"/>
        <v>0</v>
      </c>
      <c r="BU1692">
        <f t="shared" si="92"/>
        <v>0.5758883471257642</v>
      </c>
      <c r="BW1692">
        <f>IF($BW$6="","",IF(ISERROR(INDEX([1]Base!$A$2:$C$207,MATCH($BW$6,[1]Base!$A$2:$A$207,0),2))=TRUE,"CABLE INCONNU",(INDEX([1]Base!$A$2:$C$207,MATCH($BW$6,[1]Base!$A$2:$A$207,0),3))))</f>
        <v>15.75</v>
      </c>
      <c r="BY1692">
        <f>IF($BW$6="","",IF(ISERROR(INDEX([1]Base!$A$2:$C$207,MATCH($BW$6,[1]Base!$A$2:$A$207,0),2))=TRUE,"CABLE INCONNU",(INDEX([1]Base!$A$2:$C$207,MATCH($BW$6,[1]Base!$A$2:$A$207,0),2))))</f>
        <v>0.54700000000000004</v>
      </c>
      <c r="CA1692">
        <f t="shared" si="93"/>
        <v>0</v>
      </c>
      <c r="CC1692">
        <f>$BB$28+$D$10*((EXP(($BB$26-Q1692)/$D$10)+EXP(-($BB$26-Q1692)/$D$10))/2-1)</f>
        <v>237.96</v>
      </c>
      <c r="CD16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BORD'!$B$13:$B$2000,0),9)))*Q1692/$M$18)</f>
        <v>237.96</v>
      </c>
      <c r="CF1692">
        <f>'[1]TABLEAU DE BORD'!B1690</f>
        <v>0</v>
      </c>
      <c r="CG1692">
        <f>'[1]TABLEAU DE BORD'!E1690-'[1]TABLEAU DE BORD'!C1690</f>
        <v>0</v>
      </c>
      <c r="CI1692">
        <f>'[1]TABLEAU DE BORD'!H1690</f>
        <v>0</v>
      </c>
      <c r="CJ1692">
        <f>'[1]TABLEAU DE BORD'!K1690-'[1]TABLEAU DE BORD'!I1690</f>
        <v>0</v>
      </c>
    </row>
    <row r="1693" spans="69:88" x14ac:dyDescent="0.25">
      <c r="BQ16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BORD'!$B$13:$B$2000,0),11))*Q1693/INDEX('[1]TABLEAU DE BORD'!$B$13:$R$2000,MATCH('Formalisme RTE'!$H$2,'[1]TABLEAU DE BORD'!$B$13:$B$2000,0),12)</f>
        <v>2.7040062867933941</v>
      </c>
      <c r="BR1693">
        <f t="shared" si="94"/>
        <v>0</v>
      </c>
      <c r="BU1693">
        <f t="shared" si="92"/>
        <v>0.5758883471257642</v>
      </c>
      <c r="BW1693">
        <f>IF($BW$6="","",IF(ISERROR(INDEX([1]Base!$A$2:$C$207,MATCH($BW$6,[1]Base!$A$2:$A$207,0),2))=TRUE,"CABLE INCONNU",(INDEX([1]Base!$A$2:$C$207,MATCH($BW$6,[1]Base!$A$2:$A$207,0),3))))</f>
        <v>15.75</v>
      </c>
      <c r="BY1693">
        <f>IF($BW$6="","",IF(ISERROR(INDEX([1]Base!$A$2:$C$207,MATCH($BW$6,[1]Base!$A$2:$A$207,0),2))=TRUE,"CABLE INCONNU",(INDEX([1]Base!$A$2:$C$207,MATCH($BW$6,[1]Base!$A$2:$A$207,0),2))))</f>
        <v>0.54700000000000004</v>
      </c>
      <c r="CA1693">
        <f t="shared" si="93"/>
        <v>0</v>
      </c>
      <c r="CC1693">
        <f>$BB$28+$D$10*((EXP(($BB$26-Q1693)/$D$10)+EXP(-($BB$26-Q1693)/$D$10))/2-1)</f>
        <v>237.96</v>
      </c>
      <c r="CD16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BORD'!$B$13:$B$2000,0),9)))*Q1693/$M$18)</f>
        <v>237.96</v>
      </c>
      <c r="CF1693">
        <f>'[1]TABLEAU DE BORD'!B1691</f>
        <v>0</v>
      </c>
      <c r="CG1693">
        <f>'[1]TABLEAU DE BORD'!E1691-'[1]TABLEAU DE BORD'!C1691</f>
        <v>0</v>
      </c>
      <c r="CI1693">
        <f>'[1]TABLEAU DE BORD'!H1691</f>
        <v>0</v>
      </c>
      <c r="CJ1693">
        <f>'[1]TABLEAU DE BORD'!K1691-'[1]TABLEAU DE BORD'!I1691</f>
        <v>0</v>
      </c>
    </row>
    <row r="1694" spans="69:88" x14ac:dyDescent="0.25">
      <c r="BQ16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BORD'!$B$13:$B$2000,0),11))*Q1694/INDEX('[1]TABLEAU DE BORD'!$B$13:$R$2000,MATCH('Formalisme RTE'!$H$2,'[1]TABLEAU DE BORD'!$B$13:$B$2000,0),12)</f>
        <v>2.7040062867933941</v>
      </c>
      <c r="BR1694">
        <f t="shared" si="94"/>
        <v>0</v>
      </c>
      <c r="BU1694">
        <f t="shared" si="92"/>
        <v>0.5758883471257642</v>
      </c>
      <c r="BW1694">
        <f>IF($BW$6="","",IF(ISERROR(INDEX([1]Base!$A$2:$C$207,MATCH($BW$6,[1]Base!$A$2:$A$207,0),2))=TRUE,"CABLE INCONNU",(INDEX([1]Base!$A$2:$C$207,MATCH($BW$6,[1]Base!$A$2:$A$207,0),3))))</f>
        <v>15.75</v>
      </c>
      <c r="BY1694">
        <f>IF($BW$6="","",IF(ISERROR(INDEX([1]Base!$A$2:$C$207,MATCH($BW$6,[1]Base!$A$2:$A$207,0),2))=TRUE,"CABLE INCONNU",(INDEX([1]Base!$A$2:$C$207,MATCH($BW$6,[1]Base!$A$2:$A$207,0),2))))</f>
        <v>0.54700000000000004</v>
      </c>
      <c r="CA1694">
        <f t="shared" si="93"/>
        <v>0</v>
      </c>
      <c r="CC1694">
        <f>$BB$28+$D$10*((EXP(($BB$26-Q1694)/$D$10)+EXP(-($BB$26-Q1694)/$D$10))/2-1)</f>
        <v>237.96</v>
      </c>
      <c r="CD16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BORD'!$B$13:$B$2000,0),9)))*Q1694/$M$18)</f>
        <v>237.96</v>
      </c>
      <c r="CF1694">
        <f>'[1]TABLEAU DE BORD'!B1692</f>
        <v>0</v>
      </c>
      <c r="CG1694">
        <f>'[1]TABLEAU DE BORD'!E1692-'[1]TABLEAU DE BORD'!C1692</f>
        <v>0</v>
      </c>
      <c r="CI1694">
        <f>'[1]TABLEAU DE BORD'!H1692</f>
        <v>0</v>
      </c>
      <c r="CJ1694">
        <f>'[1]TABLEAU DE BORD'!K1692-'[1]TABLEAU DE BORD'!I1692</f>
        <v>0</v>
      </c>
    </row>
    <row r="1695" spans="69:88" x14ac:dyDescent="0.25">
      <c r="BQ16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BORD'!$B$13:$B$2000,0),11))*Q1695/INDEX('[1]TABLEAU DE BORD'!$B$13:$R$2000,MATCH('Formalisme RTE'!$H$2,'[1]TABLEAU DE BORD'!$B$13:$B$2000,0),12)</f>
        <v>2.7040062867933941</v>
      </c>
      <c r="BR1695">
        <f t="shared" si="94"/>
        <v>0</v>
      </c>
      <c r="BU1695">
        <f t="shared" si="92"/>
        <v>0.5758883471257642</v>
      </c>
      <c r="BW1695">
        <f>IF($BW$6="","",IF(ISERROR(INDEX([1]Base!$A$2:$C$207,MATCH($BW$6,[1]Base!$A$2:$A$207,0),2))=TRUE,"CABLE INCONNU",(INDEX([1]Base!$A$2:$C$207,MATCH($BW$6,[1]Base!$A$2:$A$207,0),3))))</f>
        <v>15.75</v>
      </c>
      <c r="BY1695">
        <f>IF($BW$6="","",IF(ISERROR(INDEX([1]Base!$A$2:$C$207,MATCH($BW$6,[1]Base!$A$2:$A$207,0),2))=TRUE,"CABLE INCONNU",(INDEX([1]Base!$A$2:$C$207,MATCH($BW$6,[1]Base!$A$2:$A$207,0),2))))</f>
        <v>0.54700000000000004</v>
      </c>
      <c r="CA1695">
        <f t="shared" si="93"/>
        <v>0</v>
      </c>
      <c r="CC1695">
        <f>$BB$28+$D$10*((EXP(($BB$26-Q1695)/$D$10)+EXP(-($BB$26-Q1695)/$D$10))/2-1)</f>
        <v>237.96</v>
      </c>
      <c r="CD16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BORD'!$B$13:$B$2000,0),9)))*Q1695/$M$18)</f>
        <v>237.96</v>
      </c>
      <c r="CF1695">
        <f>'[1]TABLEAU DE BORD'!B1693</f>
        <v>0</v>
      </c>
      <c r="CG1695">
        <f>'[1]TABLEAU DE BORD'!E1693-'[1]TABLEAU DE BORD'!C1693</f>
        <v>0</v>
      </c>
      <c r="CI1695">
        <f>'[1]TABLEAU DE BORD'!H1693</f>
        <v>0</v>
      </c>
      <c r="CJ1695">
        <f>'[1]TABLEAU DE BORD'!K1693-'[1]TABLEAU DE BORD'!I1693</f>
        <v>0</v>
      </c>
    </row>
    <row r="1696" spans="69:88" x14ac:dyDescent="0.25">
      <c r="BQ16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BORD'!$B$13:$B$2000,0),11))*Q1696/INDEX('[1]TABLEAU DE BORD'!$B$13:$R$2000,MATCH('Formalisme RTE'!$H$2,'[1]TABLEAU DE BORD'!$B$13:$B$2000,0),12)</f>
        <v>2.7040062867933941</v>
      </c>
      <c r="BR1696">
        <f t="shared" si="94"/>
        <v>0</v>
      </c>
      <c r="BU1696">
        <f t="shared" si="92"/>
        <v>0.5758883471257642</v>
      </c>
      <c r="BW1696">
        <f>IF($BW$6="","",IF(ISERROR(INDEX([1]Base!$A$2:$C$207,MATCH($BW$6,[1]Base!$A$2:$A$207,0),2))=TRUE,"CABLE INCONNU",(INDEX([1]Base!$A$2:$C$207,MATCH($BW$6,[1]Base!$A$2:$A$207,0),3))))</f>
        <v>15.75</v>
      </c>
      <c r="BY1696">
        <f>IF($BW$6="","",IF(ISERROR(INDEX([1]Base!$A$2:$C$207,MATCH($BW$6,[1]Base!$A$2:$A$207,0),2))=TRUE,"CABLE INCONNU",(INDEX([1]Base!$A$2:$C$207,MATCH($BW$6,[1]Base!$A$2:$A$207,0),2))))</f>
        <v>0.54700000000000004</v>
      </c>
      <c r="CA1696">
        <f t="shared" si="93"/>
        <v>0</v>
      </c>
      <c r="CC1696">
        <f>$BB$28+$D$10*((EXP(($BB$26-Q1696)/$D$10)+EXP(-($BB$26-Q1696)/$D$10))/2-1)</f>
        <v>237.96</v>
      </c>
      <c r="CD16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BORD'!$B$13:$B$2000,0),9)))*Q1696/$M$18)</f>
        <v>237.96</v>
      </c>
      <c r="CF1696">
        <f>'[1]TABLEAU DE BORD'!B1694</f>
        <v>0</v>
      </c>
      <c r="CG1696">
        <f>'[1]TABLEAU DE BORD'!E1694-'[1]TABLEAU DE BORD'!C1694</f>
        <v>0</v>
      </c>
      <c r="CI1696">
        <f>'[1]TABLEAU DE BORD'!H1694</f>
        <v>0</v>
      </c>
      <c r="CJ1696">
        <f>'[1]TABLEAU DE BORD'!K1694-'[1]TABLEAU DE BORD'!I1694</f>
        <v>0</v>
      </c>
    </row>
    <row r="1697" spans="69:88" x14ac:dyDescent="0.25">
      <c r="BQ16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BORD'!$B$13:$B$2000,0),11))*Q1697/INDEX('[1]TABLEAU DE BORD'!$B$13:$R$2000,MATCH('Formalisme RTE'!$H$2,'[1]TABLEAU DE BORD'!$B$13:$B$2000,0),12)</f>
        <v>2.7040062867933941</v>
      </c>
      <c r="BR1697">
        <f t="shared" si="94"/>
        <v>0</v>
      </c>
      <c r="BU1697">
        <f t="shared" si="92"/>
        <v>0.5758883471257642</v>
      </c>
      <c r="BW1697">
        <f>IF($BW$6="","",IF(ISERROR(INDEX([1]Base!$A$2:$C$207,MATCH($BW$6,[1]Base!$A$2:$A$207,0),2))=TRUE,"CABLE INCONNU",(INDEX([1]Base!$A$2:$C$207,MATCH($BW$6,[1]Base!$A$2:$A$207,0),3))))</f>
        <v>15.75</v>
      </c>
      <c r="BY1697">
        <f>IF($BW$6="","",IF(ISERROR(INDEX([1]Base!$A$2:$C$207,MATCH($BW$6,[1]Base!$A$2:$A$207,0),2))=TRUE,"CABLE INCONNU",(INDEX([1]Base!$A$2:$C$207,MATCH($BW$6,[1]Base!$A$2:$A$207,0),2))))</f>
        <v>0.54700000000000004</v>
      </c>
      <c r="CA1697">
        <f t="shared" si="93"/>
        <v>0</v>
      </c>
      <c r="CC1697">
        <f>$BB$28+$D$10*((EXP(($BB$26-Q1697)/$D$10)+EXP(-($BB$26-Q1697)/$D$10))/2-1)</f>
        <v>237.96</v>
      </c>
      <c r="CD16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BORD'!$B$13:$B$2000,0),9)))*Q1697/$M$18)</f>
        <v>237.96</v>
      </c>
      <c r="CF1697">
        <f>'[1]TABLEAU DE BORD'!B1695</f>
        <v>0</v>
      </c>
      <c r="CG1697">
        <f>'[1]TABLEAU DE BORD'!E1695-'[1]TABLEAU DE BORD'!C1695</f>
        <v>0</v>
      </c>
      <c r="CI1697">
        <f>'[1]TABLEAU DE BORD'!H1695</f>
        <v>0</v>
      </c>
      <c r="CJ1697">
        <f>'[1]TABLEAU DE BORD'!K1695-'[1]TABLEAU DE BORD'!I1695</f>
        <v>0</v>
      </c>
    </row>
    <row r="1698" spans="69:88" x14ac:dyDescent="0.25">
      <c r="BQ16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BORD'!$B$13:$B$2000,0),11))*Q1698/INDEX('[1]TABLEAU DE BORD'!$B$13:$R$2000,MATCH('Formalisme RTE'!$H$2,'[1]TABLEAU DE BORD'!$B$13:$B$2000,0),12)</f>
        <v>2.7040062867933941</v>
      </c>
      <c r="BR1698">
        <f t="shared" si="94"/>
        <v>0</v>
      </c>
      <c r="BU1698">
        <f t="shared" si="92"/>
        <v>0.5758883471257642</v>
      </c>
      <c r="BW1698">
        <f>IF($BW$6="","",IF(ISERROR(INDEX([1]Base!$A$2:$C$207,MATCH($BW$6,[1]Base!$A$2:$A$207,0),2))=TRUE,"CABLE INCONNU",(INDEX([1]Base!$A$2:$C$207,MATCH($BW$6,[1]Base!$A$2:$A$207,0),3))))</f>
        <v>15.75</v>
      </c>
      <c r="BY1698">
        <f>IF($BW$6="","",IF(ISERROR(INDEX([1]Base!$A$2:$C$207,MATCH($BW$6,[1]Base!$A$2:$A$207,0),2))=TRUE,"CABLE INCONNU",(INDEX([1]Base!$A$2:$C$207,MATCH($BW$6,[1]Base!$A$2:$A$207,0),2))))</f>
        <v>0.54700000000000004</v>
      </c>
      <c r="CA1698">
        <f t="shared" si="93"/>
        <v>0</v>
      </c>
      <c r="CC1698">
        <f>$BB$28+$D$10*((EXP(($BB$26-Q1698)/$D$10)+EXP(-($BB$26-Q1698)/$D$10))/2-1)</f>
        <v>237.96</v>
      </c>
      <c r="CD16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BORD'!$B$13:$B$2000,0),9)))*Q1698/$M$18)</f>
        <v>237.96</v>
      </c>
      <c r="CF1698">
        <f>'[1]TABLEAU DE BORD'!B1696</f>
        <v>0</v>
      </c>
      <c r="CG1698">
        <f>'[1]TABLEAU DE BORD'!E1696-'[1]TABLEAU DE BORD'!C1696</f>
        <v>0</v>
      </c>
      <c r="CI1698">
        <f>'[1]TABLEAU DE BORD'!H1696</f>
        <v>0</v>
      </c>
      <c r="CJ1698">
        <f>'[1]TABLEAU DE BORD'!K1696-'[1]TABLEAU DE BORD'!I1696</f>
        <v>0</v>
      </c>
    </row>
    <row r="1699" spans="69:88" x14ac:dyDescent="0.25">
      <c r="BQ16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BORD'!$B$13:$B$2000,0),11))*Q1699/INDEX('[1]TABLEAU DE BORD'!$B$13:$R$2000,MATCH('Formalisme RTE'!$H$2,'[1]TABLEAU DE BORD'!$B$13:$B$2000,0),12)</f>
        <v>2.7040062867933941</v>
      </c>
      <c r="BR1699">
        <f t="shared" si="94"/>
        <v>0</v>
      </c>
      <c r="BU1699">
        <f t="shared" si="92"/>
        <v>0.5758883471257642</v>
      </c>
      <c r="BW1699">
        <f>IF($BW$6="","",IF(ISERROR(INDEX([1]Base!$A$2:$C$207,MATCH($BW$6,[1]Base!$A$2:$A$207,0),2))=TRUE,"CABLE INCONNU",(INDEX([1]Base!$A$2:$C$207,MATCH($BW$6,[1]Base!$A$2:$A$207,0),3))))</f>
        <v>15.75</v>
      </c>
      <c r="BY1699">
        <f>IF($BW$6="","",IF(ISERROR(INDEX([1]Base!$A$2:$C$207,MATCH($BW$6,[1]Base!$A$2:$A$207,0),2))=TRUE,"CABLE INCONNU",(INDEX([1]Base!$A$2:$C$207,MATCH($BW$6,[1]Base!$A$2:$A$207,0),2))))</f>
        <v>0.54700000000000004</v>
      </c>
      <c r="CA1699">
        <f t="shared" si="93"/>
        <v>0</v>
      </c>
      <c r="CC1699">
        <f>$BB$28+$D$10*((EXP(($BB$26-Q1699)/$D$10)+EXP(-($BB$26-Q1699)/$D$10))/2-1)</f>
        <v>237.96</v>
      </c>
      <c r="CD16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BORD'!$B$13:$B$2000,0),9)))*Q1699/$M$18)</f>
        <v>237.96</v>
      </c>
      <c r="CF1699">
        <f>'[1]TABLEAU DE BORD'!B1697</f>
        <v>0</v>
      </c>
      <c r="CG1699">
        <f>'[1]TABLEAU DE BORD'!E1697-'[1]TABLEAU DE BORD'!C1697</f>
        <v>0</v>
      </c>
      <c r="CI1699">
        <f>'[1]TABLEAU DE BORD'!H1697</f>
        <v>0</v>
      </c>
      <c r="CJ1699">
        <f>'[1]TABLEAU DE BORD'!K1697-'[1]TABLEAU DE BORD'!I1697</f>
        <v>0</v>
      </c>
    </row>
    <row r="1700" spans="69:88" x14ac:dyDescent="0.25">
      <c r="BQ17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BORD'!$B$13:$B$2000,0),11))*Q1700/INDEX('[1]TABLEAU DE BORD'!$B$13:$R$2000,MATCH('Formalisme RTE'!$H$2,'[1]TABLEAU DE BORD'!$B$13:$B$2000,0),12)</f>
        <v>2.7040062867933941</v>
      </c>
      <c r="BR1700">
        <f t="shared" si="94"/>
        <v>0</v>
      </c>
      <c r="BU1700">
        <f t="shared" si="92"/>
        <v>0.5758883471257642</v>
      </c>
      <c r="BW1700">
        <f>IF($BW$6="","",IF(ISERROR(INDEX([1]Base!$A$2:$C$207,MATCH($BW$6,[1]Base!$A$2:$A$207,0),2))=TRUE,"CABLE INCONNU",(INDEX([1]Base!$A$2:$C$207,MATCH($BW$6,[1]Base!$A$2:$A$207,0),3))))</f>
        <v>15.75</v>
      </c>
      <c r="BY1700">
        <f>IF($BW$6="","",IF(ISERROR(INDEX([1]Base!$A$2:$C$207,MATCH($BW$6,[1]Base!$A$2:$A$207,0),2))=TRUE,"CABLE INCONNU",(INDEX([1]Base!$A$2:$C$207,MATCH($BW$6,[1]Base!$A$2:$A$207,0),2))))</f>
        <v>0.54700000000000004</v>
      </c>
      <c r="CA1700">
        <f t="shared" si="93"/>
        <v>0</v>
      </c>
      <c r="CC1700">
        <f>$BB$28+$D$10*((EXP(($BB$26-Q1700)/$D$10)+EXP(-($BB$26-Q1700)/$D$10))/2-1)</f>
        <v>237.96</v>
      </c>
      <c r="CD17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BORD'!$B$13:$B$2000,0),9)))*Q1700/$M$18)</f>
        <v>237.96</v>
      </c>
      <c r="CF1700">
        <f>'[1]TABLEAU DE BORD'!B1698</f>
        <v>0</v>
      </c>
      <c r="CG1700">
        <f>'[1]TABLEAU DE BORD'!E1698-'[1]TABLEAU DE BORD'!C1698</f>
        <v>0</v>
      </c>
      <c r="CI1700">
        <f>'[1]TABLEAU DE BORD'!H1698</f>
        <v>0</v>
      </c>
      <c r="CJ1700">
        <f>'[1]TABLEAU DE BORD'!K1698-'[1]TABLEAU DE BORD'!I1698</f>
        <v>0</v>
      </c>
    </row>
    <row r="1701" spans="69:88" x14ac:dyDescent="0.25">
      <c r="BQ17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BORD'!$B$13:$B$2000,0),11))*Q1701/INDEX('[1]TABLEAU DE BORD'!$B$13:$R$2000,MATCH('Formalisme RTE'!$H$2,'[1]TABLEAU DE BORD'!$B$13:$B$2000,0),12)</f>
        <v>2.7040062867933941</v>
      </c>
      <c r="BR1701">
        <f t="shared" si="94"/>
        <v>0</v>
      </c>
      <c r="BU1701">
        <f t="shared" si="92"/>
        <v>0.5758883471257642</v>
      </c>
      <c r="BW1701">
        <f>IF($BW$6="","",IF(ISERROR(INDEX([1]Base!$A$2:$C$207,MATCH($BW$6,[1]Base!$A$2:$A$207,0),2))=TRUE,"CABLE INCONNU",(INDEX([1]Base!$A$2:$C$207,MATCH($BW$6,[1]Base!$A$2:$A$207,0),3))))</f>
        <v>15.75</v>
      </c>
      <c r="BY1701">
        <f>IF($BW$6="","",IF(ISERROR(INDEX([1]Base!$A$2:$C$207,MATCH($BW$6,[1]Base!$A$2:$A$207,0),2))=TRUE,"CABLE INCONNU",(INDEX([1]Base!$A$2:$C$207,MATCH($BW$6,[1]Base!$A$2:$A$207,0),2))))</f>
        <v>0.54700000000000004</v>
      </c>
      <c r="CA1701">
        <f t="shared" si="93"/>
        <v>0</v>
      </c>
      <c r="CC1701">
        <f>$BB$28+$D$10*((EXP(($BB$26-Q1701)/$D$10)+EXP(-($BB$26-Q1701)/$D$10))/2-1)</f>
        <v>237.96</v>
      </c>
      <c r="CD17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BORD'!$B$13:$B$2000,0),9)))*Q1701/$M$18)</f>
        <v>237.96</v>
      </c>
      <c r="CF1701">
        <f>'[1]TABLEAU DE BORD'!B1699</f>
        <v>0</v>
      </c>
      <c r="CG1701">
        <f>'[1]TABLEAU DE BORD'!E1699-'[1]TABLEAU DE BORD'!C1699</f>
        <v>0</v>
      </c>
      <c r="CI1701">
        <f>'[1]TABLEAU DE BORD'!H1699</f>
        <v>0</v>
      </c>
      <c r="CJ1701">
        <f>'[1]TABLEAU DE BORD'!K1699-'[1]TABLEAU DE BORD'!I1699</f>
        <v>0</v>
      </c>
    </row>
    <row r="1702" spans="69:88" x14ac:dyDescent="0.25">
      <c r="BQ17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BORD'!$B$13:$B$2000,0),11))*Q1702/INDEX('[1]TABLEAU DE BORD'!$B$13:$R$2000,MATCH('Formalisme RTE'!$H$2,'[1]TABLEAU DE BORD'!$B$13:$B$2000,0),12)</f>
        <v>2.7040062867933941</v>
      </c>
      <c r="BR1702">
        <f t="shared" si="94"/>
        <v>0</v>
      </c>
      <c r="BU1702">
        <f t="shared" si="92"/>
        <v>0.5758883471257642</v>
      </c>
      <c r="BW1702">
        <f>IF($BW$6="","",IF(ISERROR(INDEX([1]Base!$A$2:$C$207,MATCH($BW$6,[1]Base!$A$2:$A$207,0),2))=TRUE,"CABLE INCONNU",(INDEX([1]Base!$A$2:$C$207,MATCH($BW$6,[1]Base!$A$2:$A$207,0),3))))</f>
        <v>15.75</v>
      </c>
      <c r="BY1702">
        <f>IF($BW$6="","",IF(ISERROR(INDEX([1]Base!$A$2:$C$207,MATCH($BW$6,[1]Base!$A$2:$A$207,0),2))=TRUE,"CABLE INCONNU",(INDEX([1]Base!$A$2:$C$207,MATCH($BW$6,[1]Base!$A$2:$A$207,0),2))))</f>
        <v>0.54700000000000004</v>
      </c>
      <c r="CA1702">
        <f t="shared" si="93"/>
        <v>0</v>
      </c>
      <c r="CC1702">
        <f>$BB$28+$D$10*((EXP(($BB$26-Q1702)/$D$10)+EXP(-($BB$26-Q1702)/$D$10))/2-1)</f>
        <v>237.96</v>
      </c>
      <c r="CD17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BORD'!$B$13:$B$2000,0),9)))*Q1702/$M$18)</f>
        <v>237.96</v>
      </c>
      <c r="CF1702">
        <f>'[1]TABLEAU DE BORD'!B1700</f>
        <v>0</v>
      </c>
      <c r="CG1702">
        <f>'[1]TABLEAU DE BORD'!E1700-'[1]TABLEAU DE BORD'!C1700</f>
        <v>0</v>
      </c>
      <c r="CI1702">
        <f>'[1]TABLEAU DE BORD'!H1700</f>
        <v>0</v>
      </c>
      <c r="CJ1702">
        <f>'[1]TABLEAU DE BORD'!K1700-'[1]TABLEAU DE BORD'!I1700</f>
        <v>0</v>
      </c>
    </row>
    <row r="1703" spans="69:88" x14ac:dyDescent="0.25">
      <c r="BQ17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BORD'!$B$13:$B$2000,0),11))*Q1703/INDEX('[1]TABLEAU DE BORD'!$B$13:$R$2000,MATCH('Formalisme RTE'!$H$2,'[1]TABLEAU DE BORD'!$B$13:$B$2000,0),12)</f>
        <v>2.7040062867933941</v>
      </c>
      <c r="BR1703">
        <f t="shared" si="94"/>
        <v>0</v>
      </c>
      <c r="BU1703">
        <f t="shared" si="92"/>
        <v>0.5758883471257642</v>
      </c>
      <c r="BW1703">
        <f>IF($BW$6="","",IF(ISERROR(INDEX([1]Base!$A$2:$C$207,MATCH($BW$6,[1]Base!$A$2:$A$207,0),2))=TRUE,"CABLE INCONNU",(INDEX([1]Base!$A$2:$C$207,MATCH($BW$6,[1]Base!$A$2:$A$207,0),3))))</f>
        <v>15.75</v>
      </c>
      <c r="BY1703">
        <f>IF($BW$6="","",IF(ISERROR(INDEX([1]Base!$A$2:$C$207,MATCH($BW$6,[1]Base!$A$2:$A$207,0),2))=TRUE,"CABLE INCONNU",(INDEX([1]Base!$A$2:$C$207,MATCH($BW$6,[1]Base!$A$2:$A$207,0),2))))</f>
        <v>0.54700000000000004</v>
      </c>
      <c r="CA1703">
        <f t="shared" si="93"/>
        <v>0</v>
      </c>
      <c r="CC1703">
        <f>$BB$28+$D$10*((EXP(($BB$26-Q1703)/$D$10)+EXP(-($BB$26-Q1703)/$D$10))/2-1)</f>
        <v>237.96</v>
      </c>
      <c r="CD17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BORD'!$B$13:$B$2000,0),9)))*Q1703/$M$18)</f>
        <v>237.96</v>
      </c>
      <c r="CF1703">
        <f>'[1]TABLEAU DE BORD'!B1701</f>
        <v>0</v>
      </c>
      <c r="CG1703">
        <f>'[1]TABLEAU DE BORD'!E1701-'[1]TABLEAU DE BORD'!C1701</f>
        <v>0</v>
      </c>
      <c r="CI1703">
        <f>'[1]TABLEAU DE BORD'!H1701</f>
        <v>0</v>
      </c>
      <c r="CJ1703">
        <f>'[1]TABLEAU DE BORD'!K1701-'[1]TABLEAU DE BORD'!I1701</f>
        <v>0</v>
      </c>
    </row>
    <row r="1704" spans="69:88" x14ac:dyDescent="0.25">
      <c r="BQ17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BORD'!$B$13:$B$2000,0),11))*Q1704/INDEX('[1]TABLEAU DE BORD'!$B$13:$R$2000,MATCH('Formalisme RTE'!$H$2,'[1]TABLEAU DE BORD'!$B$13:$B$2000,0),12)</f>
        <v>2.7040062867933941</v>
      </c>
      <c r="BR1704">
        <f t="shared" si="94"/>
        <v>0</v>
      </c>
      <c r="BU1704">
        <f t="shared" si="92"/>
        <v>0.5758883471257642</v>
      </c>
      <c r="BW1704">
        <f>IF($BW$6="","",IF(ISERROR(INDEX([1]Base!$A$2:$C$207,MATCH($BW$6,[1]Base!$A$2:$A$207,0),2))=TRUE,"CABLE INCONNU",(INDEX([1]Base!$A$2:$C$207,MATCH($BW$6,[1]Base!$A$2:$A$207,0),3))))</f>
        <v>15.75</v>
      </c>
      <c r="BY1704">
        <f>IF($BW$6="","",IF(ISERROR(INDEX([1]Base!$A$2:$C$207,MATCH($BW$6,[1]Base!$A$2:$A$207,0),2))=TRUE,"CABLE INCONNU",(INDEX([1]Base!$A$2:$C$207,MATCH($BW$6,[1]Base!$A$2:$A$207,0),2))))</f>
        <v>0.54700000000000004</v>
      </c>
      <c r="CA1704">
        <f t="shared" si="93"/>
        <v>0</v>
      </c>
      <c r="CC1704">
        <f>$BB$28+$D$10*((EXP(($BB$26-Q1704)/$D$10)+EXP(-($BB$26-Q1704)/$D$10))/2-1)</f>
        <v>237.96</v>
      </c>
      <c r="CD17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BORD'!$B$13:$B$2000,0),9)))*Q1704/$M$18)</f>
        <v>237.96</v>
      </c>
      <c r="CF1704">
        <f>'[1]TABLEAU DE BORD'!B1702</f>
        <v>0</v>
      </c>
      <c r="CG1704">
        <f>'[1]TABLEAU DE BORD'!E1702-'[1]TABLEAU DE BORD'!C1702</f>
        <v>0</v>
      </c>
      <c r="CI1704">
        <f>'[1]TABLEAU DE BORD'!H1702</f>
        <v>0</v>
      </c>
      <c r="CJ1704">
        <f>'[1]TABLEAU DE BORD'!K1702-'[1]TABLEAU DE BORD'!I1702</f>
        <v>0</v>
      </c>
    </row>
    <row r="1705" spans="69:88" x14ac:dyDescent="0.25">
      <c r="BQ17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BORD'!$B$13:$B$2000,0),11))*Q1705/INDEX('[1]TABLEAU DE BORD'!$B$13:$R$2000,MATCH('Formalisme RTE'!$H$2,'[1]TABLEAU DE BORD'!$B$13:$B$2000,0),12)</f>
        <v>2.7040062867933941</v>
      </c>
      <c r="BR1705">
        <f t="shared" si="94"/>
        <v>0</v>
      </c>
      <c r="BU1705">
        <f t="shared" si="92"/>
        <v>0.5758883471257642</v>
      </c>
      <c r="BW1705">
        <f>IF($BW$6="","",IF(ISERROR(INDEX([1]Base!$A$2:$C$207,MATCH($BW$6,[1]Base!$A$2:$A$207,0),2))=TRUE,"CABLE INCONNU",(INDEX([1]Base!$A$2:$C$207,MATCH($BW$6,[1]Base!$A$2:$A$207,0),3))))</f>
        <v>15.75</v>
      </c>
      <c r="BY1705">
        <f>IF($BW$6="","",IF(ISERROR(INDEX([1]Base!$A$2:$C$207,MATCH($BW$6,[1]Base!$A$2:$A$207,0),2))=TRUE,"CABLE INCONNU",(INDEX([1]Base!$A$2:$C$207,MATCH($BW$6,[1]Base!$A$2:$A$207,0),2))))</f>
        <v>0.54700000000000004</v>
      </c>
      <c r="CA1705">
        <f t="shared" si="93"/>
        <v>0</v>
      </c>
      <c r="CC1705">
        <f>$BB$28+$D$10*((EXP(($BB$26-Q1705)/$D$10)+EXP(-($BB$26-Q1705)/$D$10))/2-1)</f>
        <v>237.96</v>
      </c>
      <c r="CD17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BORD'!$B$13:$B$2000,0),9)))*Q1705/$M$18)</f>
        <v>237.96</v>
      </c>
      <c r="CF1705">
        <f>'[1]TABLEAU DE BORD'!B1703</f>
        <v>0</v>
      </c>
      <c r="CG1705">
        <f>'[1]TABLEAU DE BORD'!E1703-'[1]TABLEAU DE BORD'!C1703</f>
        <v>0</v>
      </c>
      <c r="CI1705">
        <f>'[1]TABLEAU DE BORD'!H1703</f>
        <v>0</v>
      </c>
      <c r="CJ1705">
        <f>'[1]TABLEAU DE BORD'!K1703-'[1]TABLEAU DE BORD'!I1703</f>
        <v>0</v>
      </c>
    </row>
    <row r="1706" spans="69:88" x14ac:dyDescent="0.25">
      <c r="BQ17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BORD'!$B$13:$B$2000,0),11))*Q1706/INDEX('[1]TABLEAU DE BORD'!$B$13:$R$2000,MATCH('Formalisme RTE'!$H$2,'[1]TABLEAU DE BORD'!$B$13:$B$2000,0),12)</f>
        <v>2.7040062867933941</v>
      </c>
      <c r="BR1706">
        <f t="shared" si="94"/>
        <v>0</v>
      </c>
      <c r="BU1706">
        <f t="shared" si="92"/>
        <v>0.5758883471257642</v>
      </c>
      <c r="BW1706">
        <f>IF($BW$6="","",IF(ISERROR(INDEX([1]Base!$A$2:$C$207,MATCH($BW$6,[1]Base!$A$2:$A$207,0),2))=TRUE,"CABLE INCONNU",(INDEX([1]Base!$A$2:$C$207,MATCH($BW$6,[1]Base!$A$2:$A$207,0),3))))</f>
        <v>15.75</v>
      </c>
      <c r="BY1706">
        <f>IF($BW$6="","",IF(ISERROR(INDEX([1]Base!$A$2:$C$207,MATCH($BW$6,[1]Base!$A$2:$A$207,0),2))=TRUE,"CABLE INCONNU",(INDEX([1]Base!$A$2:$C$207,MATCH($BW$6,[1]Base!$A$2:$A$207,0),2))))</f>
        <v>0.54700000000000004</v>
      </c>
      <c r="CA1706">
        <f t="shared" si="93"/>
        <v>0</v>
      </c>
      <c r="CC1706">
        <f>$BB$28+$D$10*((EXP(($BB$26-Q1706)/$D$10)+EXP(-($BB$26-Q1706)/$D$10))/2-1)</f>
        <v>237.96</v>
      </c>
      <c r="CD17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BORD'!$B$13:$B$2000,0),9)))*Q1706/$M$18)</f>
        <v>237.96</v>
      </c>
      <c r="CF1706">
        <f>'[1]TABLEAU DE BORD'!B1704</f>
        <v>0</v>
      </c>
      <c r="CG1706">
        <f>'[1]TABLEAU DE BORD'!E1704-'[1]TABLEAU DE BORD'!C1704</f>
        <v>0</v>
      </c>
      <c r="CI1706">
        <f>'[1]TABLEAU DE BORD'!H1704</f>
        <v>0</v>
      </c>
      <c r="CJ1706">
        <f>'[1]TABLEAU DE BORD'!K1704-'[1]TABLEAU DE BORD'!I1704</f>
        <v>0</v>
      </c>
    </row>
    <row r="1707" spans="69:88" x14ac:dyDescent="0.25">
      <c r="BQ17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BORD'!$B$13:$B$2000,0),11))*Q1707/INDEX('[1]TABLEAU DE BORD'!$B$13:$R$2000,MATCH('Formalisme RTE'!$H$2,'[1]TABLEAU DE BORD'!$B$13:$B$2000,0),12)</f>
        <v>2.7040062867933941</v>
      </c>
      <c r="BR1707">
        <f t="shared" si="94"/>
        <v>0</v>
      </c>
      <c r="BU1707">
        <f t="shared" si="92"/>
        <v>0.5758883471257642</v>
      </c>
      <c r="BW1707">
        <f>IF($BW$6="","",IF(ISERROR(INDEX([1]Base!$A$2:$C$207,MATCH($BW$6,[1]Base!$A$2:$A$207,0),2))=TRUE,"CABLE INCONNU",(INDEX([1]Base!$A$2:$C$207,MATCH($BW$6,[1]Base!$A$2:$A$207,0),3))))</f>
        <v>15.75</v>
      </c>
      <c r="BY1707">
        <f>IF($BW$6="","",IF(ISERROR(INDEX([1]Base!$A$2:$C$207,MATCH($BW$6,[1]Base!$A$2:$A$207,0),2))=TRUE,"CABLE INCONNU",(INDEX([1]Base!$A$2:$C$207,MATCH($BW$6,[1]Base!$A$2:$A$207,0),2))))</f>
        <v>0.54700000000000004</v>
      </c>
      <c r="CA1707">
        <f t="shared" si="93"/>
        <v>0</v>
      </c>
      <c r="CC1707">
        <f>$BB$28+$D$10*((EXP(($BB$26-Q1707)/$D$10)+EXP(-($BB$26-Q1707)/$D$10))/2-1)</f>
        <v>237.96</v>
      </c>
      <c r="CD17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BORD'!$B$13:$B$2000,0),9)))*Q1707/$M$18)</f>
        <v>237.96</v>
      </c>
      <c r="CF1707">
        <f>'[1]TABLEAU DE BORD'!B1705</f>
        <v>0</v>
      </c>
      <c r="CG1707">
        <f>'[1]TABLEAU DE BORD'!E1705-'[1]TABLEAU DE BORD'!C1705</f>
        <v>0</v>
      </c>
      <c r="CI1707">
        <f>'[1]TABLEAU DE BORD'!H1705</f>
        <v>0</v>
      </c>
      <c r="CJ1707">
        <f>'[1]TABLEAU DE BORD'!K1705-'[1]TABLEAU DE BORD'!I1705</f>
        <v>0</v>
      </c>
    </row>
    <row r="1708" spans="69:88" x14ac:dyDescent="0.25">
      <c r="BQ17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BORD'!$B$13:$B$2000,0),11))*Q1708/INDEX('[1]TABLEAU DE BORD'!$B$13:$R$2000,MATCH('Formalisme RTE'!$H$2,'[1]TABLEAU DE BORD'!$B$13:$B$2000,0),12)</f>
        <v>2.7040062867933941</v>
      </c>
      <c r="BR1708">
        <f t="shared" si="94"/>
        <v>0</v>
      </c>
      <c r="BU1708">
        <f t="shared" si="92"/>
        <v>0.5758883471257642</v>
      </c>
      <c r="BW1708">
        <f>IF($BW$6="","",IF(ISERROR(INDEX([1]Base!$A$2:$C$207,MATCH($BW$6,[1]Base!$A$2:$A$207,0),2))=TRUE,"CABLE INCONNU",(INDEX([1]Base!$A$2:$C$207,MATCH($BW$6,[1]Base!$A$2:$A$207,0),3))))</f>
        <v>15.75</v>
      </c>
      <c r="BY1708">
        <f>IF($BW$6="","",IF(ISERROR(INDEX([1]Base!$A$2:$C$207,MATCH($BW$6,[1]Base!$A$2:$A$207,0),2))=TRUE,"CABLE INCONNU",(INDEX([1]Base!$A$2:$C$207,MATCH($BW$6,[1]Base!$A$2:$A$207,0),2))))</f>
        <v>0.54700000000000004</v>
      </c>
      <c r="CA1708">
        <f t="shared" si="93"/>
        <v>0</v>
      </c>
      <c r="CC1708">
        <f>$BB$28+$D$10*((EXP(($BB$26-Q1708)/$D$10)+EXP(-($BB$26-Q1708)/$D$10))/2-1)</f>
        <v>237.96</v>
      </c>
      <c r="CD17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BORD'!$B$13:$B$2000,0),9)))*Q1708/$M$18)</f>
        <v>237.96</v>
      </c>
      <c r="CF1708">
        <f>'[1]TABLEAU DE BORD'!B1706</f>
        <v>0</v>
      </c>
      <c r="CG1708">
        <f>'[1]TABLEAU DE BORD'!E1706-'[1]TABLEAU DE BORD'!C1706</f>
        <v>0</v>
      </c>
      <c r="CI1708">
        <f>'[1]TABLEAU DE BORD'!H1706</f>
        <v>0</v>
      </c>
      <c r="CJ1708">
        <f>'[1]TABLEAU DE BORD'!K1706-'[1]TABLEAU DE BORD'!I1706</f>
        <v>0</v>
      </c>
    </row>
    <row r="1709" spans="69:88" x14ac:dyDescent="0.25">
      <c r="BQ17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BORD'!$B$13:$B$2000,0),11))*Q1709/INDEX('[1]TABLEAU DE BORD'!$B$13:$R$2000,MATCH('Formalisme RTE'!$H$2,'[1]TABLEAU DE BORD'!$B$13:$B$2000,0),12)</f>
        <v>2.7040062867933941</v>
      </c>
      <c r="BR1709">
        <f t="shared" si="94"/>
        <v>0</v>
      </c>
      <c r="BU1709">
        <f t="shared" si="92"/>
        <v>0.5758883471257642</v>
      </c>
      <c r="BW1709">
        <f>IF($BW$6="","",IF(ISERROR(INDEX([1]Base!$A$2:$C$207,MATCH($BW$6,[1]Base!$A$2:$A$207,0),2))=TRUE,"CABLE INCONNU",(INDEX([1]Base!$A$2:$C$207,MATCH($BW$6,[1]Base!$A$2:$A$207,0),3))))</f>
        <v>15.75</v>
      </c>
      <c r="BY1709">
        <f>IF($BW$6="","",IF(ISERROR(INDEX([1]Base!$A$2:$C$207,MATCH($BW$6,[1]Base!$A$2:$A$207,0),2))=TRUE,"CABLE INCONNU",(INDEX([1]Base!$A$2:$C$207,MATCH($BW$6,[1]Base!$A$2:$A$207,0),2))))</f>
        <v>0.54700000000000004</v>
      </c>
      <c r="CA1709">
        <f t="shared" si="93"/>
        <v>0</v>
      </c>
      <c r="CC1709">
        <f>$BB$28+$D$10*((EXP(($BB$26-Q1709)/$D$10)+EXP(-($BB$26-Q1709)/$D$10))/2-1)</f>
        <v>237.96</v>
      </c>
      <c r="CD17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BORD'!$B$13:$B$2000,0),9)))*Q1709/$M$18)</f>
        <v>237.96</v>
      </c>
      <c r="CF1709">
        <f>'[1]TABLEAU DE BORD'!B1707</f>
        <v>0</v>
      </c>
      <c r="CG1709">
        <f>'[1]TABLEAU DE BORD'!E1707-'[1]TABLEAU DE BORD'!C1707</f>
        <v>0</v>
      </c>
      <c r="CI1709">
        <f>'[1]TABLEAU DE BORD'!H1707</f>
        <v>0</v>
      </c>
      <c r="CJ1709">
        <f>'[1]TABLEAU DE BORD'!K1707-'[1]TABLEAU DE BORD'!I1707</f>
        <v>0</v>
      </c>
    </row>
    <row r="1710" spans="69:88" x14ac:dyDescent="0.25">
      <c r="BQ17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BORD'!$B$13:$B$2000,0),11))*Q1710/INDEX('[1]TABLEAU DE BORD'!$B$13:$R$2000,MATCH('Formalisme RTE'!$H$2,'[1]TABLEAU DE BORD'!$B$13:$B$2000,0),12)</f>
        <v>2.7040062867933941</v>
      </c>
      <c r="BR1710">
        <f t="shared" si="94"/>
        <v>0</v>
      </c>
      <c r="BU1710">
        <f t="shared" si="92"/>
        <v>0.5758883471257642</v>
      </c>
      <c r="BW1710">
        <f>IF($BW$6="","",IF(ISERROR(INDEX([1]Base!$A$2:$C$207,MATCH($BW$6,[1]Base!$A$2:$A$207,0),2))=TRUE,"CABLE INCONNU",(INDEX([1]Base!$A$2:$C$207,MATCH($BW$6,[1]Base!$A$2:$A$207,0),3))))</f>
        <v>15.75</v>
      </c>
      <c r="BY1710">
        <f>IF($BW$6="","",IF(ISERROR(INDEX([1]Base!$A$2:$C$207,MATCH($BW$6,[1]Base!$A$2:$A$207,0),2))=TRUE,"CABLE INCONNU",(INDEX([1]Base!$A$2:$C$207,MATCH($BW$6,[1]Base!$A$2:$A$207,0),2))))</f>
        <v>0.54700000000000004</v>
      </c>
      <c r="CA1710">
        <f t="shared" si="93"/>
        <v>0</v>
      </c>
      <c r="CC1710">
        <f>$BB$28+$D$10*((EXP(($BB$26-Q1710)/$D$10)+EXP(-($BB$26-Q1710)/$D$10))/2-1)</f>
        <v>237.96</v>
      </c>
      <c r="CD17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BORD'!$B$13:$B$2000,0),9)))*Q1710/$M$18)</f>
        <v>237.96</v>
      </c>
      <c r="CF1710">
        <f>'[1]TABLEAU DE BORD'!B1708</f>
        <v>0</v>
      </c>
      <c r="CG1710">
        <f>'[1]TABLEAU DE BORD'!E1708-'[1]TABLEAU DE BORD'!C1708</f>
        <v>0</v>
      </c>
      <c r="CI1710">
        <f>'[1]TABLEAU DE BORD'!H1708</f>
        <v>0</v>
      </c>
      <c r="CJ1710">
        <f>'[1]TABLEAU DE BORD'!K1708-'[1]TABLEAU DE BORD'!I1708</f>
        <v>0</v>
      </c>
    </row>
    <row r="1711" spans="69:88" x14ac:dyDescent="0.25">
      <c r="BQ17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BORD'!$B$13:$B$2000,0),11))*Q1711/INDEX('[1]TABLEAU DE BORD'!$B$13:$R$2000,MATCH('Formalisme RTE'!$H$2,'[1]TABLEAU DE BORD'!$B$13:$B$2000,0),12)</f>
        <v>2.7040062867933941</v>
      </c>
      <c r="BR1711">
        <f t="shared" si="94"/>
        <v>0</v>
      </c>
      <c r="BU1711">
        <f t="shared" si="92"/>
        <v>0.5758883471257642</v>
      </c>
      <c r="BW1711">
        <f>IF($BW$6="","",IF(ISERROR(INDEX([1]Base!$A$2:$C$207,MATCH($BW$6,[1]Base!$A$2:$A$207,0),2))=TRUE,"CABLE INCONNU",(INDEX([1]Base!$A$2:$C$207,MATCH($BW$6,[1]Base!$A$2:$A$207,0),3))))</f>
        <v>15.75</v>
      </c>
      <c r="BY1711">
        <f>IF($BW$6="","",IF(ISERROR(INDEX([1]Base!$A$2:$C$207,MATCH($BW$6,[1]Base!$A$2:$A$207,0),2))=TRUE,"CABLE INCONNU",(INDEX([1]Base!$A$2:$C$207,MATCH($BW$6,[1]Base!$A$2:$A$207,0),2))))</f>
        <v>0.54700000000000004</v>
      </c>
      <c r="CA1711">
        <f t="shared" si="93"/>
        <v>0</v>
      </c>
      <c r="CC1711">
        <f>$BB$28+$D$10*((EXP(($BB$26-Q1711)/$D$10)+EXP(-($BB$26-Q1711)/$D$10))/2-1)</f>
        <v>237.96</v>
      </c>
      <c r="CD17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BORD'!$B$13:$B$2000,0),9)))*Q1711/$M$18)</f>
        <v>237.96</v>
      </c>
      <c r="CF1711">
        <f>'[1]TABLEAU DE BORD'!B1709</f>
        <v>0</v>
      </c>
      <c r="CG1711">
        <f>'[1]TABLEAU DE BORD'!E1709-'[1]TABLEAU DE BORD'!C1709</f>
        <v>0</v>
      </c>
      <c r="CI1711">
        <f>'[1]TABLEAU DE BORD'!H1709</f>
        <v>0</v>
      </c>
      <c r="CJ1711">
        <f>'[1]TABLEAU DE BORD'!K1709-'[1]TABLEAU DE BORD'!I1709</f>
        <v>0</v>
      </c>
    </row>
    <row r="1712" spans="69:88" x14ac:dyDescent="0.25">
      <c r="BQ17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BORD'!$B$13:$B$2000,0),11))*Q1712/INDEX('[1]TABLEAU DE BORD'!$B$13:$R$2000,MATCH('Formalisme RTE'!$H$2,'[1]TABLEAU DE BORD'!$B$13:$B$2000,0),12)</f>
        <v>2.7040062867933941</v>
      </c>
      <c r="BR1712">
        <f t="shared" si="94"/>
        <v>0</v>
      </c>
      <c r="BU1712">
        <f t="shared" si="92"/>
        <v>0.5758883471257642</v>
      </c>
      <c r="BW1712">
        <f>IF($BW$6="","",IF(ISERROR(INDEX([1]Base!$A$2:$C$207,MATCH($BW$6,[1]Base!$A$2:$A$207,0),2))=TRUE,"CABLE INCONNU",(INDEX([1]Base!$A$2:$C$207,MATCH($BW$6,[1]Base!$A$2:$A$207,0),3))))</f>
        <v>15.75</v>
      </c>
      <c r="BY1712">
        <f>IF($BW$6="","",IF(ISERROR(INDEX([1]Base!$A$2:$C$207,MATCH($BW$6,[1]Base!$A$2:$A$207,0),2))=TRUE,"CABLE INCONNU",(INDEX([1]Base!$A$2:$C$207,MATCH($BW$6,[1]Base!$A$2:$A$207,0),2))))</f>
        <v>0.54700000000000004</v>
      </c>
      <c r="CA1712">
        <f t="shared" si="93"/>
        <v>0</v>
      </c>
      <c r="CC1712">
        <f>$BB$28+$D$10*((EXP(($BB$26-Q1712)/$D$10)+EXP(-($BB$26-Q1712)/$D$10))/2-1)</f>
        <v>237.96</v>
      </c>
      <c r="CD17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BORD'!$B$13:$B$2000,0),9)))*Q1712/$M$18)</f>
        <v>237.96</v>
      </c>
      <c r="CF1712">
        <f>'[1]TABLEAU DE BORD'!B1710</f>
        <v>0</v>
      </c>
      <c r="CG1712">
        <f>'[1]TABLEAU DE BORD'!E1710-'[1]TABLEAU DE BORD'!C1710</f>
        <v>0</v>
      </c>
      <c r="CI1712">
        <f>'[1]TABLEAU DE BORD'!H1710</f>
        <v>0</v>
      </c>
      <c r="CJ1712">
        <f>'[1]TABLEAU DE BORD'!K1710-'[1]TABLEAU DE BORD'!I1710</f>
        <v>0</v>
      </c>
    </row>
    <row r="1713" spans="69:88" x14ac:dyDescent="0.25">
      <c r="BQ17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BORD'!$B$13:$B$2000,0),11))*Q1713/INDEX('[1]TABLEAU DE BORD'!$B$13:$R$2000,MATCH('Formalisme RTE'!$H$2,'[1]TABLEAU DE BORD'!$B$13:$B$2000,0),12)</f>
        <v>2.7040062867933941</v>
      </c>
      <c r="BR1713">
        <f t="shared" si="94"/>
        <v>0</v>
      </c>
      <c r="BU1713">
        <f t="shared" si="92"/>
        <v>0.5758883471257642</v>
      </c>
      <c r="BW1713">
        <f>IF($BW$6="","",IF(ISERROR(INDEX([1]Base!$A$2:$C$207,MATCH($BW$6,[1]Base!$A$2:$A$207,0),2))=TRUE,"CABLE INCONNU",(INDEX([1]Base!$A$2:$C$207,MATCH($BW$6,[1]Base!$A$2:$A$207,0),3))))</f>
        <v>15.75</v>
      </c>
      <c r="BY1713">
        <f>IF($BW$6="","",IF(ISERROR(INDEX([1]Base!$A$2:$C$207,MATCH($BW$6,[1]Base!$A$2:$A$207,0),2))=TRUE,"CABLE INCONNU",(INDEX([1]Base!$A$2:$C$207,MATCH($BW$6,[1]Base!$A$2:$A$207,0),2))))</f>
        <v>0.54700000000000004</v>
      </c>
      <c r="CA1713">
        <f t="shared" si="93"/>
        <v>0</v>
      </c>
      <c r="CC1713">
        <f>$BB$28+$D$10*((EXP(($BB$26-Q1713)/$D$10)+EXP(-($BB$26-Q1713)/$D$10))/2-1)</f>
        <v>237.96</v>
      </c>
      <c r="CD17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BORD'!$B$13:$B$2000,0),9)))*Q1713/$M$18)</f>
        <v>237.96</v>
      </c>
      <c r="CF1713">
        <f>'[1]TABLEAU DE BORD'!B1711</f>
        <v>0</v>
      </c>
      <c r="CG1713">
        <f>'[1]TABLEAU DE BORD'!E1711-'[1]TABLEAU DE BORD'!C1711</f>
        <v>0</v>
      </c>
      <c r="CI1713">
        <f>'[1]TABLEAU DE BORD'!H1711</f>
        <v>0</v>
      </c>
      <c r="CJ1713">
        <f>'[1]TABLEAU DE BORD'!K1711-'[1]TABLEAU DE BORD'!I1711</f>
        <v>0</v>
      </c>
    </row>
    <row r="1714" spans="69:88" x14ac:dyDescent="0.25">
      <c r="BQ17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BORD'!$B$13:$B$2000,0),11))*Q1714/INDEX('[1]TABLEAU DE BORD'!$B$13:$R$2000,MATCH('Formalisme RTE'!$H$2,'[1]TABLEAU DE BORD'!$B$13:$B$2000,0),12)</f>
        <v>2.7040062867933941</v>
      </c>
      <c r="BR1714">
        <f t="shared" si="94"/>
        <v>0</v>
      </c>
      <c r="BU1714">
        <f t="shared" si="92"/>
        <v>0.5758883471257642</v>
      </c>
      <c r="BW1714">
        <f>IF($BW$6="","",IF(ISERROR(INDEX([1]Base!$A$2:$C$207,MATCH($BW$6,[1]Base!$A$2:$A$207,0),2))=TRUE,"CABLE INCONNU",(INDEX([1]Base!$A$2:$C$207,MATCH($BW$6,[1]Base!$A$2:$A$207,0),3))))</f>
        <v>15.75</v>
      </c>
      <c r="BY1714">
        <f>IF($BW$6="","",IF(ISERROR(INDEX([1]Base!$A$2:$C$207,MATCH($BW$6,[1]Base!$A$2:$A$207,0),2))=TRUE,"CABLE INCONNU",(INDEX([1]Base!$A$2:$C$207,MATCH($BW$6,[1]Base!$A$2:$A$207,0),2))))</f>
        <v>0.54700000000000004</v>
      </c>
      <c r="CA1714">
        <f t="shared" si="93"/>
        <v>0</v>
      </c>
      <c r="CC1714">
        <f>$BB$28+$D$10*((EXP(($BB$26-Q1714)/$D$10)+EXP(-($BB$26-Q1714)/$D$10))/2-1)</f>
        <v>237.96</v>
      </c>
      <c r="CD17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BORD'!$B$13:$B$2000,0),9)))*Q1714/$M$18)</f>
        <v>237.96</v>
      </c>
      <c r="CF1714">
        <f>'[1]TABLEAU DE BORD'!B1712</f>
        <v>0</v>
      </c>
      <c r="CG1714">
        <f>'[1]TABLEAU DE BORD'!E1712-'[1]TABLEAU DE BORD'!C1712</f>
        <v>0</v>
      </c>
      <c r="CI1714">
        <f>'[1]TABLEAU DE BORD'!H1712</f>
        <v>0</v>
      </c>
      <c r="CJ1714">
        <f>'[1]TABLEAU DE BORD'!K1712-'[1]TABLEAU DE BORD'!I1712</f>
        <v>0</v>
      </c>
    </row>
    <row r="1715" spans="69:88" x14ac:dyDescent="0.25">
      <c r="BQ17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BORD'!$B$13:$B$2000,0),11))*Q1715/INDEX('[1]TABLEAU DE BORD'!$B$13:$R$2000,MATCH('Formalisme RTE'!$H$2,'[1]TABLEAU DE BORD'!$B$13:$B$2000,0),12)</f>
        <v>2.7040062867933941</v>
      </c>
      <c r="BR1715">
        <f t="shared" si="94"/>
        <v>0</v>
      </c>
      <c r="BU1715">
        <f t="shared" si="92"/>
        <v>0.5758883471257642</v>
      </c>
      <c r="BW1715">
        <f>IF($BW$6="","",IF(ISERROR(INDEX([1]Base!$A$2:$C$207,MATCH($BW$6,[1]Base!$A$2:$A$207,0),2))=TRUE,"CABLE INCONNU",(INDEX([1]Base!$A$2:$C$207,MATCH($BW$6,[1]Base!$A$2:$A$207,0),3))))</f>
        <v>15.75</v>
      </c>
      <c r="BY1715">
        <f>IF($BW$6="","",IF(ISERROR(INDEX([1]Base!$A$2:$C$207,MATCH($BW$6,[1]Base!$A$2:$A$207,0),2))=TRUE,"CABLE INCONNU",(INDEX([1]Base!$A$2:$C$207,MATCH($BW$6,[1]Base!$A$2:$A$207,0),2))))</f>
        <v>0.54700000000000004</v>
      </c>
      <c r="CA1715">
        <f t="shared" si="93"/>
        <v>0</v>
      </c>
      <c r="CC1715">
        <f>$BB$28+$D$10*((EXP(($BB$26-Q1715)/$D$10)+EXP(-($BB$26-Q1715)/$D$10))/2-1)</f>
        <v>237.96</v>
      </c>
      <c r="CD17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BORD'!$B$13:$B$2000,0),9)))*Q1715/$M$18)</f>
        <v>237.96</v>
      </c>
      <c r="CF1715">
        <f>'[1]TABLEAU DE BORD'!B1713</f>
        <v>0</v>
      </c>
      <c r="CG1715">
        <f>'[1]TABLEAU DE BORD'!E1713-'[1]TABLEAU DE BORD'!C1713</f>
        <v>0</v>
      </c>
      <c r="CI1715">
        <f>'[1]TABLEAU DE BORD'!H1713</f>
        <v>0</v>
      </c>
      <c r="CJ1715">
        <f>'[1]TABLEAU DE BORD'!K1713-'[1]TABLEAU DE BORD'!I1713</f>
        <v>0</v>
      </c>
    </row>
    <row r="1716" spans="69:88" x14ac:dyDescent="0.25">
      <c r="BQ17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BORD'!$B$13:$B$2000,0),11))*Q1716/INDEX('[1]TABLEAU DE BORD'!$B$13:$R$2000,MATCH('Formalisme RTE'!$H$2,'[1]TABLEAU DE BORD'!$B$13:$B$2000,0),12)</f>
        <v>2.7040062867933941</v>
      </c>
      <c r="BR1716">
        <f t="shared" si="94"/>
        <v>0</v>
      </c>
      <c r="BU1716">
        <f t="shared" si="92"/>
        <v>0.5758883471257642</v>
      </c>
      <c r="BW1716">
        <f>IF($BW$6="","",IF(ISERROR(INDEX([1]Base!$A$2:$C$207,MATCH($BW$6,[1]Base!$A$2:$A$207,0),2))=TRUE,"CABLE INCONNU",(INDEX([1]Base!$A$2:$C$207,MATCH($BW$6,[1]Base!$A$2:$A$207,0),3))))</f>
        <v>15.75</v>
      </c>
      <c r="BY1716">
        <f>IF($BW$6="","",IF(ISERROR(INDEX([1]Base!$A$2:$C$207,MATCH($BW$6,[1]Base!$A$2:$A$207,0),2))=TRUE,"CABLE INCONNU",(INDEX([1]Base!$A$2:$C$207,MATCH($BW$6,[1]Base!$A$2:$A$207,0),2))))</f>
        <v>0.54700000000000004</v>
      </c>
      <c r="CA1716">
        <f t="shared" si="93"/>
        <v>0</v>
      </c>
      <c r="CC1716">
        <f>$BB$28+$D$10*((EXP(($BB$26-Q1716)/$D$10)+EXP(-($BB$26-Q1716)/$D$10))/2-1)</f>
        <v>237.96</v>
      </c>
      <c r="CD17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BORD'!$B$13:$B$2000,0),9)))*Q1716/$M$18)</f>
        <v>237.96</v>
      </c>
      <c r="CF1716">
        <f>'[1]TABLEAU DE BORD'!B1714</f>
        <v>0</v>
      </c>
      <c r="CG1716">
        <f>'[1]TABLEAU DE BORD'!E1714-'[1]TABLEAU DE BORD'!C1714</f>
        <v>0</v>
      </c>
      <c r="CI1716">
        <f>'[1]TABLEAU DE BORD'!H1714</f>
        <v>0</v>
      </c>
      <c r="CJ1716">
        <f>'[1]TABLEAU DE BORD'!K1714-'[1]TABLEAU DE BORD'!I1714</f>
        <v>0</v>
      </c>
    </row>
    <row r="1717" spans="69:88" x14ac:dyDescent="0.25">
      <c r="BQ17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BORD'!$B$13:$B$2000,0),11))*Q1717/INDEX('[1]TABLEAU DE BORD'!$B$13:$R$2000,MATCH('Formalisme RTE'!$H$2,'[1]TABLEAU DE BORD'!$B$13:$B$2000,0),12)</f>
        <v>2.7040062867933941</v>
      </c>
      <c r="BR1717">
        <f t="shared" si="94"/>
        <v>0</v>
      </c>
      <c r="BU1717">
        <f t="shared" si="92"/>
        <v>0.5758883471257642</v>
      </c>
      <c r="BW1717">
        <f>IF($BW$6="","",IF(ISERROR(INDEX([1]Base!$A$2:$C$207,MATCH($BW$6,[1]Base!$A$2:$A$207,0),2))=TRUE,"CABLE INCONNU",(INDEX([1]Base!$A$2:$C$207,MATCH($BW$6,[1]Base!$A$2:$A$207,0),3))))</f>
        <v>15.75</v>
      </c>
      <c r="BY1717">
        <f>IF($BW$6="","",IF(ISERROR(INDEX([1]Base!$A$2:$C$207,MATCH($BW$6,[1]Base!$A$2:$A$207,0),2))=TRUE,"CABLE INCONNU",(INDEX([1]Base!$A$2:$C$207,MATCH($BW$6,[1]Base!$A$2:$A$207,0),2))))</f>
        <v>0.54700000000000004</v>
      </c>
      <c r="CA1717">
        <f t="shared" si="93"/>
        <v>0</v>
      </c>
      <c r="CC1717">
        <f>$BB$28+$D$10*((EXP(($BB$26-Q1717)/$D$10)+EXP(-($BB$26-Q1717)/$D$10))/2-1)</f>
        <v>237.96</v>
      </c>
      <c r="CD17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BORD'!$B$13:$B$2000,0),9)))*Q1717/$M$18)</f>
        <v>237.96</v>
      </c>
      <c r="CF1717">
        <f>'[1]TABLEAU DE BORD'!B1715</f>
        <v>0</v>
      </c>
      <c r="CG1717">
        <f>'[1]TABLEAU DE BORD'!E1715-'[1]TABLEAU DE BORD'!C1715</f>
        <v>0</v>
      </c>
      <c r="CI1717">
        <f>'[1]TABLEAU DE BORD'!H1715</f>
        <v>0</v>
      </c>
      <c r="CJ1717">
        <f>'[1]TABLEAU DE BORD'!K1715-'[1]TABLEAU DE BORD'!I1715</f>
        <v>0</v>
      </c>
    </row>
    <row r="1718" spans="69:88" x14ac:dyDescent="0.25">
      <c r="BQ17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BORD'!$B$13:$B$2000,0),11))*Q1718/INDEX('[1]TABLEAU DE BORD'!$B$13:$R$2000,MATCH('Formalisme RTE'!$H$2,'[1]TABLEAU DE BORD'!$B$13:$B$2000,0),12)</f>
        <v>2.7040062867933941</v>
      </c>
      <c r="BR1718">
        <f t="shared" si="94"/>
        <v>0</v>
      </c>
      <c r="BU1718">
        <f t="shared" si="92"/>
        <v>0.5758883471257642</v>
      </c>
      <c r="BW1718">
        <f>IF($BW$6="","",IF(ISERROR(INDEX([1]Base!$A$2:$C$207,MATCH($BW$6,[1]Base!$A$2:$A$207,0),2))=TRUE,"CABLE INCONNU",(INDEX([1]Base!$A$2:$C$207,MATCH($BW$6,[1]Base!$A$2:$A$207,0),3))))</f>
        <v>15.75</v>
      </c>
      <c r="BY1718">
        <f>IF($BW$6="","",IF(ISERROR(INDEX([1]Base!$A$2:$C$207,MATCH($BW$6,[1]Base!$A$2:$A$207,0),2))=TRUE,"CABLE INCONNU",(INDEX([1]Base!$A$2:$C$207,MATCH($BW$6,[1]Base!$A$2:$A$207,0),2))))</f>
        <v>0.54700000000000004</v>
      </c>
      <c r="CA1718">
        <f t="shared" si="93"/>
        <v>0</v>
      </c>
      <c r="CC1718">
        <f>$BB$28+$D$10*((EXP(($BB$26-Q1718)/$D$10)+EXP(-($BB$26-Q1718)/$D$10))/2-1)</f>
        <v>237.96</v>
      </c>
      <c r="CD17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BORD'!$B$13:$B$2000,0),9)))*Q1718/$M$18)</f>
        <v>237.96</v>
      </c>
      <c r="CF1718">
        <f>'[1]TABLEAU DE BORD'!B1716</f>
        <v>0</v>
      </c>
      <c r="CG1718">
        <f>'[1]TABLEAU DE BORD'!E1716-'[1]TABLEAU DE BORD'!C1716</f>
        <v>0</v>
      </c>
      <c r="CI1718">
        <f>'[1]TABLEAU DE BORD'!H1716</f>
        <v>0</v>
      </c>
      <c r="CJ1718">
        <f>'[1]TABLEAU DE BORD'!K1716-'[1]TABLEAU DE BORD'!I1716</f>
        <v>0</v>
      </c>
    </row>
    <row r="1719" spans="69:88" x14ac:dyDescent="0.25">
      <c r="BQ17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BORD'!$B$13:$B$2000,0),11))*Q1719/INDEX('[1]TABLEAU DE BORD'!$B$13:$R$2000,MATCH('Formalisme RTE'!$H$2,'[1]TABLEAU DE BORD'!$B$13:$B$2000,0),12)</f>
        <v>2.7040062867933941</v>
      </c>
      <c r="BR1719">
        <f t="shared" si="94"/>
        <v>0</v>
      </c>
      <c r="BU1719">
        <f t="shared" si="92"/>
        <v>0.5758883471257642</v>
      </c>
      <c r="BW1719">
        <f>IF($BW$6="","",IF(ISERROR(INDEX([1]Base!$A$2:$C$207,MATCH($BW$6,[1]Base!$A$2:$A$207,0),2))=TRUE,"CABLE INCONNU",(INDEX([1]Base!$A$2:$C$207,MATCH($BW$6,[1]Base!$A$2:$A$207,0),3))))</f>
        <v>15.75</v>
      </c>
      <c r="BY1719">
        <f>IF($BW$6="","",IF(ISERROR(INDEX([1]Base!$A$2:$C$207,MATCH($BW$6,[1]Base!$A$2:$A$207,0),2))=TRUE,"CABLE INCONNU",(INDEX([1]Base!$A$2:$C$207,MATCH($BW$6,[1]Base!$A$2:$A$207,0),2))))</f>
        <v>0.54700000000000004</v>
      </c>
      <c r="CA1719">
        <f t="shared" si="93"/>
        <v>0</v>
      </c>
      <c r="CC1719">
        <f>$BB$28+$D$10*((EXP(($BB$26-Q1719)/$D$10)+EXP(-($BB$26-Q1719)/$D$10))/2-1)</f>
        <v>237.96</v>
      </c>
      <c r="CD17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BORD'!$B$13:$B$2000,0),9)))*Q1719/$M$18)</f>
        <v>237.96</v>
      </c>
      <c r="CF1719">
        <f>'[1]TABLEAU DE BORD'!B1717</f>
        <v>0</v>
      </c>
      <c r="CG1719">
        <f>'[1]TABLEAU DE BORD'!E1717-'[1]TABLEAU DE BORD'!C1717</f>
        <v>0</v>
      </c>
      <c r="CI1719">
        <f>'[1]TABLEAU DE BORD'!H1717</f>
        <v>0</v>
      </c>
      <c r="CJ1719">
        <f>'[1]TABLEAU DE BORD'!K1717-'[1]TABLEAU DE BORD'!I1717</f>
        <v>0</v>
      </c>
    </row>
    <row r="1720" spans="69:88" x14ac:dyDescent="0.25">
      <c r="BQ17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BORD'!$B$13:$B$2000,0),11))*Q1720/INDEX('[1]TABLEAU DE BORD'!$B$13:$R$2000,MATCH('Formalisme RTE'!$H$2,'[1]TABLEAU DE BORD'!$B$13:$B$2000,0),12)</f>
        <v>2.7040062867933941</v>
      </c>
      <c r="BR1720">
        <f t="shared" si="94"/>
        <v>0</v>
      </c>
      <c r="BU1720">
        <f t="shared" si="92"/>
        <v>0.5758883471257642</v>
      </c>
      <c r="BW1720">
        <f>IF($BW$6="","",IF(ISERROR(INDEX([1]Base!$A$2:$C$207,MATCH($BW$6,[1]Base!$A$2:$A$207,0),2))=TRUE,"CABLE INCONNU",(INDEX([1]Base!$A$2:$C$207,MATCH($BW$6,[1]Base!$A$2:$A$207,0),3))))</f>
        <v>15.75</v>
      </c>
      <c r="BY1720">
        <f>IF($BW$6="","",IF(ISERROR(INDEX([1]Base!$A$2:$C$207,MATCH($BW$6,[1]Base!$A$2:$A$207,0),2))=TRUE,"CABLE INCONNU",(INDEX([1]Base!$A$2:$C$207,MATCH($BW$6,[1]Base!$A$2:$A$207,0),2))))</f>
        <v>0.54700000000000004</v>
      </c>
      <c r="CA1720">
        <f t="shared" si="93"/>
        <v>0</v>
      </c>
      <c r="CC1720">
        <f>$BB$28+$D$10*((EXP(($BB$26-Q1720)/$D$10)+EXP(-($BB$26-Q1720)/$D$10))/2-1)</f>
        <v>237.96</v>
      </c>
      <c r="CD17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BORD'!$B$13:$B$2000,0),9)))*Q1720/$M$18)</f>
        <v>237.96</v>
      </c>
      <c r="CF1720">
        <f>'[1]TABLEAU DE BORD'!B1718</f>
        <v>0</v>
      </c>
      <c r="CG1720">
        <f>'[1]TABLEAU DE BORD'!E1718-'[1]TABLEAU DE BORD'!C1718</f>
        <v>0</v>
      </c>
      <c r="CI1720">
        <f>'[1]TABLEAU DE BORD'!H1718</f>
        <v>0</v>
      </c>
      <c r="CJ1720">
        <f>'[1]TABLEAU DE BORD'!K1718-'[1]TABLEAU DE BORD'!I1718</f>
        <v>0</v>
      </c>
    </row>
    <row r="1721" spans="69:88" x14ac:dyDescent="0.25">
      <c r="BQ17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BORD'!$B$13:$B$2000,0),11))*Q1721/INDEX('[1]TABLEAU DE BORD'!$B$13:$R$2000,MATCH('Formalisme RTE'!$H$2,'[1]TABLEAU DE BORD'!$B$13:$B$2000,0),12)</f>
        <v>2.7040062867933941</v>
      </c>
      <c r="BR1721">
        <f t="shared" si="94"/>
        <v>0</v>
      </c>
      <c r="BU1721">
        <f t="shared" si="92"/>
        <v>0.5758883471257642</v>
      </c>
      <c r="BW1721">
        <f>IF($BW$6="","",IF(ISERROR(INDEX([1]Base!$A$2:$C$207,MATCH($BW$6,[1]Base!$A$2:$A$207,0),2))=TRUE,"CABLE INCONNU",(INDEX([1]Base!$A$2:$C$207,MATCH($BW$6,[1]Base!$A$2:$A$207,0),3))))</f>
        <v>15.75</v>
      </c>
      <c r="BY1721">
        <f>IF($BW$6="","",IF(ISERROR(INDEX([1]Base!$A$2:$C$207,MATCH($BW$6,[1]Base!$A$2:$A$207,0),2))=TRUE,"CABLE INCONNU",(INDEX([1]Base!$A$2:$C$207,MATCH($BW$6,[1]Base!$A$2:$A$207,0),2))))</f>
        <v>0.54700000000000004</v>
      </c>
      <c r="CA1721">
        <f t="shared" si="93"/>
        <v>0</v>
      </c>
      <c r="CC1721">
        <f>$BB$28+$D$10*((EXP(($BB$26-Q1721)/$D$10)+EXP(-($BB$26-Q1721)/$D$10))/2-1)</f>
        <v>237.96</v>
      </c>
      <c r="CD17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BORD'!$B$13:$B$2000,0),9)))*Q1721/$M$18)</f>
        <v>237.96</v>
      </c>
      <c r="CF1721">
        <f>'[1]TABLEAU DE BORD'!B1719</f>
        <v>0</v>
      </c>
      <c r="CG1721">
        <f>'[1]TABLEAU DE BORD'!E1719-'[1]TABLEAU DE BORD'!C1719</f>
        <v>0</v>
      </c>
      <c r="CI1721">
        <f>'[1]TABLEAU DE BORD'!H1719</f>
        <v>0</v>
      </c>
      <c r="CJ1721">
        <f>'[1]TABLEAU DE BORD'!K1719-'[1]TABLEAU DE BORD'!I1719</f>
        <v>0</v>
      </c>
    </row>
    <row r="1722" spans="69:88" x14ac:dyDescent="0.25">
      <c r="BQ17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BORD'!$B$13:$B$2000,0),11))*Q1722/INDEX('[1]TABLEAU DE BORD'!$B$13:$R$2000,MATCH('Formalisme RTE'!$H$2,'[1]TABLEAU DE BORD'!$B$13:$B$2000,0),12)</f>
        <v>2.7040062867933941</v>
      </c>
      <c r="BR1722">
        <f t="shared" si="94"/>
        <v>0</v>
      </c>
      <c r="BU1722">
        <f t="shared" si="92"/>
        <v>0.5758883471257642</v>
      </c>
      <c r="BW1722">
        <f>IF($BW$6="","",IF(ISERROR(INDEX([1]Base!$A$2:$C$207,MATCH($BW$6,[1]Base!$A$2:$A$207,0),2))=TRUE,"CABLE INCONNU",(INDEX([1]Base!$A$2:$C$207,MATCH($BW$6,[1]Base!$A$2:$A$207,0),3))))</f>
        <v>15.75</v>
      </c>
      <c r="BY1722">
        <f>IF($BW$6="","",IF(ISERROR(INDEX([1]Base!$A$2:$C$207,MATCH($BW$6,[1]Base!$A$2:$A$207,0),2))=TRUE,"CABLE INCONNU",(INDEX([1]Base!$A$2:$C$207,MATCH($BW$6,[1]Base!$A$2:$A$207,0),2))))</f>
        <v>0.54700000000000004</v>
      </c>
      <c r="CA1722">
        <f t="shared" si="93"/>
        <v>0</v>
      </c>
      <c r="CC1722">
        <f>$BB$28+$D$10*((EXP(($BB$26-Q1722)/$D$10)+EXP(-($BB$26-Q1722)/$D$10))/2-1)</f>
        <v>237.96</v>
      </c>
      <c r="CD17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BORD'!$B$13:$B$2000,0),9)))*Q1722/$M$18)</f>
        <v>237.96</v>
      </c>
      <c r="CF1722">
        <f>'[1]TABLEAU DE BORD'!B1720</f>
        <v>0</v>
      </c>
      <c r="CG1722">
        <f>'[1]TABLEAU DE BORD'!E1720-'[1]TABLEAU DE BORD'!C1720</f>
        <v>0</v>
      </c>
      <c r="CI1722">
        <f>'[1]TABLEAU DE BORD'!H1720</f>
        <v>0</v>
      </c>
      <c r="CJ1722">
        <f>'[1]TABLEAU DE BORD'!K1720-'[1]TABLEAU DE BORD'!I1720</f>
        <v>0</v>
      </c>
    </row>
    <row r="1723" spans="69:88" x14ac:dyDescent="0.25">
      <c r="BQ17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BORD'!$B$13:$B$2000,0),11))*Q1723/INDEX('[1]TABLEAU DE BORD'!$B$13:$R$2000,MATCH('Formalisme RTE'!$H$2,'[1]TABLEAU DE BORD'!$B$13:$B$2000,0),12)</f>
        <v>2.7040062867933941</v>
      </c>
      <c r="BR1723">
        <f t="shared" si="94"/>
        <v>0</v>
      </c>
      <c r="BU1723">
        <f t="shared" si="92"/>
        <v>0.5758883471257642</v>
      </c>
      <c r="BW1723">
        <f>IF($BW$6="","",IF(ISERROR(INDEX([1]Base!$A$2:$C$207,MATCH($BW$6,[1]Base!$A$2:$A$207,0),2))=TRUE,"CABLE INCONNU",(INDEX([1]Base!$A$2:$C$207,MATCH($BW$6,[1]Base!$A$2:$A$207,0),3))))</f>
        <v>15.75</v>
      </c>
      <c r="BY1723">
        <f>IF($BW$6="","",IF(ISERROR(INDEX([1]Base!$A$2:$C$207,MATCH($BW$6,[1]Base!$A$2:$A$207,0),2))=TRUE,"CABLE INCONNU",(INDEX([1]Base!$A$2:$C$207,MATCH($BW$6,[1]Base!$A$2:$A$207,0),2))))</f>
        <v>0.54700000000000004</v>
      </c>
      <c r="CA1723">
        <f t="shared" si="93"/>
        <v>0</v>
      </c>
      <c r="CC1723">
        <f>$BB$28+$D$10*((EXP(($BB$26-Q1723)/$D$10)+EXP(-($BB$26-Q1723)/$D$10))/2-1)</f>
        <v>237.96</v>
      </c>
      <c r="CD17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BORD'!$B$13:$B$2000,0),9)))*Q1723/$M$18)</f>
        <v>237.96</v>
      </c>
      <c r="CF1723">
        <f>'[1]TABLEAU DE BORD'!B1721</f>
        <v>0</v>
      </c>
      <c r="CG1723">
        <f>'[1]TABLEAU DE BORD'!E1721-'[1]TABLEAU DE BORD'!C1721</f>
        <v>0</v>
      </c>
      <c r="CI1723">
        <f>'[1]TABLEAU DE BORD'!H1721</f>
        <v>0</v>
      </c>
      <c r="CJ1723">
        <f>'[1]TABLEAU DE BORD'!K1721-'[1]TABLEAU DE BORD'!I1721</f>
        <v>0</v>
      </c>
    </row>
    <row r="1724" spans="69:88" x14ac:dyDescent="0.25">
      <c r="BQ17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BORD'!$B$13:$B$2000,0),11))*Q1724/INDEX('[1]TABLEAU DE BORD'!$B$13:$R$2000,MATCH('Formalisme RTE'!$H$2,'[1]TABLEAU DE BORD'!$B$13:$B$2000,0),12)</f>
        <v>2.7040062867933941</v>
      </c>
      <c r="BR1724">
        <f t="shared" si="94"/>
        <v>0</v>
      </c>
      <c r="BU1724">
        <f t="shared" si="92"/>
        <v>0.5758883471257642</v>
      </c>
      <c r="BW1724">
        <f>IF($BW$6="","",IF(ISERROR(INDEX([1]Base!$A$2:$C$207,MATCH($BW$6,[1]Base!$A$2:$A$207,0),2))=TRUE,"CABLE INCONNU",(INDEX([1]Base!$A$2:$C$207,MATCH($BW$6,[1]Base!$A$2:$A$207,0),3))))</f>
        <v>15.75</v>
      </c>
      <c r="BY1724">
        <f>IF($BW$6="","",IF(ISERROR(INDEX([1]Base!$A$2:$C$207,MATCH($BW$6,[1]Base!$A$2:$A$207,0),2))=TRUE,"CABLE INCONNU",(INDEX([1]Base!$A$2:$C$207,MATCH($BW$6,[1]Base!$A$2:$A$207,0),2))))</f>
        <v>0.54700000000000004</v>
      </c>
      <c r="CA1724">
        <f t="shared" si="93"/>
        <v>0</v>
      </c>
      <c r="CC1724">
        <f>$BB$28+$D$10*((EXP(($BB$26-Q1724)/$D$10)+EXP(-($BB$26-Q1724)/$D$10))/2-1)</f>
        <v>237.96</v>
      </c>
      <c r="CD17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BORD'!$B$13:$B$2000,0),9)))*Q1724/$M$18)</f>
        <v>237.96</v>
      </c>
      <c r="CF1724">
        <f>'[1]TABLEAU DE BORD'!B1722</f>
        <v>0</v>
      </c>
      <c r="CG1724">
        <f>'[1]TABLEAU DE BORD'!E1722-'[1]TABLEAU DE BORD'!C1722</f>
        <v>0</v>
      </c>
      <c r="CI1724">
        <f>'[1]TABLEAU DE BORD'!H1722</f>
        <v>0</v>
      </c>
      <c r="CJ1724">
        <f>'[1]TABLEAU DE BORD'!K1722-'[1]TABLEAU DE BORD'!I1722</f>
        <v>0</v>
      </c>
    </row>
    <row r="1725" spans="69:88" x14ac:dyDescent="0.25">
      <c r="BQ17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BORD'!$B$13:$B$2000,0),11))*Q1725/INDEX('[1]TABLEAU DE BORD'!$B$13:$R$2000,MATCH('Formalisme RTE'!$H$2,'[1]TABLEAU DE BORD'!$B$13:$B$2000,0),12)</f>
        <v>2.7040062867933941</v>
      </c>
      <c r="BR1725">
        <f t="shared" si="94"/>
        <v>0</v>
      </c>
      <c r="BU1725">
        <f t="shared" si="92"/>
        <v>0.5758883471257642</v>
      </c>
      <c r="BW1725">
        <f>IF($BW$6="","",IF(ISERROR(INDEX([1]Base!$A$2:$C$207,MATCH($BW$6,[1]Base!$A$2:$A$207,0),2))=TRUE,"CABLE INCONNU",(INDEX([1]Base!$A$2:$C$207,MATCH($BW$6,[1]Base!$A$2:$A$207,0),3))))</f>
        <v>15.75</v>
      </c>
      <c r="BY1725">
        <f>IF($BW$6="","",IF(ISERROR(INDEX([1]Base!$A$2:$C$207,MATCH($BW$6,[1]Base!$A$2:$A$207,0),2))=TRUE,"CABLE INCONNU",(INDEX([1]Base!$A$2:$C$207,MATCH($BW$6,[1]Base!$A$2:$A$207,0),2))))</f>
        <v>0.54700000000000004</v>
      </c>
      <c r="CA1725">
        <f t="shared" si="93"/>
        <v>0</v>
      </c>
      <c r="CC1725">
        <f>$BB$28+$D$10*((EXP(($BB$26-Q1725)/$D$10)+EXP(-($BB$26-Q1725)/$D$10))/2-1)</f>
        <v>237.96</v>
      </c>
      <c r="CD17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BORD'!$B$13:$B$2000,0),9)))*Q1725/$M$18)</f>
        <v>237.96</v>
      </c>
      <c r="CF1725">
        <f>'[1]TABLEAU DE BORD'!B1723</f>
        <v>0</v>
      </c>
      <c r="CG1725">
        <f>'[1]TABLEAU DE BORD'!E1723-'[1]TABLEAU DE BORD'!C1723</f>
        <v>0</v>
      </c>
      <c r="CI1725">
        <f>'[1]TABLEAU DE BORD'!H1723</f>
        <v>0</v>
      </c>
      <c r="CJ1725">
        <f>'[1]TABLEAU DE BORD'!K1723-'[1]TABLEAU DE BORD'!I1723</f>
        <v>0</v>
      </c>
    </row>
    <row r="1726" spans="69:88" x14ac:dyDescent="0.25">
      <c r="BQ17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BORD'!$B$13:$B$2000,0),11))*Q1726/INDEX('[1]TABLEAU DE BORD'!$B$13:$R$2000,MATCH('Formalisme RTE'!$H$2,'[1]TABLEAU DE BORD'!$B$13:$B$2000,0),12)</f>
        <v>2.7040062867933941</v>
      </c>
      <c r="BR1726">
        <f t="shared" si="94"/>
        <v>0</v>
      </c>
      <c r="BU1726">
        <f t="shared" si="92"/>
        <v>0.5758883471257642</v>
      </c>
      <c r="BW1726">
        <f>IF($BW$6="","",IF(ISERROR(INDEX([1]Base!$A$2:$C$207,MATCH($BW$6,[1]Base!$A$2:$A$207,0),2))=TRUE,"CABLE INCONNU",(INDEX([1]Base!$A$2:$C$207,MATCH($BW$6,[1]Base!$A$2:$A$207,0),3))))</f>
        <v>15.75</v>
      </c>
      <c r="BY1726">
        <f>IF($BW$6="","",IF(ISERROR(INDEX([1]Base!$A$2:$C$207,MATCH($BW$6,[1]Base!$A$2:$A$207,0),2))=TRUE,"CABLE INCONNU",(INDEX([1]Base!$A$2:$C$207,MATCH($BW$6,[1]Base!$A$2:$A$207,0),2))))</f>
        <v>0.54700000000000004</v>
      </c>
      <c r="CA1726">
        <f t="shared" si="93"/>
        <v>0</v>
      </c>
      <c r="CC1726">
        <f>$BB$28+$D$10*((EXP(($BB$26-Q1726)/$D$10)+EXP(-($BB$26-Q1726)/$D$10))/2-1)</f>
        <v>237.96</v>
      </c>
      <c r="CD17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BORD'!$B$13:$B$2000,0),9)))*Q1726/$M$18)</f>
        <v>237.96</v>
      </c>
      <c r="CF1726">
        <f>'[1]TABLEAU DE BORD'!B1724</f>
        <v>0</v>
      </c>
      <c r="CG1726">
        <f>'[1]TABLEAU DE BORD'!E1724-'[1]TABLEAU DE BORD'!C1724</f>
        <v>0</v>
      </c>
      <c r="CI1726">
        <f>'[1]TABLEAU DE BORD'!H1724</f>
        <v>0</v>
      </c>
      <c r="CJ1726">
        <f>'[1]TABLEAU DE BORD'!K1724-'[1]TABLEAU DE BORD'!I1724</f>
        <v>0</v>
      </c>
    </row>
    <row r="1727" spans="69:88" x14ac:dyDescent="0.25">
      <c r="BQ17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BORD'!$B$13:$B$2000,0),11))*Q1727/INDEX('[1]TABLEAU DE BORD'!$B$13:$R$2000,MATCH('Formalisme RTE'!$H$2,'[1]TABLEAU DE BORD'!$B$13:$B$2000,0),12)</f>
        <v>2.7040062867933941</v>
      </c>
      <c r="BR1727">
        <f t="shared" si="94"/>
        <v>0</v>
      </c>
      <c r="BU1727">
        <f t="shared" si="92"/>
        <v>0.5758883471257642</v>
      </c>
      <c r="BW1727">
        <f>IF($BW$6="","",IF(ISERROR(INDEX([1]Base!$A$2:$C$207,MATCH($BW$6,[1]Base!$A$2:$A$207,0),2))=TRUE,"CABLE INCONNU",(INDEX([1]Base!$A$2:$C$207,MATCH($BW$6,[1]Base!$A$2:$A$207,0),3))))</f>
        <v>15.75</v>
      </c>
      <c r="BY1727">
        <f>IF($BW$6="","",IF(ISERROR(INDEX([1]Base!$A$2:$C$207,MATCH($BW$6,[1]Base!$A$2:$A$207,0),2))=TRUE,"CABLE INCONNU",(INDEX([1]Base!$A$2:$C$207,MATCH($BW$6,[1]Base!$A$2:$A$207,0),2))))</f>
        <v>0.54700000000000004</v>
      </c>
      <c r="CA1727">
        <f t="shared" si="93"/>
        <v>0</v>
      </c>
      <c r="CC1727">
        <f>$BB$28+$D$10*((EXP(($BB$26-Q1727)/$D$10)+EXP(-($BB$26-Q1727)/$D$10))/2-1)</f>
        <v>237.96</v>
      </c>
      <c r="CD17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BORD'!$B$13:$B$2000,0),9)))*Q1727/$M$18)</f>
        <v>237.96</v>
      </c>
      <c r="CF1727">
        <f>'[1]TABLEAU DE BORD'!B1725</f>
        <v>0</v>
      </c>
      <c r="CG1727">
        <f>'[1]TABLEAU DE BORD'!E1725-'[1]TABLEAU DE BORD'!C1725</f>
        <v>0</v>
      </c>
      <c r="CI1727">
        <f>'[1]TABLEAU DE BORD'!H1725</f>
        <v>0</v>
      </c>
      <c r="CJ1727">
        <f>'[1]TABLEAU DE BORD'!K1725-'[1]TABLEAU DE BORD'!I1725</f>
        <v>0</v>
      </c>
    </row>
    <row r="1728" spans="69:88" x14ac:dyDescent="0.25">
      <c r="BQ17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BORD'!$B$13:$B$2000,0),11))*Q1728/INDEX('[1]TABLEAU DE BORD'!$B$13:$R$2000,MATCH('Formalisme RTE'!$H$2,'[1]TABLEAU DE BORD'!$B$13:$B$2000,0),12)</f>
        <v>2.7040062867933941</v>
      </c>
      <c r="BR1728">
        <f t="shared" si="94"/>
        <v>0</v>
      </c>
      <c r="BU1728">
        <f t="shared" si="92"/>
        <v>0.5758883471257642</v>
      </c>
      <c r="BW1728">
        <f>IF($BW$6="","",IF(ISERROR(INDEX([1]Base!$A$2:$C$207,MATCH($BW$6,[1]Base!$A$2:$A$207,0),2))=TRUE,"CABLE INCONNU",(INDEX([1]Base!$A$2:$C$207,MATCH($BW$6,[1]Base!$A$2:$A$207,0),3))))</f>
        <v>15.75</v>
      </c>
      <c r="BY1728">
        <f>IF($BW$6="","",IF(ISERROR(INDEX([1]Base!$A$2:$C$207,MATCH($BW$6,[1]Base!$A$2:$A$207,0),2))=TRUE,"CABLE INCONNU",(INDEX([1]Base!$A$2:$C$207,MATCH($BW$6,[1]Base!$A$2:$A$207,0),2))))</f>
        <v>0.54700000000000004</v>
      </c>
      <c r="CA1728">
        <f t="shared" si="93"/>
        <v>0</v>
      </c>
      <c r="CC1728">
        <f>$BB$28+$D$10*((EXP(($BB$26-Q1728)/$D$10)+EXP(-($BB$26-Q1728)/$D$10))/2-1)</f>
        <v>237.96</v>
      </c>
      <c r="CD17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BORD'!$B$13:$B$2000,0),9)))*Q1728/$M$18)</f>
        <v>237.96</v>
      </c>
      <c r="CF1728">
        <f>'[1]TABLEAU DE BORD'!B1726</f>
        <v>0</v>
      </c>
      <c r="CG1728">
        <f>'[1]TABLEAU DE BORD'!E1726-'[1]TABLEAU DE BORD'!C1726</f>
        <v>0</v>
      </c>
      <c r="CI1728">
        <f>'[1]TABLEAU DE BORD'!H1726</f>
        <v>0</v>
      </c>
      <c r="CJ1728">
        <f>'[1]TABLEAU DE BORD'!K1726-'[1]TABLEAU DE BORD'!I1726</f>
        <v>0</v>
      </c>
    </row>
    <row r="1729" spans="69:88" x14ac:dyDescent="0.25">
      <c r="BQ17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BORD'!$B$13:$B$2000,0),11))*Q1729/INDEX('[1]TABLEAU DE BORD'!$B$13:$R$2000,MATCH('Formalisme RTE'!$H$2,'[1]TABLEAU DE BORD'!$B$13:$B$2000,0),12)</f>
        <v>2.7040062867933941</v>
      </c>
      <c r="BR1729">
        <f t="shared" si="94"/>
        <v>0</v>
      </c>
      <c r="BU1729">
        <f t="shared" si="92"/>
        <v>0.5758883471257642</v>
      </c>
      <c r="BW1729">
        <f>IF($BW$6="","",IF(ISERROR(INDEX([1]Base!$A$2:$C$207,MATCH($BW$6,[1]Base!$A$2:$A$207,0),2))=TRUE,"CABLE INCONNU",(INDEX([1]Base!$A$2:$C$207,MATCH($BW$6,[1]Base!$A$2:$A$207,0),3))))</f>
        <v>15.75</v>
      </c>
      <c r="BY1729">
        <f>IF($BW$6="","",IF(ISERROR(INDEX([1]Base!$A$2:$C$207,MATCH($BW$6,[1]Base!$A$2:$A$207,0),2))=TRUE,"CABLE INCONNU",(INDEX([1]Base!$A$2:$C$207,MATCH($BW$6,[1]Base!$A$2:$A$207,0),2))))</f>
        <v>0.54700000000000004</v>
      </c>
      <c r="CA1729">
        <f t="shared" si="93"/>
        <v>0</v>
      </c>
      <c r="CC1729">
        <f>$BB$28+$D$10*((EXP(($BB$26-Q1729)/$D$10)+EXP(-($BB$26-Q1729)/$D$10))/2-1)</f>
        <v>237.96</v>
      </c>
      <c r="CD17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BORD'!$B$13:$B$2000,0),9)))*Q1729/$M$18)</f>
        <v>237.96</v>
      </c>
      <c r="CF1729">
        <f>'[1]TABLEAU DE BORD'!B1727</f>
        <v>0</v>
      </c>
      <c r="CG1729">
        <f>'[1]TABLEAU DE BORD'!E1727-'[1]TABLEAU DE BORD'!C1727</f>
        <v>0</v>
      </c>
      <c r="CI1729">
        <f>'[1]TABLEAU DE BORD'!H1727</f>
        <v>0</v>
      </c>
      <c r="CJ1729">
        <f>'[1]TABLEAU DE BORD'!K1727-'[1]TABLEAU DE BORD'!I1727</f>
        <v>0</v>
      </c>
    </row>
    <row r="1730" spans="69:88" x14ac:dyDescent="0.25">
      <c r="BQ17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BORD'!$B$13:$B$2000,0),11))*Q1730/INDEX('[1]TABLEAU DE BORD'!$B$13:$R$2000,MATCH('Formalisme RTE'!$H$2,'[1]TABLEAU DE BORD'!$B$13:$B$2000,0),12)</f>
        <v>2.7040062867933941</v>
      </c>
      <c r="BR1730">
        <f t="shared" si="94"/>
        <v>0</v>
      </c>
      <c r="BU1730">
        <f t="shared" si="92"/>
        <v>0.5758883471257642</v>
      </c>
      <c r="BW1730">
        <f>IF($BW$6="","",IF(ISERROR(INDEX([1]Base!$A$2:$C$207,MATCH($BW$6,[1]Base!$A$2:$A$207,0),2))=TRUE,"CABLE INCONNU",(INDEX([1]Base!$A$2:$C$207,MATCH($BW$6,[1]Base!$A$2:$A$207,0),3))))</f>
        <v>15.75</v>
      </c>
      <c r="BY1730">
        <f>IF($BW$6="","",IF(ISERROR(INDEX([1]Base!$A$2:$C$207,MATCH($BW$6,[1]Base!$A$2:$A$207,0),2))=TRUE,"CABLE INCONNU",(INDEX([1]Base!$A$2:$C$207,MATCH($BW$6,[1]Base!$A$2:$A$207,0),2))))</f>
        <v>0.54700000000000004</v>
      </c>
      <c r="CA1730">
        <f t="shared" si="93"/>
        <v>0</v>
      </c>
      <c r="CC1730">
        <f>$BB$28+$D$10*((EXP(($BB$26-Q1730)/$D$10)+EXP(-($BB$26-Q1730)/$D$10))/2-1)</f>
        <v>237.96</v>
      </c>
      <c r="CD17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BORD'!$B$13:$B$2000,0),9)))*Q1730/$M$18)</f>
        <v>237.96</v>
      </c>
      <c r="CF1730">
        <f>'[1]TABLEAU DE BORD'!B1728</f>
        <v>0</v>
      </c>
      <c r="CG1730">
        <f>'[1]TABLEAU DE BORD'!E1728-'[1]TABLEAU DE BORD'!C1728</f>
        <v>0</v>
      </c>
      <c r="CI1730">
        <f>'[1]TABLEAU DE BORD'!H1728</f>
        <v>0</v>
      </c>
      <c r="CJ1730">
        <f>'[1]TABLEAU DE BORD'!K1728-'[1]TABLEAU DE BORD'!I1728</f>
        <v>0</v>
      </c>
    </row>
    <row r="1731" spans="69:88" x14ac:dyDescent="0.25">
      <c r="BQ17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BORD'!$B$13:$B$2000,0),11))*Q1731/INDEX('[1]TABLEAU DE BORD'!$B$13:$R$2000,MATCH('Formalisme RTE'!$H$2,'[1]TABLEAU DE BORD'!$B$13:$B$2000,0),12)</f>
        <v>2.7040062867933941</v>
      </c>
      <c r="BR1731">
        <f t="shared" si="94"/>
        <v>137.03839108204684</v>
      </c>
      <c r="BU1731">
        <f t="shared" si="92"/>
        <v>0.5758883471257642</v>
      </c>
      <c r="BW1731">
        <f>IF($BW$6="","",IF(ISERROR(INDEX([1]Base!$A$2:$C$207,MATCH($BW$6,[1]Base!$A$2:$A$207,0),2))=TRUE,"CABLE INCONNU",(INDEX([1]Base!$A$2:$C$207,MATCH($BW$6,[1]Base!$A$2:$A$207,0),3))))</f>
        <v>15.75</v>
      </c>
      <c r="BY1731">
        <f>IF($BW$6="","",IF(ISERROR(INDEX([1]Base!$A$2:$C$207,MATCH($BW$6,[1]Base!$A$2:$A$207,0),2))=TRUE,"CABLE INCONNU",(INDEX([1]Base!$A$2:$C$207,MATCH($BW$6,[1]Base!$A$2:$A$207,0),2))))</f>
        <v>0.54700000000000004</v>
      </c>
      <c r="CA1731">
        <f t="shared" si="93"/>
        <v>237.96</v>
      </c>
      <c r="CD17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BORD'!$B$13:$B$2000,0),9)))*Q1731/$M$18)</f>
        <v>237.96</v>
      </c>
      <c r="CF1731">
        <f>'[1]TABLEAU DE BORD'!B1729</f>
        <v>0</v>
      </c>
      <c r="CG1731">
        <f>'[1]TABLEAU DE BORD'!E1729-'[1]TABLEAU DE BORD'!C1729</f>
        <v>0</v>
      </c>
      <c r="CI1731">
        <f>'[1]TABLEAU DE BORD'!H1729</f>
        <v>0</v>
      </c>
      <c r="CJ1731">
        <f>'[1]TABLEAU DE BORD'!K1729-'[1]TABLEAU DE BORD'!I1729</f>
        <v>0</v>
      </c>
    </row>
    <row r="1732" spans="69:88" x14ac:dyDescent="0.25">
      <c r="BQ17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BORD'!$B$13:$B$2000,0),11))*Q1732/INDEX('[1]TABLEAU DE BORD'!$B$13:$R$2000,MATCH('Formalisme RTE'!$H$2,'[1]TABLEAU DE BORD'!$B$13:$B$2000,0),12)</f>
        <v>2.7040062867933941</v>
      </c>
      <c r="BR1732">
        <f t="shared" si="94"/>
        <v>137.03839108204684</v>
      </c>
      <c r="BU1732">
        <f t="shared" si="92"/>
        <v>0.5758883471257642</v>
      </c>
      <c r="BW1732">
        <f>IF($BW$6="","",IF(ISERROR(INDEX([1]Base!$A$2:$C$207,MATCH($BW$6,[1]Base!$A$2:$A$207,0),2))=TRUE,"CABLE INCONNU",(INDEX([1]Base!$A$2:$C$207,MATCH($BW$6,[1]Base!$A$2:$A$207,0),3))))</f>
        <v>15.75</v>
      </c>
      <c r="BY1732">
        <f>IF($BW$6="","",IF(ISERROR(INDEX([1]Base!$A$2:$C$207,MATCH($BW$6,[1]Base!$A$2:$A$207,0),2))=TRUE,"CABLE INCONNU",(INDEX([1]Base!$A$2:$C$207,MATCH($BW$6,[1]Base!$A$2:$A$207,0),2))))</f>
        <v>0.54700000000000004</v>
      </c>
      <c r="CA1732">
        <f t="shared" si="93"/>
        <v>237.96</v>
      </c>
      <c r="CD17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BORD'!$B$13:$B$2000,0),9)))*Q1732/$M$18)</f>
        <v>237.96</v>
      </c>
      <c r="CF1732">
        <f>'[1]TABLEAU DE BORD'!B1730</f>
        <v>0</v>
      </c>
      <c r="CG1732">
        <f>'[1]TABLEAU DE BORD'!E1730-'[1]TABLEAU DE BORD'!C1730</f>
        <v>0</v>
      </c>
      <c r="CI1732">
        <f>'[1]TABLEAU DE BORD'!H1730</f>
        <v>0</v>
      </c>
      <c r="CJ1732">
        <f>'[1]TABLEAU DE BORD'!K1730-'[1]TABLEAU DE BORD'!I1730</f>
        <v>0</v>
      </c>
    </row>
    <row r="1733" spans="69:88" x14ac:dyDescent="0.25">
      <c r="BQ17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BORD'!$B$13:$B$2000,0),11))*Q1733/INDEX('[1]TABLEAU DE BORD'!$B$13:$R$2000,MATCH('Formalisme RTE'!$H$2,'[1]TABLEAU DE BORD'!$B$13:$B$2000,0),12)</f>
        <v>2.7040062867933941</v>
      </c>
      <c r="BR1733">
        <f t="shared" si="94"/>
        <v>137.03839108204684</v>
      </c>
      <c r="BU1733">
        <f t="shared" si="92"/>
        <v>0.5758883471257642</v>
      </c>
      <c r="BW1733">
        <f>IF($BW$6="","",IF(ISERROR(INDEX([1]Base!$A$2:$C$207,MATCH($BW$6,[1]Base!$A$2:$A$207,0),2))=TRUE,"CABLE INCONNU",(INDEX([1]Base!$A$2:$C$207,MATCH($BW$6,[1]Base!$A$2:$A$207,0),3))))</f>
        <v>15.75</v>
      </c>
      <c r="BY1733">
        <f>IF($BW$6="","",IF(ISERROR(INDEX([1]Base!$A$2:$C$207,MATCH($BW$6,[1]Base!$A$2:$A$207,0),2))=TRUE,"CABLE INCONNU",(INDEX([1]Base!$A$2:$C$207,MATCH($BW$6,[1]Base!$A$2:$A$207,0),2))))</f>
        <v>0.54700000000000004</v>
      </c>
      <c r="CA1733">
        <f t="shared" si="93"/>
        <v>237.96</v>
      </c>
      <c r="CD17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BORD'!$B$13:$B$2000,0),9)))*Q1733/$M$18)</f>
        <v>237.96</v>
      </c>
      <c r="CF1733">
        <f>'[1]TABLEAU DE BORD'!B1731</f>
        <v>0</v>
      </c>
      <c r="CG1733">
        <f>'[1]TABLEAU DE BORD'!E1731-'[1]TABLEAU DE BORD'!C1731</f>
        <v>0</v>
      </c>
      <c r="CI1733">
        <f>'[1]TABLEAU DE BORD'!H1731</f>
        <v>0</v>
      </c>
      <c r="CJ1733">
        <f>'[1]TABLEAU DE BORD'!K1731-'[1]TABLEAU DE BORD'!I1731</f>
        <v>0</v>
      </c>
    </row>
    <row r="1734" spans="69:88" x14ac:dyDescent="0.25">
      <c r="BQ17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BORD'!$B$13:$B$2000,0),11))*Q1734/INDEX('[1]TABLEAU DE BORD'!$B$13:$R$2000,MATCH('Formalisme RTE'!$H$2,'[1]TABLEAU DE BORD'!$B$13:$B$2000,0),12)</f>
        <v>2.7040062867933941</v>
      </c>
      <c r="BR1734">
        <f t="shared" si="94"/>
        <v>137.03839108204684</v>
      </c>
      <c r="BU1734">
        <f t="shared" si="92"/>
        <v>0.5758883471257642</v>
      </c>
      <c r="BW1734">
        <f>IF($BW$6="","",IF(ISERROR(INDEX([1]Base!$A$2:$C$207,MATCH($BW$6,[1]Base!$A$2:$A$207,0),2))=TRUE,"CABLE INCONNU",(INDEX([1]Base!$A$2:$C$207,MATCH($BW$6,[1]Base!$A$2:$A$207,0),3))))</f>
        <v>15.75</v>
      </c>
      <c r="BY1734">
        <f>IF($BW$6="","",IF(ISERROR(INDEX([1]Base!$A$2:$C$207,MATCH($BW$6,[1]Base!$A$2:$A$207,0),2))=TRUE,"CABLE INCONNU",(INDEX([1]Base!$A$2:$C$207,MATCH($BW$6,[1]Base!$A$2:$A$207,0),2))))</f>
        <v>0.54700000000000004</v>
      </c>
      <c r="CA1734">
        <f t="shared" si="93"/>
        <v>237.96</v>
      </c>
      <c r="CD17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BORD'!$B$13:$B$2000,0),9)))*Q1734/$M$18)</f>
        <v>237.96</v>
      </c>
      <c r="CF1734">
        <f>'[1]TABLEAU DE BORD'!B1732</f>
        <v>0</v>
      </c>
      <c r="CG1734">
        <f>'[1]TABLEAU DE BORD'!E1732-'[1]TABLEAU DE BORD'!C1732</f>
        <v>0</v>
      </c>
      <c r="CI1734">
        <f>'[1]TABLEAU DE BORD'!H1732</f>
        <v>0</v>
      </c>
      <c r="CJ1734">
        <f>'[1]TABLEAU DE BORD'!K1732-'[1]TABLEAU DE BORD'!I1732</f>
        <v>0</v>
      </c>
    </row>
    <row r="1735" spans="69:88" x14ac:dyDescent="0.25">
      <c r="BQ17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BORD'!$B$13:$B$2000,0),11))*Q1735/INDEX('[1]TABLEAU DE BORD'!$B$13:$R$2000,MATCH('Formalisme RTE'!$H$2,'[1]TABLEAU DE BORD'!$B$13:$B$2000,0),12)</f>
        <v>2.7040062867933941</v>
      </c>
      <c r="BR1735">
        <f t="shared" si="94"/>
        <v>137.03839108204684</v>
      </c>
      <c r="BU1735">
        <f t="shared" si="92"/>
        <v>0.5758883471257642</v>
      </c>
      <c r="BW1735">
        <f>IF($BW$6="","",IF(ISERROR(INDEX([1]Base!$A$2:$C$207,MATCH($BW$6,[1]Base!$A$2:$A$207,0),2))=TRUE,"CABLE INCONNU",(INDEX([1]Base!$A$2:$C$207,MATCH($BW$6,[1]Base!$A$2:$A$207,0),3))))</f>
        <v>15.75</v>
      </c>
      <c r="BY1735">
        <f>IF($BW$6="","",IF(ISERROR(INDEX([1]Base!$A$2:$C$207,MATCH($BW$6,[1]Base!$A$2:$A$207,0),2))=TRUE,"CABLE INCONNU",(INDEX([1]Base!$A$2:$C$207,MATCH($BW$6,[1]Base!$A$2:$A$207,0),2))))</f>
        <v>0.54700000000000004</v>
      </c>
      <c r="CA1735">
        <f t="shared" si="93"/>
        <v>237.96</v>
      </c>
      <c r="CD17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BORD'!$B$13:$B$2000,0),9)))*Q1735/$M$18)</f>
        <v>237.96</v>
      </c>
      <c r="CF1735">
        <f>'[1]TABLEAU DE BORD'!B1733</f>
        <v>0</v>
      </c>
      <c r="CG1735">
        <f>'[1]TABLEAU DE BORD'!E1733-'[1]TABLEAU DE BORD'!C1733</f>
        <v>0</v>
      </c>
      <c r="CI1735">
        <f>'[1]TABLEAU DE BORD'!H1733</f>
        <v>0</v>
      </c>
      <c r="CJ1735">
        <f>'[1]TABLEAU DE BORD'!K1733-'[1]TABLEAU DE BORD'!I1733</f>
        <v>0</v>
      </c>
    </row>
    <row r="1736" spans="69:88" x14ac:dyDescent="0.25">
      <c r="BQ17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BORD'!$B$13:$B$2000,0),11))*Q1736/INDEX('[1]TABLEAU DE BORD'!$B$13:$R$2000,MATCH('Formalisme RTE'!$H$2,'[1]TABLEAU DE BORD'!$B$13:$B$2000,0),12)</f>
        <v>2.7040062867933941</v>
      </c>
      <c r="BR1736">
        <f t="shared" si="94"/>
        <v>137.03839108204684</v>
      </c>
      <c r="BU1736">
        <f t="shared" si="92"/>
        <v>0.5758883471257642</v>
      </c>
      <c r="BW1736">
        <f>IF($BW$6="","",IF(ISERROR(INDEX([1]Base!$A$2:$C$207,MATCH($BW$6,[1]Base!$A$2:$A$207,0),2))=TRUE,"CABLE INCONNU",(INDEX([1]Base!$A$2:$C$207,MATCH($BW$6,[1]Base!$A$2:$A$207,0),3))))</f>
        <v>15.75</v>
      </c>
      <c r="BY1736">
        <f>IF($BW$6="","",IF(ISERROR(INDEX([1]Base!$A$2:$C$207,MATCH($BW$6,[1]Base!$A$2:$A$207,0),2))=TRUE,"CABLE INCONNU",(INDEX([1]Base!$A$2:$C$207,MATCH($BW$6,[1]Base!$A$2:$A$207,0),2))))</f>
        <v>0.54700000000000004</v>
      </c>
      <c r="CA1736">
        <f t="shared" si="93"/>
        <v>237.96</v>
      </c>
      <c r="CD17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BORD'!$B$13:$B$2000,0),9)))*Q1736/$M$18)</f>
        <v>237.96</v>
      </c>
      <c r="CF1736">
        <f>'[1]TABLEAU DE BORD'!B1734</f>
        <v>0</v>
      </c>
      <c r="CG1736">
        <f>'[1]TABLEAU DE BORD'!E1734-'[1]TABLEAU DE BORD'!C1734</f>
        <v>0</v>
      </c>
      <c r="CI1736">
        <f>'[1]TABLEAU DE BORD'!H1734</f>
        <v>0</v>
      </c>
      <c r="CJ1736">
        <f>'[1]TABLEAU DE BORD'!K1734-'[1]TABLEAU DE BORD'!I1734</f>
        <v>0</v>
      </c>
    </row>
    <row r="1737" spans="69:88" x14ac:dyDescent="0.25">
      <c r="BQ17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BORD'!$B$13:$B$2000,0),11))*Q1737/INDEX('[1]TABLEAU DE BORD'!$B$13:$R$2000,MATCH('Formalisme RTE'!$H$2,'[1]TABLEAU DE BORD'!$B$13:$B$2000,0),12)</f>
        <v>2.7040062867933941</v>
      </c>
      <c r="BR1737">
        <f t="shared" si="94"/>
        <v>137.03839108204684</v>
      </c>
      <c r="BU1737">
        <f t="shared" si="92"/>
        <v>0.5758883471257642</v>
      </c>
      <c r="BW1737">
        <f>IF($BW$6="","",IF(ISERROR(INDEX([1]Base!$A$2:$C$207,MATCH($BW$6,[1]Base!$A$2:$A$207,0),2))=TRUE,"CABLE INCONNU",(INDEX([1]Base!$A$2:$C$207,MATCH($BW$6,[1]Base!$A$2:$A$207,0),3))))</f>
        <v>15.75</v>
      </c>
      <c r="BY1737">
        <f>IF($BW$6="","",IF(ISERROR(INDEX([1]Base!$A$2:$C$207,MATCH($BW$6,[1]Base!$A$2:$A$207,0),2))=TRUE,"CABLE INCONNU",(INDEX([1]Base!$A$2:$C$207,MATCH($BW$6,[1]Base!$A$2:$A$207,0),2))))</f>
        <v>0.54700000000000004</v>
      </c>
      <c r="CA1737">
        <f t="shared" si="93"/>
        <v>237.96</v>
      </c>
      <c r="CD17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BORD'!$B$13:$B$2000,0),9)))*Q1737/$M$18)</f>
        <v>237.96</v>
      </c>
      <c r="CF1737">
        <f>'[1]TABLEAU DE BORD'!B1735</f>
        <v>0</v>
      </c>
      <c r="CG1737">
        <f>'[1]TABLEAU DE BORD'!E1735-'[1]TABLEAU DE BORD'!C1735</f>
        <v>0</v>
      </c>
      <c r="CI1737">
        <f>'[1]TABLEAU DE BORD'!H1735</f>
        <v>0</v>
      </c>
      <c r="CJ1737">
        <f>'[1]TABLEAU DE BORD'!K1735-'[1]TABLEAU DE BORD'!I1735</f>
        <v>0</v>
      </c>
    </row>
    <row r="1738" spans="69:88" x14ac:dyDescent="0.25">
      <c r="BQ17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BORD'!$B$13:$B$2000,0),11))*Q1738/INDEX('[1]TABLEAU DE BORD'!$B$13:$R$2000,MATCH('Formalisme RTE'!$H$2,'[1]TABLEAU DE BORD'!$B$13:$B$2000,0),12)</f>
        <v>2.7040062867933941</v>
      </c>
      <c r="BR1738">
        <f t="shared" si="94"/>
        <v>137.03839108204684</v>
      </c>
      <c r="BU1738">
        <f t="shared" si="92"/>
        <v>0.5758883471257642</v>
      </c>
      <c r="BW1738">
        <f>IF($BW$6="","",IF(ISERROR(INDEX([1]Base!$A$2:$C$207,MATCH($BW$6,[1]Base!$A$2:$A$207,0),2))=TRUE,"CABLE INCONNU",(INDEX([1]Base!$A$2:$C$207,MATCH($BW$6,[1]Base!$A$2:$A$207,0),3))))</f>
        <v>15.75</v>
      </c>
      <c r="BY1738">
        <f>IF($BW$6="","",IF(ISERROR(INDEX([1]Base!$A$2:$C$207,MATCH($BW$6,[1]Base!$A$2:$A$207,0),2))=TRUE,"CABLE INCONNU",(INDEX([1]Base!$A$2:$C$207,MATCH($BW$6,[1]Base!$A$2:$A$207,0),2))))</f>
        <v>0.54700000000000004</v>
      </c>
      <c r="CA1738">
        <f t="shared" si="93"/>
        <v>237.96</v>
      </c>
      <c r="CD17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BORD'!$B$13:$B$2000,0),9)))*Q1738/$M$18)</f>
        <v>237.96</v>
      </c>
      <c r="CF1738">
        <f>'[1]TABLEAU DE BORD'!B1736</f>
        <v>0</v>
      </c>
      <c r="CG1738">
        <f>'[1]TABLEAU DE BORD'!E1736-'[1]TABLEAU DE BORD'!C1736</f>
        <v>0</v>
      </c>
      <c r="CI1738">
        <f>'[1]TABLEAU DE BORD'!H1736</f>
        <v>0</v>
      </c>
      <c r="CJ1738">
        <f>'[1]TABLEAU DE BORD'!K1736-'[1]TABLEAU DE BORD'!I1736</f>
        <v>0</v>
      </c>
    </row>
    <row r="1739" spans="69:88" x14ac:dyDescent="0.25">
      <c r="BQ17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BORD'!$B$13:$B$2000,0),11))*Q1739/INDEX('[1]TABLEAU DE BORD'!$B$13:$R$2000,MATCH('Formalisme RTE'!$H$2,'[1]TABLEAU DE BORD'!$B$13:$B$2000,0),12)</f>
        <v>2.7040062867933941</v>
      </c>
      <c r="BR1739">
        <f t="shared" si="94"/>
        <v>137.03839108204684</v>
      </c>
      <c r="BU1739">
        <f t="shared" si="92"/>
        <v>0.5758883471257642</v>
      </c>
      <c r="BW1739">
        <f>IF($BW$6="","",IF(ISERROR(INDEX([1]Base!$A$2:$C$207,MATCH($BW$6,[1]Base!$A$2:$A$207,0),2))=TRUE,"CABLE INCONNU",(INDEX([1]Base!$A$2:$C$207,MATCH($BW$6,[1]Base!$A$2:$A$207,0),3))))</f>
        <v>15.75</v>
      </c>
      <c r="BY1739">
        <f>IF($BW$6="","",IF(ISERROR(INDEX([1]Base!$A$2:$C$207,MATCH($BW$6,[1]Base!$A$2:$A$207,0),2))=TRUE,"CABLE INCONNU",(INDEX([1]Base!$A$2:$C$207,MATCH($BW$6,[1]Base!$A$2:$A$207,0),2))))</f>
        <v>0.54700000000000004</v>
      </c>
      <c r="CA1739">
        <f t="shared" si="93"/>
        <v>237.96</v>
      </c>
      <c r="CD17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BORD'!$B$13:$B$2000,0),9)))*Q1739/$M$18)</f>
        <v>237.96</v>
      </c>
      <c r="CF1739">
        <f>'[1]TABLEAU DE BORD'!B1737</f>
        <v>0</v>
      </c>
      <c r="CG1739">
        <f>'[1]TABLEAU DE BORD'!E1737-'[1]TABLEAU DE BORD'!C1737</f>
        <v>0</v>
      </c>
      <c r="CI1739">
        <f>'[1]TABLEAU DE BORD'!H1737</f>
        <v>0</v>
      </c>
      <c r="CJ1739">
        <f>'[1]TABLEAU DE BORD'!K1737-'[1]TABLEAU DE BORD'!I1737</f>
        <v>0</v>
      </c>
    </row>
    <row r="1740" spans="69:88" x14ac:dyDescent="0.25">
      <c r="BQ17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BORD'!$B$13:$B$2000,0),11))*Q1740/INDEX('[1]TABLEAU DE BORD'!$B$13:$R$2000,MATCH('Formalisme RTE'!$H$2,'[1]TABLEAU DE BORD'!$B$13:$B$2000,0),12)</f>
        <v>2.7040062867933941</v>
      </c>
      <c r="BR1740">
        <f t="shared" si="94"/>
        <v>137.03839108204684</v>
      </c>
      <c r="BU1740">
        <f t="shared" si="92"/>
        <v>0.5758883471257642</v>
      </c>
      <c r="BW1740">
        <f>IF($BW$6="","",IF(ISERROR(INDEX([1]Base!$A$2:$C$207,MATCH($BW$6,[1]Base!$A$2:$A$207,0),2))=TRUE,"CABLE INCONNU",(INDEX([1]Base!$A$2:$C$207,MATCH($BW$6,[1]Base!$A$2:$A$207,0),3))))</f>
        <v>15.75</v>
      </c>
      <c r="BY1740">
        <f>IF($BW$6="","",IF(ISERROR(INDEX([1]Base!$A$2:$C$207,MATCH($BW$6,[1]Base!$A$2:$A$207,0),2))=TRUE,"CABLE INCONNU",(INDEX([1]Base!$A$2:$C$207,MATCH($BW$6,[1]Base!$A$2:$A$207,0),2))))</f>
        <v>0.54700000000000004</v>
      </c>
      <c r="CA1740">
        <f t="shared" si="93"/>
        <v>237.96</v>
      </c>
      <c r="CD17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BORD'!$B$13:$B$2000,0),9)))*Q1740/$M$18)</f>
        <v>237.96</v>
      </c>
      <c r="CF1740">
        <f>'[1]TABLEAU DE BORD'!B1738</f>
        <v>0</v>
      </c>
      <c r="CG1740">
        <f>'[1]TABLEAU DE BORD'!E1738-'[1]TABLEAU DE BORD'!C1738</f>
        <v>0</v>
      </c>
      <c r="CI1740">
        <f>'[1]TABLEAU DE BORD'!H1738</f>
        <v>0</v>
      </c>
      <c r="CJ1740">
        <f>'[1]TABLEAU DE BORD'!K1738-'[1]TABLEAU DE BORD'!I1738</f>
        <v>0</v>
      </c>
    </row>
    <row r="1741" spans="69:88" x14ac:dyDescent="0.25">
      <c r="BQ17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BORD'!$B$13:$B$2000,0),11))*Q1741/INDEX('[1]TABLEAU DE BORD'!$B$13:$R$2000,MATCH('Formalisme RTE'!$H$2,'[1]TABLEAU DE BORD'!$B$13:$B$2000,0),12)</f>
        <v>2.7040062867933941</v>
      </c>
      <c r="BR1741">
        <f t="shared" si="94"/>
        <v>137.03839108204684</v>
      </c>
      <c r="BU1741">
        <f t="shared" si="92"/>
        <v>0.5758883471257642</v>
      </c>
      <c r="BW1741">
        <f>IF($BW$6="","",IF(ISERROR(INDEX([1]Base!$A$2:$C$207,MATCH($BW$6,[1]Base!$A$2:$A$207,0),2))=TRUE,"CABLE INCONNU",(INDEX([1]Base!$A$2:$C$207,MATCH($BW$6,[1]Base!$A$2:$A$207,0),3))))</f>
        <v>15.75</v>
      </c>
      <c r="BY1741">
        <f>IF($BW$6="","",IF(ISERROR(INDEX([1]Base!$A$2:$C$207,MATCH($BW$6,[1]Base!$A$2:$A$207,0),2))=TRUE,"CABLE INCONNU",(INDEX([1]Base!$A$2:$C$207,MATCH($BW$6,[1]Base!$A$2:$A$207,0),2))))</f>
        <v>0.54700000000000004</v>
      </c>
      <c r="CA1741">
        <f t="shared" si="93"/>
        <v>237.96</v>
      </c>
      <c r="CD17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BORD'!$B$13:$B$2000,0),9)))*Q1741/$M$18)</f>
        <v>237.96</v>
      </c>
      <c r="CF1741">
        <f>'[1]TABLEAU DE BORD'!B1739</f>
        <v>0</v>
      </c>
      <c r="CG1741">
        <f>'[1]TABLEAU DE BORD'!E1739-'[1]TABLEAU DE BORD'!C1739</f>
        <v>0</v>
      </c>
      <c r="CI1741">
        <f>'[1]TABLEAU DE BORD'!H1739</f>
        <v>0</v>
      </c>
      <c r="CJ1741">
        <f>'[1]TABLEAU DE BORD'!K1739-'[1]TABLEAU DE BORD'!I1739</f>
        <v>0</v>
      </c>
    </row>
    <row r="1742" spans="69:88" x14ac:dyDescent="0.25">
      <c r="BQ17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BORD'!$B$13:$B$2000,0),11))*Q1742/INDEX('[1]TABLEAU DE BORD'!$B$13:$R$2000,MATCH('Formalisme RTE'!$H$2,'[1]TABLEAU DE BORD'!$B$13:$B$2000,0),12)</f>
        <v>2.7040062867933941</v>
      </c>
      <c r="BR1742">
        <f t="shared" si="94"/>
        <v>137.03839108204684</v>
      </c>
      <c r="BU1742">
        <f t="shared" si="92"/>
        <v>0.5758883471257642</v>
      </c>
      <c r="BW1742">
        <f>IF($BW$6="","",IF(ISERROR(INDEX([1]Base!$A$2:$C$207,MATCH($BW$6,[1]Base!$A$2:$A$207,0),2))=TRUE,"CABLE INCONNU",(INDEX([1]Base!$A$2:$C$207,MATCH($BW$6,[1]Base!$A$2:$A$207,0),3))))</f>
        <v>15.75</v>
      </c>
      <c r="BY1742">
        <f>IF($BW$6="","",IF(ISERROR(INDEX([1]Base!$A$2:$C$207,MATCH($BW$6,[1]Base!$A$2:$A$207,0),2))=TRUE,"CABLE INCONNU",(INDEX([1]Base!$A$2:$C$207,MATCH($BW$6,[1]Base!$A$2:$A$207,0),2))))</f>
        <v>0.54700000000000004</v>
      </c>
      <c r="CA1742">
        <f t="shared" si="93"/>
        <v>237.96</v>
      </c>
      <c r="CD17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BORD'!$B$13:$B$2000,0),9)))*Q1742/$M$18)</f>
        <v>237.96</v>
      </c>
      <c r="CF1742">
        <f>'[1]TABLEAU DE BORD'!B1740</f>
        <v>0</v>
      </c>
      <c r="CG1742">
        <f>'[1]TABLEAU DE BORD'!E1740-'[1]TABLEAU DE BORD'!C1740</f>
        <v>0</v>
      </c>
      <c r="CI1742">
        <f>'[1]TABLEAU DE BORD'!H1740</f>
        <v>0</v>
      </c>
      <c r="CJ1742">
        <f>'[1]TABLEAU DE BORD'!K1740-'[1]TABLEAU DE BORD'!I1740</f>
        <v>0</v>
      </c>
    </row>
    <row r="1743" spans="69:88" x14ac:dyDescent="0.25">
      <c r="BQ17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BORD'!$B$13:$B$2000,0),11))*Q1743/INDEX('[1]TABLEAU DE BORD'!$B$13:$R$2000,MATCH('Formalisme RTE'!$H$2,'[1]TABLEAU DE BORD'!$B$13:$B$2000,0),12)</f>
        <v>2.7040062867933941</v>
      </c>
      <c r="BR1743">
        <f t="shared" si="94"/>
        <v>137.03839108204684</v>
      </c>
      <c r="BU1743">
        <f t="shared" si="92"/>
        <v>0.5758883471257642</v>
      </c>
      <c r="BW1743">
        <f>IF($BW$6="","",IF(ISERROR(INDEX([1]Base!$A$2:$C$207,MATCH($BW$6,[1]Base!$A$2:$A$207,0),2))=TRUE,"CABLE INCONNU",(INDEX([1]Base!$A$2:$C$207,MATCH($BW$6,[1]Base!$A$2:$A$207,0),3))))</f>
        <v>15.75</v>
      </c>
      <c r="BY1743">
        <f>IF($BW$6="","",IF(ISERROR(INDEX([1]Base!$A$2:$C$207,MATCH($BW$6,[1]Base!$A$2:$A$207,0),2))=TRUE,"CABLE INCONNU",(INDEX([1]Base!$A$2:$C$207,MATCH($BW$6,[1]Base!$A$2:$A$207,0),2))))</f>
        <v>0.54700000000000004</v>
      </c>
      <c r="CA1743">
        <f t="shared" si="93"/>
        <v>237.96</v>
      </c>
      <c r="CD17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BORD'!$B$13:$B$2000,0),9)))*Q1743/$M$18)</f>
        <v>237.96</v>
      </c>
      <c r="CF1743">
        <f>'[1]TABLEAU DE BORD'!B1741</f>
        <v>0</v>
      </c>
      <c r="CG1743">
        <f>'[1]TABLEAU DE BORD'!E1741-'[1]TABLEAU DE BORD'!C1741</f>
        <v>0</v>
      </c>
      <c r="CI1743">
        <f>'[1]TABLEAU DE BORD'!H1741</f>
        <v>0</v>
      </c>
      <c r="CJ1743">
        <f>'[1]TABLEAU DE BORD'!K1741-'[1]TABLEAU DE BORD'!I1741</f>
        <v>0</v>
      </c>
    </row>
    <row r="1744" spans="69:88" x14ac:dyDescent="0.25">
      <c r="BQ17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BORD'!$B$13:$B$2000,0),11))*Q1744/INDEX('[1]TABLEAU DE BORD'!$B$13:$R$2000,MATCH('Formalisme RTE'!$H$2,'[1]TABLEAU DE BORD'!$B$13:$B$2000,0),12)</f>
        <v>2.7040062867933941</v>
      </c>
      <c r="BR1744">
        <f t="shared" si="94"/>
        <v>137.03839108204684</v>
      </c>
      <c r="BU1744">
        <f t="shared" ref="BU1744:BU1807" si="95">SQRT(1-(1/(SQRT((BY1744*0.981)^2+(($B$30/10)*BW1744*0.001)^2)/(BY1744*0.981))^2))</f>
        <v>0.5758883471257642</v>
      </c>
      <c r="BW1744">
        <f>IF($BW$6="","",IF(ISERROR(INDEX([1]Base!$A$2:$C$207,MATCH($BW$6,[1]Base!$A$2:$A$207,0),2))=TRUE,"CABLE INCONNU",(INDEX([1]Base!$A$2:$C$207,MATCH($BW$6,[1]Base!$A$2:$A$207,0),3))))</f>
        <v>15.75</v>
      </c>
      <c r="BY1744">
        <f>IF($BW$6="","",IF(ISERROR(INDEX([1]Base!$A$2:$C$207,MATCH($BW$6,[1]Base!$A$2:$A$207,0),2))=TRUE,"CABLE INCONNU",(INDEX([1]Base!$A$2:$C$207,MATCH($BW$6,[1]Base!$A$2:$A$207,0),2))))</f>
        <v>0.54700000000000004</v>
      </c>
      <c r="CA1744">
        <f t="shared" si="93"/>
        <v>237.96</v>
      </c>
      <c r="CD17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BORD'!$B$13:$B$2000,0),9)))*Q1744/$M$18)</f>
        <v>237.96</v>
      </c>
      <c r="CF1744">
        <f>'[1]TABLEAU DE BORD'!B1742</f>
        <v>0</v>
      </c>
      <c r="CG1744">
        <f>'[1]TABLEAU DE BORD'!E1742-'[1]TABLEAU DE BORD'!C1742</f>
        <v>0</v>
      </c>
      <c r="CI1744">
        <f>'[1]TABLEAU DE BORD'!H1742</f>
        <v>0</v>
      </c>
      <c r="CJ1744">
        <f>'[1]TABLEAU DE BORD'!K1742-'[1]TABLEAU DE BORD'!I1742</f>
        <v>0</v>
      </c>
    </row>
    <row r="1745" spans="69:88" x14ac:dyDescent="0.25">
      <c r="BQ17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BORD'!$B$13:$B$2000,0),11))*Q1745/INDEX('[1]TABLEAU DE BORD'!$B$13:$R$2000,MATCH('Formalisme RTE'!$H$2,'[1]TABLEAU DE BORD'!$B$13:$B$2000,0),12)</f>
        <v>2.7040062867933941</v>
      </c>
      <c r="BR1745">
        <f t="shared" si="94"/>
        <v>137.03839108204684</v>
      </c>
      <c r="BU1745">
        <f t="shared" si="95"/>
        <v>0.5758883471257642</v>
      </c>
      <c r="BW1745">
        <f>IF($BW$6="","",IF(ISERROR(INDEX([1]Base!$A$2:$C$207,MATCH($BW$6,[1]Base!$A$2:$A$207,0),2))=TRUE,"CABLE INCONNU",(INDEX([1]Base!$A$2:$C$207,MATCH($BW$6,[1]Base!$A$2:$A$207,0),3))))</f>
        <v>15.75</v>
      </c>
      <c r="BY1745">
        <f>IF($BW$6="","",IF(ISERROR(INDEX([1]Base!$A$2:$C$207,MATCH($BW$6,[1]Base!$A$2:$A$207,0),2))=TRUE,"CABLE INCONNU",(INDEX([1]Base!$A$2:$C$207,MATCH($BW$6,[1]Base!$A$2:$A$207,0),2))))</f>
        <v>0.54700000000000004</v>
      </c>
      <c r="CA1745">
        <f t="shared" ref="CA1745:CA1808" si="96">CD1745-CC1745</f>
        <v>237.96</v>
      </c>
      <c r="CD17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BORD'!$B$13:$B$2000,0),9)))*Q1745/$M$18)</f>
        <v>237.96</v>
      </c>
      <c r="CF1745">
        <f>'[1]TABLEAU DE BORD'!B1743</f>
        <v>0</v>
      </c>
      <c r="CG1745">
        <f>'[1]TABLEAU DE BORD'!E1743-'[1]TABLEAU DE BORD'!C1743</f>
        <v>0</v>
      </c>
      <c r="CI1745">
        <f>'[1]TABLEAU DE BORD'!H1743</f>
        <v>0</v>
      </c>
      <c r="CJ1745">
        <f>'[1]TABLEAU DE BORD'!K1743-'[1]TABLEAU DE BORD'!I1743</f>
        <v>0</v>
      </c>
    </row>
    <row r="1746" spans="69:88" x14ac:dyDescent="0.25">
      <c r="BQ17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BORD'!$B$13:$B$2000,0),11))*Q1746/INDEX('[1]TABLEAU DE BORD'!$B$13:$R$2000,MATCH('Formalisme RTE'!$H$2,'[1]TABLEAU DE BORD'!$B$13:$B$2000,0),12)</f>
        <v>2.7040062867933941</v>
      </c>
      <c r="BR1746">
        <f t="shared" ref="BR1746:BR1809" si="97">BU1746*CA1746</f>
        <v>137.03839108204684</v>
      </c>
      <c r="BU1746">
        <f t="shared" si="95"/>
        <v>0.5758883471257642</v>
      </c>
      <c r="BW1746">
        <f>IF($BW$6="","",IF(ISERROR(INDEX([1]Base!$A$2:$C$207,MATCH($BW$6,[1]Base!$A$2:$A$207,0),2))=TRUE,"CABLE INCONNU",(INDEX([1]Base!$A$2:$C$207,MATCH($BW$6,[1]Base!$A$2:$A$207,0),3))))</f>
        <v>15.75</v>
      </c>
      <c r="BY1746">
        <f>IF($BW$6="","",IF(ISERROR(INDEX([1]Base!$A$2:$C$207,MATCH($BW$6,[1]Base!$A$2:$A$207,0),2))=TRUE,"CABLE INCONNU",(INDEX([1]Base!$A$2:$C$207,MATCH($BW$6,[1]Base!$A$2:$A$207,0),2))))</f>
        <v>0.54700000000000004</v>
      </c>
      <c r="CA1746">
        <f t="shared" si="96"/>
        <v>237.96</v>
      </c>
      <c r="CD17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BORD'!$B$13:$B$2000,0),9)))*Q1746/$M$18)</f>
        <v>237.96</v>
      </c>
      <c r="CF1746">
        <f>'[1]TABLEAU DE BORD'!B1744</f>
        <v>0</v>
      </c>
      <c r="CG1746">
        <f>'[1]TABLEAU DE BORD'!E1744-'[1]TABLEAU DE BORD'!C1744</f>
        <v>0</v>
      </c>
      <c r="CI1746">
        <f>'[1]TABLEAU DE BORD'!H1744</f>
        <v>0</v>
      </c>
      <c r="CJ1746">
        <f>'[1]TABLEAU DE BORD'!K1744-'[1]TABLEAU DE BORD'!I1744</f>
        <v>0</v>
      </c>
    </row>
    <row r="1747" spans="69:88" x14ac:dyDescent="0.25">
      <c r="BQ17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BORD'!$B$13:$B$2000,0),11))*Q1747/INDEX('[1]TABLEAU DE BORD'!$B$13:$R$2000,MATCH('Formalisme RTE'!$H$2,'[1]TABLEAU DE BORD'!$B$13:$B$2000,0),12)</f>
        <v>2.7040062867933941</v>
      </c>
      <c r="BR1747">
        <f t="shared" si="97"/>
        <v>137.03839108204684</v>
      </c>
      <c r="BU1747">
        <f t="shared" si="95"/>
        <v>0.5758883471257642</v>
      </c>
      <c r="BW1747">
        <f>IF($BW$6="","",IF(ISERROR(INDEX([1]Base!$A$2:$C$207,MATCH($BW$6,[1]Base!$A$2:$A$207,0),2))=TRUE,"CABLE INCONNU",(INDEX([1]Base!$A$2:$C$207,MATCH($BW$6,[1]Base!$A$2:$A$207,0),3))))</f>
        <v>15.75</v>
      </c>
      <c r="BY1747">
        <f>IF($BW$6="","",IF(ISERROR(INDEX([1]Base!$A$2:$C$207,MATCH($BW$6,[1]Base!$A$2:$A$207,0),2))=TRUE,"CABLE INCONNU",(INDEX([1]Base!$A$2:$C$207,MATCH($BW$6,[1]Base!$A$2:$A$207,0),2))))</f>
        <v>0.54700000000000004</v>
      </c>
      <c r="CA1747">
        <f t="shared" si="96"/>
        <v>237.96</v>
      </c>
      <c r="CD17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BORD'!$B$13:$B$2000,0),9)))*Q1747/$M$18)</f>
        <v>237.96</v>
      </c>
      <c r="CF1747">
        <f>'[1]TABLEAU DE BORD'!B1745</f>
        <v>0</v>
      </c>
      <c r="CG1747">
        <f>'[1]TABLEAU DE BORD'!E1745-'[1]TABLEAU DE BORD'!C1745</f>
        <v>0</v>
      </c>
      <c r="CI1747">
        <f>'[1]TABLEAU DE BORD'!H1745</f>
        <v>0</v>
      </c>
      <c r="CJ1747">
        <f>'[1]TABLEAU DE BORD'!K1745-'[1]TABLEAU DE BORD'!I1745</f>
        <v>0</v>
      </c>
    </row>
    <row r="1748" spans="69:88" x14ac:dyDescent="0.25">
      <c r="BQ17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BORD'!$B$13:$B$2000,0),11))*Q1748/INDEX('[1]TABLEAU DE BORD'!$B$13:$R$2000,MATCH('Formalisme RTE'!$H$2,'[1]TABLEAU DE BORD'!$B$13:$B$2000,0),12)</f>
        <v>2.7040062867933941</v>
      </c>
      <c r="BR1748">
        <f t="shared" si="97"/>
        <v>137.03839108204684</v>
      </c>
      <c r="BU1748">
        <f t="shared" si="95"/>
        <v>0.5758883471257642</v>
      </c>
      <c r="BW1748">
        <f>IF($BW$6="","",IF(ISERROR(INDEX([1]Base!$A$2:$C$207,MATCH($BW$6,[1]Base!$A$2:$A$207,0),2))=TRUE,"CABLE INCONNU",(INDEX([1]Base!$A$2:$C$207,MATCH($BW$6,[1]Base!$A$2:$A$207,0),3))))</f>
        <v>15.75</v>
      </c>
      <c r="BY1748">
        <f>IF($BW$6="","",IF(ISERROR(INDEX([1]Base!$A$2:$C$207,MATCH($BW$6,[1]Base!$A$2:$A$207,0),2))=TRUE,"CABLE INCONNU",(INDEX([1]Base!$A$2:$C$207,MATCH($BW$6,[1]Base!$A$2:$A$207,0),2))))</f>
        <v>0.54700000000000004</v>
      </c>
      <c r="CA1748">
        <f t="shared" si="96"/>
        <v>237.96</v>
      </c>
      <c r="CD17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BORD'!$B$13:$B$2000,0),9)))*Q1748/$M$18)</f>
        <v>237.96</v>
      </c>
      <c r="CF1748">
        <f>'[1]TABLEAU DE BORD'!B1746</f>
        <v>0</v>
      </c>
      <c r="CG1748">
        <f>'[1]TABLEAU DE BORD'!E1746-'[1]TABLEAU DE BORD'!C1746</f>
        <v>0</v>
      </c>
      <c r="CI1748">
        <f>'[1]TABLEAU DE BORD'!H1746</f>
        <v>0</v>
      </c>
      <c r="CJ1748">
        <f>'[1]TABLEAU DE BORD'!K1746-'[1]TABLEAU DE BORD'!I1746</f>
        <v>0</v>
      </c>
    </row>
    <row r="1749" spans="69:88" x14ac:dyDescent="0.25">
      <c r="BQ17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BORD'!$B$13:$B$2000,0),11))*Q1749/INDEX('[1]TABLEAU DE BORD'!$B$13:$R$2000,MATCH('Formalisme RTE'!$H$2,'[1]TABLEAU DE BORD'!$B$13:$B$2000,0),12)</f>
        <v>2.7040062867933941</v>
      </c>
      <c r="BR1749">
        <f t="shared" si="97"/>
        <v>137.03839108204684</v>
      </c>
      <c r="BU1749">
        <f t="shared" si="95"/>
        <v>0.5758883471257642</v>
      </c>
      <c r="BW1749">
        <f>IF($BW$6="","",IF(ISERROR(INDEX([1]Base!$A$2:$C$207,MATCH($BW$6,[1]Base!$A$2:$A$207,0),2))=TRUE,"CABLE INCONNU",(INDEX([1]Base!$A$2:$C$207,MATCH($BW$6,[1]Base!$A$2:$A$207,0),3))))</f>
        <v>15.75</v>
      </c>
      <c r="BY1749">
        <f>IF($BW$6="","",IF(ISERROR(INDEX([1]Base!$A$2:$C$207,MATCH($BW$6,[1]Base!$A$2:$A$207,0),2))=TRUE,"CABLE INCONNU",(INDEX([1]Base!$A$2:$C$207,MATCH($BW$6,[1]Base!$A$2:$A$207,0),2))))</f>
        <v>0.54700000000000004</v>
      </c>
      <c r="CA1749">
        <f t="shared" si="96"/>
        <v>237.96</v>
      </c>
      <c r="CD17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BORD'!$B$13:$B$2000,0),9)))*Q1749/$M$18)</f>
        <v>237.96</v>
      </c>
      <c r="CF1749">
        <f>'[1]TABLEAU DE BORD'!B1747</f>
        <v>0</v>
      </c>
      <c r="CG1749">
        <f>'[1]TABLEAU DE BORD'!E1747-'[1]TABLEAU DE BORD'!C1747</f>
        <v>0</v>
      </c>
      <c r="CI1749">
        <f>'[1]TABLEAU DE BORD'!H1747</f>
        <v>0</v>
      </c>
      <c r="CJ1749">
        <f>'[1]TABLEAU DE BORD'!K1747-'[1]TABLEAU DE BORD'!I1747</f>
        <v>0</v>
      </c>
    </row>
    <row r="1750" spans="69:88" x14ac:dyDescent="0.25">
      <c r="BQ17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BORD'!$B$13:$B$2000,0),11))*Q1750/INDEX('[1]TABLEAU DE BORD'!$B$13:$R$2000,MATCH('Formalisme RTE'!$H$2,'[1]TABLEAU DE BORD'!$B$13:$B$2000,0),12)</f>
        <v>2.7040062867933941</v>
      </c>
      <c r="BR1750">
        <f t="shared" si="97"/>
        <v>137.03839108204684</v>
      </c>
      <c r="BU1750">
        <f t="shared" si="95"/>
        <v>0.5758883471257642</v>
      </c>
      <c r="BW1750">
        <f>IF($BW$6="","",IF(ISERROR(INDEX([1]Base!$A$2:$C$207,MATCH($BW$6,[1]Base!$A$2:$A$207,0),2))=TRUE,"CABLE INCONNU",(INDEX([1]Base!$A$2:$C$207,MATCH($BW$6,[1]Base!$A$2:$A$207,0),3))))</f>
        <v>15.75</v>
      </c>
      <c r="BY1750">
        <f>IF($BW$6="","",IF(ISERROR(INDEX([1]Base!$A$2:$C$207,MATCH($BW$6,[1]Base!$A$2:$A$207,0),2))=TRUE,"CABLE INCONNU",(INDEX([1]Base!$A$2:$C$207,MATCH($BW$6,[1]Base!$A$2:$A$207,0),2))))</f>
        <v>0.54700000000000004</v>
      </c>
      <c r="CA1750">
        <f t="shared" si="96"/>
        <v>237.96</v>
      </c>
      <c r="CD17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BORD'!$B$13:$B$2000,0),9)))*Q1750/$M$18)</f>
        <v>237.96</v>
      </c>
      <c r="CF1750">
        <f>'[1]TABLEAU DE BORD'!B1748</f>
        <v>0</v>
      </c>
      <c r="CG1750">
        <f>'[1]TABLEAU DE BORD'!E1748-'[1]TABLEAU DE BORD'!C1748</f>
        <v>0</v>
      </c>
      <c r="CI1750">
        <f>'[1]TABLEAU DE BORD'!H1748</f>
        <v>0</v>
      </c>
      <c r="CJ1750">
        <f>'[1]TABLEAU DE BORD'!K1748-'[1]TABLEAU DE BORD'!I1748</f>
        <v>0</v>
      </c>
    </row>
    <row r="1751" spans="69:88" x14ac:dyDescent="0.25">
      <c r="BQ17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BORD'!$B$13:$B$2000,0),11))*Q1751/INDEX('[1]TABLEAU DE BORD'!$B$13:$R$2000,MATCH('Formalisme RTE'!$H$2,'[1]TABLEAU DE BORD'!$B$13:$B$2000,0),12)</f>
        <v>2.7040062867933941</v>
      </c>
      <c r="BR1751">
        <f t="shared" si="97"/>
        <v>137.03839108204684</v>
      </c>
      <c r="BU1751">
        <f t="shared" si="95"/>
        <v>0.5758883471257642</v>
      </c>
      <c r="BW1751">
        <f>IF($BW$6="","",IF(ISERROR(INDEX([1]Base!$A$2:$C$207,MATCH($BW$6,[1]Base!$A$2:$A$207,0),2))=TRUE,"CABLE INCONNU",(INDEX([1]Base!$A$2:$C$207,MATCH($BW$6,[1]Base!$A$2:$A$207,0),3))))</f>
        <v>15.75</v>
      </c>
      <c r="BY1751">
        <f>IF($BW$6="","",IF(ISERROR(INDEX([1]Base!$A$2:$C$207,MATCH($BW$6,[1]Base!$A$2:$A$207,0),2))=TRUE,"CABLE INCONNU",(INDEX([1]Base!$A$2:$C$207,MATCH($BW$6,[1]Base!$A$2:$A$207,0),2))))</f>
        <v>0.54700000000000004</v>
      </c>
      <c r="CA1751">
        <f t="shared" si="96"/>
        <v>237.96</v>
      </c>
      <c r="CD17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BORD'!$B$13:$B$2000,0),9)))*Q1751/$M$18)</f>
        <v>237.96</v>
      </c>
      <c r="CF1751">
        <f>'[1]TABLEAU DE BORD'!B1749</f>
        <v>0</v>
      </c>
      <c r="CG1751">
        <f>'[1]TABLEAU DE BORD'!E1749-'[1]TABLEAU DE BORD'!C1749</f>
        <v>0</v>
      </c>
      <c r="CI1751">
        <f>'[1]TABLEAU DE BORD'!H1749</f>
        <v>0</v>
      </c>
      <c r="CJ1751">
        <f>'[1]TABLEAU DE BORD'!K1749-'[1]TABLEAU DE BORD'!I1749</f>
        <v>0</v>
      </c>
    </row>
    <row r="1752" spans="69:88" x14ac:dyDescent="0.25">
      <c r="BQ17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BORD'!$B$13:$B$2000,0),11))*Q1752/INDEX('[1]TABLEAU DE BORD'!$B$13:$R$2000,MATCH('Formalisme RTE'!$H$2,'[1]TABLEAU DE BORD'!$B$13:$B$2000,0),12)</f>
        <v>2.7040062867933941</v>
      </c>
      <c r="BR1752">
        <f t="shared" si="97"/>
        <v>137.03839108204684</v>
      </c>
      <c r="BU1752">
        <f t="shared" si="95"/>
        <v>0.5758883471257642</v>
      </c>
      <c r="BW1752">
        <f>IF($BW$6="","",IF(ISERROR(INDEX([1]Base!$A$2:$C$207,MATCH($BW$6,[1]Base!$A$2:$A$207,0),2))=TRUE,"CABLE INCONNU",(INDEX([1]Base!$A$2:$C$207,MATCH($BW$6,[1]Base!$A$2:$A$207,0),3))))</f>
        <v>15.75</v>
      </c>
      <c r="BY1752">
        <f>IF($BW$6="","",IF(ISERROR(INDEX([1]Base!$A$2:$C$207,MATCH($BW$6,[1]Base!$A$2:$A$207,0),2))=TRUE,"CABLE INCONNU",(INDEX([1]Base!$A$2:$C$207,MATCH($BW$6,[1]Base!$A$2:$A$207,0),2))))</f>
        <v>0.54700000000000004</v>
      </c>
      <c r="CA1752">
        <f t="shared" si="96"/>
        <v>237.96</v>
      </c>
      <c r="CD17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BORD'!$B$13:$B$2000,0),9)))*Q1752/$M$18)</f>
        <v>237.96</v>
      </c>
      <c r="CF1752">
        <f>'[1]TABLEAU DE BORD'!B1750</f>
        <v>0</v>
      </c>
      <c r="CG1752">
        <f>'[1]TABLEAU DE BORD'!E1750-'[1]TABLEAU DE BORD'!C1750</f>
        <v>0</v>
      </c>
      <c r="CI1752">
        <f>'[1]TABLEAU DE BORD'!H1750</f>
        <v>0</v>
      </c>
      <c r="CJ1752">
        <f>'[1]TABLEAU DE BORD'!K1750-'[1]TABLEAU DE BORD'!I1750</f>
        <v>0</v>
      </c>
    </row>
    <row r="1753" spans="69:88" x14ac:dyDescent="0.25">
      <c r="BQ17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BORD'!$B$13:$B$2000,0),11))*Q1753/INDEX('[1]TABLEAU DE BORD'!$B$13:$R$2000,MATCH('Formalisme RTE'!$H$2,'[1]TABLEAU DE BORD'!$B$13:$B$2000,0),12)</f>
        <v>2.7040062867933941</v>
      </c>
      <c r="BR1753">
        <f t="shared" si="97"/>
        <v>137.03839108204684</v>
      </c>
      <c r="BU1753">
        <f t="shared" si="95"/>
        <v>0.5758883471257642</v>
      </c>
      <c r="BW1753">
        <f>IF($BW$6="","",IF(ISERROR(INDEX([1]Base!$A$2:$C$207,MATCH($BW$6,[1]Base!$A$2:$A$207,0),2))=TRUE,"CABLE INCONNU",(INDEX([1]Base!$A$2:$C$207,MATCH($BW$6,[1]Base!$A$2:$A$207,0),3))))</f>
        <v>15.75</v>
      </c>
      <c r="BY1753">
        <f>IF($BW$6="","",IF(ISERROR(INDEX([1]Base!$A$2:$C$207,MATCH($BW$6,[1]Base!$A$2:$A$207,0),2))=TRUE,"CABLE INCONNU",(INDEX([1]Base!$A$2:$C$207,MATCH($BW$6,[1]Base!$A$2:$A$207,0),2))))</f>
        <v>0.54700000000000004</v>
      </c>
      <c r="CA1753">
        <f t="shared" si="96"/>
        <v>237.96</v>
      </c>
      <c r="CD17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BORD'!$B$13:$B$2000,0),9)))*Q1753/$M$18)</f>
        <v>237.96</v>
      </c>
      <c r="CF1753">
        <f>'[1]TABLEAU DE BORD'!B1751</f>
        <v>0</v>
      </c>
      <c r="CG1753">
        <f>'[1]TABLEAU DE BORD'!E1751-'[1]TABLEAU DE BORD'!C1751</f>
        <v>0</v>
      </c>
      <c r="CI1753">
        <f>'[1]TABLEAU DE BORD'!H1751</f>
        <v>0</v>
      </c>
      <c r="CJ1753">
        <f>'[1]TABLEAU DE BORD'!K1751-'[1]TABLEAU DE BORD'!I1751</f>
        <v>0</v>
      </c>
    </row>
    <row r="1754" spans="69:88" x14ac:dyDescent="0.25">
      <c r="BQ17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BORD'!$B$13:$B$2000,0),11))*Q1754/INDEX('[1]TABLEAU DE BORD'!$B$13:$R$2000,MATCH('Formalisme RTE'!$H$2,'[1]TABLEAU DE BORD'!$B$13:$B$2000,0),12)</f>
        <v>2.7040062867933941</v>
      </c>
      <c r="BR1754">
        <f t="shared" si="97"/>
        <v>137.03839108204684</v>
      </c>
      <c r="BU1754">
        <f t="shared" si="95"/>
        <v>0.5758883471257642</v>
      </c>
      <c r="BW1754">
        <f>IF($BW$6="","",IF(ISERROR(INDEX([1]Base!$A$2:$C$207,MATCH($BW$6,[1]Base!$A$2:$A$207,0),2))=TRUE,"CABLE INCONNU",(INDEX([1]Base!$A$2:$C$207,MATCH($BW$6,[1]Base!$A$2:$A$207,0),3))))</f>
        <v>15.75</v>
      </c>
      <c r="BY1754">
        <f>IF($BW$6="","",IF(ISERROR(INDEX([1]Base!$A$2:$C$207,MATCH($BW$6,[1]Base!$A$2:$A$207,0),2))=TRUE,"CABLE INCONNU",(INDEX([1]Base!$A$2:$C$207,MATCH($BW$6,[1]Base!$A$2:$A$207,0),2))))</f>
        <v>0.54700000000000004</v>
      </c>
      <c r="CA1754">
        <f t="shared" si="96"/>
        <v>237.96</v>
      </c>
      <c r="CD17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BORD'!$B$13:$B$2000,0),9)))*Q1754/$M$18)</f>
        <v>237.96</v>
      </c>
      <c r="CF1754">
        <f>'[1]TABLEAU DE BORD'!B1752</f>
        <v>0</v>
      </c>
      <c r="CG1754">
        <f>'[1]TABLEAU DE BORD'!E1752-'[1]TABLEAU DE BORD'!C1752</f>
        <v>0</v>
      </c>
      <c r="CI1754">
        <f>'[1]TABLEAU DE BORD'!H1752</f>
        <v>0</v>
      </c>
      <c r="CJ1754">
        <f>'[1]TABLEAU DE BORD'!K1752-'[1]TABLEAU DE BORD'!I1752</f>
        <v>0</v>
      </c>
    </row>
    <row r="1755" spans="69:88" x14ac:dyDescent="0.25">
      <c r="BQ17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BORD'!$B$13:$B$2000,0),11))*Q1755/INDEX('[1]TABLEAU DE BORD'!$B$13:$R$2000,MATCH('Formalisme RTE'!$H$2,'[1]TABLEAU DE BORD'!$B$13:$B$2000,0),12)</f>
        <v>2.7040062867933941</v>
      </c>
      <c r="BR1755">
        <f t="shared" si="97"/>
        <v>137.03839108204684</v>
      </c>
      <c r="BU1755">
        <f t="shared" si="95"/>
        <v>0.5758883471257642</v>
      </c>
      <c r="BW1755">
        <f>IF($BW$6="","",IF(ISERROR(INDEX([1]Base!$A$2:$C$207,MATCH($BW$6,[1]Base!$A$2:$A$207,0),2))=TRUE,"CABLE INCONNU",(INDEX([1]Base!$A$2:$C$207,MATCH($BW$6,[1]Base!$A$2:$A$207,0),3))))</f>
        <v>15.75</v>
      </c>
      <c r="BY1755">
        <f>IF($BW$6="","",IF(ISERROR(INDEX([1]Base!$A$2:$C$207,MATCH($BW$6,[1]Base!$A$2:$A$207,0),2))=TRUE,"CABLE INCONNU",(INDEX([1]Base!$A$2:$C$207,MATCH($BW$6,[1]Base!$A$2:$A$207,0),2))))</f>
        <v>0.54700000000000004</v>
      </c>
      <c r="CA1755">
        <f t="shared" si="96"/>
        <v>237.96</v>
      </c>
      <c r="CD17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BORD'!$B$13:$B$2000,0),9)))*Q1755/$M$18)</f>
        <v>237.96</v>
      </c>
      <c r="CF1755">
        <f>'[1]TABLEAU DE BORD'!B1753</f>
        <v>0</v>
      </c>
      <c r="CG1755">
        <f>'[1]TABLEAU DE BORD'!E1753-'[1]TABLEAU DE BORD'!C1753</f>
        <v>0</v>
      </c>
      <c r="CI1755">
        <f>'[1]TABLEAU DE BORD'!H1753</f>
        <v>0</v>
      </c>
      <c r="CJ1755">
        <f>'[1]TABLEAU DE BORD'!K1753-'[1]TABLEAU DE BORD'!I1753</f>
        <v>0</v>
      </c>
    </row>
    <row r="1756" spans="69:88" x14ac:dyDescent="0.25">
      <c r="BQ17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BORD'!$B$13:$B$2000,0),11))*Q1756/INDEX('[1]TABLEAU DE BORD'!$B$13:$R$2000,MATCH('Formalisme RTE'!$H$2,'[1]TABLEAU DE BORD'!$B$13:$B$2000,0),12)</f>
        <v>2.7040062867933941</v>
      </c>
      <c r="BR1756">
        <f t="shared" si="97"/>
        <v>137.03839108204684</v>
      </c>
      <c r="BU1756">
        <f t="shared" si="95"/>
        <v>0.5758883471257642</v>
      </c>
      <c r="BW1756">
        <f>IF($BW$6="","",IF(ISERROR(INDEX([1]Base!$A$2:$C$207,MATCH($BW$6,[1]Base!$A$2:$A$207,0),2))=TRUE,"CABLE INCONNU",(INDEX([1]Base!$A$2:$C$207,MATCH($BW$6,[1]Base!$A$2:$A$207,0),3))))</f>
        <v>15.75</v>
      </c>
      <c r="BY1756">
        <f>IF($BW$6="","",IF(ISERROR(INDEX([1]Base!$A$2:$C$207,MATCH($BW$6,[1]Base!$A$2:$A$207,0),2))=TRUE,"CABLE INCONNU",(INDEX([1]Base!$A$2:$C$207,MATCH($BW$6,[1]Base!$A$2:$A$207,0),2))))</f>
        <v>0.54700000000000004</v>
      </c>
      <c r="CA1756">
        <f t="shared" si="96"/>
        <v>237.96</v>
      </c>
      <c r="CD17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BORD'!$B$13:$B$2000,0),9)))*Q1756/$M$18)</f>
        <v>237.96</v>
      </c>
      <c r="CF1756">
        <f>'[1]TABLEAU DE BORD'!B1754</f>
        <v>0</v>
      </c>
      <c r="CG1756">
        <f>'[1]TABLEAU DE BORD'!E1754-'[1]TABLEAU DE BORD'!C1754</f>
        <v>0</v>
      </c>
      <c r="CI1756">
        <f>'[1]TABLEAU DE BORD'!H1754</f>
        <v>0</v>
      </c>
      <c r="CJ1756">
        <f>'[1]TABLEAU DE BORD'!K1754-'[1]TABLEAU DE BORD'!I1754</f>
        <v>0</v>
      </c>
    </row>
    <row r="1757" spans="69:88" x14ac:dyDescent="0.25">
      <c r="BQ17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BORD'!$B$13:$B$2000,0),11))*Q1757/INDEX('[1]TABLEAU DE BORD'!$B$13:$R$2000,MATCH('Formalisme RTE'!$H$2,'[1]TABLEAU DE BORD'!$B$13:$B$2000,0),12)</f>
        <v>2.7040062867933941</v>
      </c>
      <c r="BR1757">
        <f t="shared" si="97"/>
        <v>137.03839108204684</v>
      </c>
      <c r="BU1757">
        <f t="shared" si="95"/>
        <v>0.5758883471257642</v>
      </c>
      <c r="BW1757">
        <f>IF($BW$6="","",IF(ISERROR(INDEX([1]Base!$A$2:$C$207,MATCH($BW$6,[1]Base!$A$2:$A$207,0),2))=TRUE,"CABLE INCONNU",(INDEX([1]Base!$A$2:$C$207,MATCH($BW$6,[1]Base!$A$2:$A$207,0),3))))</f>
        <v>15.75</v>
      </c>
      <c r="BY1757">
        <f>IF($BW$6="","",IF(ISERROR(INDEX([1]Base!$A$2:$C$207,MATCH($BW$6,[1]Base!$A$2:$A$207,0),2))=TRUE,"CABLE INCONNU",(INDEX([1]Base!$A$2:$C$207,MATCH($BW$6,[1]Base!$A$2:$A$207,0),2))))</f>
        <v>0.54700000000000004</v>
      </c>
      <c r="CA1757">
        <f t="shared" si="96"/>
        <v>237.96</v>
      </c>
      <c r="CD17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BORD'!$B$13:$B$2000,0),9)))*Q1757/$M$18)</f>
        <v>237.96</v>
      </c>
      <c r="CF1757">
        <f>'[1]TABLEAU DE BORD'!B1755</f>
        <v>0</v>
      </c>
      <c r="CG1757">
        <f>'[1]TABLEAU DE BORD'!E1755-'[1]TABLEAU DE BORD'!C1755</f>
        <v>0</v>
      </c>
      <c r="CI1757">
        <f>'[1]TABLEAU DE BORD'!H1755</f>
        <v>0</v>
      </c>
      <c r="CJ1757">
        <f>'[1]TABLEAU DE BORD'!K1755-'[1]TABLEAU DE BORD'!I1755</f>
        <v>0</v>
      </c>
    </row>
    <row r="1758" spans="69:88" x14ac:dyDescent="0.25">
      <c r="BQ17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BORD'!$B$13:$B$2000,0),11))*Q1758/INDEX('[1]TABLEAU DE BORD'!$B$13:$R$2000,MATCH('Formalisme RTE'!$H$2,'[1]TABLEAU DE BORD'!$B$13:$B$2000,0),12)</f>
        <v>2.7040062867933941</v>
      </c>
      <c r="BR1758">
        <f t="shared" si="97"/>
        <v>137.03839108204684</v>
      </c>
      <c r="BU1758">
        <f t="shared" si="95"/>
        <v>0.5758883471257642</v>
      </c>
      <c r="BW1758">
        <f>IF($BW$6="","",IF(ISERROR(INDEX([1]Base!$A$2:$C$207,MATCH($BW$6,[1]Base!$A$2:$A$207,0),2))=TRUE,"CABLE INCONNU",(INDEX([1]Base!$A$2:$C$207,MATCH($BW$6,[1]Base!$A$2:$A$207,0),3))))</f>
        <v>15.75</v>
      </c>
      <c r="BY1758">
        <f>IF($BW$6="","",IF(ISERROR(INDEX([1]Base!$A$2:$C$207,MATCH($BW$6,[1]Base!$A$2:$A$207,0),2))=TRUE,"CABLE INCONNU",(INDEX([1]Base!$A$2:$C$207,MATCH($BW$6,[1]Base!$A$2:$A$207,0),2))))</f>
        <v>0.54700000000000004</v>
      </c>
      <c r="CA1758">
        <f t="shared" si="96"/>
        <v>237.96</v>
      </c>
      <c r="CD17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BORD'!$B$13:$B$2000,0),9)))*Q1758/$M$18)</f>
        <v>237.96</v>
      </c>
      <c r="CF1758">
        <f>'[1]TABLEAU DE BORD'!B1756</f>
        <v>0</v>
      </c>
      <c r="CG1758">
        <f>'[1]TABLEAU DE BORD'!E1756-'[1]TABLEAU DE BORD'!C1756</f>
        <v>0</v>
      </c>
      <c r="CI1758">
        <f>'[1]TABLEAU DE BORD'!H1756</f>
        <v>0</v>
      </c>
      <c r="CJ1758">
        <f>'[1]TABLEAU DE BORD'!K1756-'[1]TABLEAU DE BORD'!I1756</f>
        <v>0</v>
      </c>
    </row>
    <row r="1759" spans="69:88" x14ac:dyDescent="0.25">
      <c r="BQ17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BORD'!$B$13:$B$2000,0),11))*Q1759/INDEX('[1]TABLEAU DE BORD'!$B$13:$R$2000,MATCH('Formalisme RTE'!$H$2,'[1]TABLEAU DE BORD'!$B$13:$B$2000,0),12)</f>
        <v>2.7040062867933941</v>
      </c>
      <c r="BR1759">
        <f t="shared" si="97"/>
        <v>137.03839108204684</v>
      </c>
      <c r="BU1759">
        <f t="shared" si="95"/>
        <v>0.5758883471257642</v>
      </c>
      <c r="BW1759">
        <f>IF($BW$6="","",IF(ISERROR(INDEX([1]Base!$A$2:$C$207,MATCH($BW$6,[1]Base!$A$2:$A$207,0),2))=TRUE,"CABLE INCONNU",(INDEX([1]Base!$A$2:$C$207,MATCH($BW$6,[1]Base!$A$2:$A$207,0),3))))</f>
        <v>15.75</v>
      </c>
      <c r="BY1759">
        <f>IF($BW$6="","",IF(ISERROR(INDEX([1]Base!$A$2:$C$207,MATCH($BW$6,[1]Base!$A$2:$A$207,0),2))=TRUE,"CABLE INCONNU",(INDEX([1]Base!$A$2:$C$207,MATCH($BW$6,[1]Base!$A$2:$A$207,0),2))))</f>
        <v>0.54700000000000004</v>
      </c>
      <c r="CA1759">
        <f t="shared" si="96"/>
        <v>237.96</v>
      </c>
      <c r="CD17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BORD'!$B$13:$B$2000,0),9)))*Q1759/$M$18)</f>
        <v>237.96</v>
      </c>
      <c r="CF1759">
        <f>'[1]TABLEAU DE BORD'!B1757</f>
        <v>0</v>
      </c>
      <c r="CG1759">
        <f>'[1]TABLEAU DE BORD'!E1757-'[1]TABLEAU DE BORD'!C1757</f>
        <v>0</v>
      </c>
      <c r="CI1759">
        <f>'[1]TABLEAU DE BORD'!H1757</f>
        <v>0</v>
      </c>
      <c r="CJ1759">
        <f>'[1]TABLEAU DE BORD'!K1757-'[1]TABLEAU DE BORD'!I1757</f>
        <v>0</v>
      </c>
    </row>
    <row r="1760" spans="69:88" x14ac:dyDescent="0.25">
      <c r="BQ17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BORD'!$B$13:$B$2000,0),11))*Q1760/INDEX('[1]TABLEAU DE BORD'!$B$13:$R$2000,MATCH('Formalisme RTE'!$H$2,'[1]TABLEAU DE BORD'!$B$13:$B$2000,0),12)</f>
        <v>2.7040062867933941</v>
      </c>
      <c r="BR1760">
        <f t="shared" si="97"/>
        <v>137.03839108204684</v>
      </c>
      <c r="BU1760">
        <f t="shared" si="95"/>
        <v>0.5758883471257642</v>
      </c>
      <c r="BW1760">
        <f>IF($BW$6="","",IF(ISERROR(INDEX([1]Base!$A$2:$C$207,MATCH($BW$6,[1]Base!$A$2:$A$207,0),2))=TRUE,"CABLE INCONNU",(INDEX([1]Base!$A$2:$C$207,MATCH($BW$6,[1]Base!$A$2:$A$207,0),3))))</f>
        <v>15.75</v>
      </c>
      <c r="BY1760">
        <f>IF($BW$6="","",IF(ISERROR(INDEX([1]Base!$A$2:$C$207,MATCH($BW$6,[1]Base!$A$2:$A$207,0),2))=TRUE,"CABLE INCONNU",(INDEX([1]Base!$A$2:$C$207,MATCH($BW$6,[1]Base!$A$2:$A$207,0),2))))</f>
        <v>0.54700000000000004</v>
      </c>
      <c r="CA1760">
        <f t="shared" si="96"/>
        <v>237.96</v>
      </c>
      <c r="CD17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BORD'!$B$13:$B$2000,0),9)))*Q1760/$M$18)</f>
        <v>237.96</v>
      </c>
      <c r="CF1760">
        <f>'[1]TABLEAU DE BORD'!B1758</f>
        <v>0</v>
      </c>
      <c r="CG1760">
        <f>'[1]TABLEAU DE BORD'!E1758-'[1]TABLEAU DE BORD'!C1758</f>
        <v>0</v>
      </c>
      <c r="CI1760">
        <f>'[1]TABLEAU DE BORD'!H1758</f>
        <v>0</v>
      </c>
      <c r="CJ1760">
        <f>'[1]TABLEAU DE BORD'!K1758-'[1]TABLEAU DE BORD'!I1758</f>
        <v>0</v>
      </c>
    </row>
    <row r="1761" spans="69:88" x14ac:dyDescent="0.25">
      <c r="BQ17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BORD'!$B$13:$B$2000,0),11))*Q1761/INDEX('[1]TABLEAU DE BORD'!$B$13:$R$2000,MATCH('Formalisme RTE'!$H$2,'[1]TABLEAU DE BORD'!$B$13:$B$2000,0),12)</f>
        <v>2.7040062867933941</v>
      </c>
      <c r="BR1761">
        <f t="shared" si="97"/>
        <v>137.03839108204684</v>
      </c>
      <c r="BU1761">
        <f t="shared" si="95"/>
        <v>0.5758883471257642</v>
      </c>
      <c r="BW1761">
        <f>IF($BW$6="","",IF(ISERROR(INDEX([1]Base!$A$2:$C$207,MATCH($BW$6,[1]Base!$A$2:$A$207,0),2))=TRUE,"CABLE INCONNU",(INDEX([1]Base!$A$2:$C$207,MATCH($BW$6,[1]Base!$A$2:$A$207,0),3))))</f>
        <v>15.75</v>
      </c>
      <c r="BY1761">
        <f>IF($BW$6="","",IF(ISERROR(INDEX([1]Base!$A$2:$C$207,MATCH($BW$6,[1]Base!$A$2:$A$207,0),2))=TRUE,"CABLE INCONNU",(INDEX([1]Base!$A$2:$C$207,MATCH($BW$6,[1]Base!$A$2:$A$207,0),2))))</f>
        <v>0.54700000000000004</v>
      </c>
      <c r="CA1761">
        <f t="shared" si="96"/>
        <v>237.96</v>
      </c>
      <c r="CD17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BORD'!$B$13:$B$2000,0),9)))*Q1761/$M$18)</f>
        <v>237.96</v>
      </c>
      <c r="CF1761">
        <f>'[1]TABLEAU DE BORD'!B1759</f>
        <v>0</v>
      </c>
      <c r="CG1761">
        <f>'[1]TABLEAU DE BORD'!E1759-'[1]TABLEAU DE BORD'!C1759</f>
        <v>0</v>
      </c>
      <c r="CI1761">
        <f>'[1]TABLEAU DE BORD'!H1759</f>
        <v>0</v>
      </c>
      <c r="CJ1761">
        <f>'[1]TABLEAU DE BORD'!K1759-'[1]TABLEAU DE BORD'!I1759</f>
        <v>0</v>
      </c>
    </row>
    <row r="1762" spans="69:88" x14ac:dyDescent="0.25">
      <c r="BQ17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BORD'!$B$13:$B$2000,0),11))*Q1762/INDEX('[1]TABLEAU DE BORD'!$B$13:$R$2000,MATCH('Formalisme RTE'!$H$2,'[1]TABLEAU DE BORD'!$B$13:$B$2000,0),12)</f>
        <v>2.7040062867933941</v>
      </c>
      <c r="BR1762">
        <f t="shared" si="97"/>
        <v>137.03839108204684</v>
      </c>
      <c r="BU1762">
        <f t="shared" si="95"/>
        <v>0.5758883471257642</v>
      </c>
      <c r="BW1762">
        <f>IF($BW$6="","",IF(ISERROR(INDEX([1]Base!$A$2:$C$207,MATCH($BW$6,[1]Base!$A$2:$A$207,0),2))=TRUE,"CABLE INCONNU",(INDEX([1]Base!$A$2:$C$207,MATCH($BW$6,[1]Base!$A$2:$A$207,0),3))))</f>
        <v>15.75</v>
      </c>
      <c r="BY1762">
        <f>IF($BW$6="","",IF(ISERROR(INDEX([1]Base!$A$2:$C$207,MATCH($BW$6,[1]Base!$A$2:$A$207,0),2))=TRUE,"CABLE INCONNU",(INDEX([1]Base!$A$2:$C$207,MATCH($BW$6,[1]Base!$A$2:$A$207,0),2))))</f>
        <v>0.54700000000000004</v>
      </c>
      <c r="CA1762">
        <f t="shared" si="96"/>
        <v>237.96</v>
      </c>
      <c r="CD17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BORD'!$B$13:$B$2000,0),9)))*Q1762/$M$18)</f>
        <v>237.96</v>
      </c>
      <c r="CF1762">
        <f>'[1]TABLEAU DE BORD'!B1760</f>
        <v>0</v>
      </c>
      <c r="CG1762">
        <f>'[1]TABLEAU DE BORD'!E1760-'[1]TABLEAU DE BORD'!C1760</f>
        <v>0</v>
      </c>
      <c r="CI1762">
        <f>'[1]TABLEAU DE BORD'!H1760</f>
        <v>0</v>
      </c>
      <c r="CJ1762">
        <f>'[1]TABLEAU DE BORD'!K1760-'[1]TABLEAU DE BORD'!I1760</f>
        <v>0</v>
      </c>
    </row>
    <row r="1763" spans="69:88" x14ac:dyDescent="0.25">
      <c r="BQ17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BORD'!$B$13:$B$2000,0),11))*Q1763/INDEX('[1]TABLEAU DE BORD'!$B$13:$R$2000,MATCH('Formalisme RTE'!$H$2,'[1]TABLEAU DE BORD'!$B$13:$B$2000,0),12)</f>
        <v>2.7040062867933941</v>
      </c>
      <c r="BR1763">
        <f t="shared" si="97"/>
        <v>137.03839108204684</v>
      </c>
      <c r="BU1763">
        <f t="shared" si="95"/>
        <v>0.5758883471257642</v>
      </c>
      <c r="BW1763">
        <f>IF($BW$6="","",IF(ISERROR(INDEX([1]Base!$A$2:$C$207,MATCH($BW$6,[1]Base!$A$2:$A$207,0),2))=TRUE,"CABLE INCONNU",(INDEX([1]Base!$A$2:$C$207,MATCH($BW$6,[1]Base!$A$2:$A$207,0),3))))</f>
        <v>15.75</v>
      </c>
      <c r="BY1763">
        <f>IF($BW$6="","",IF(ISERROR(INDEX([1]Base!$A$2:$C$207,MATCH($BW$6,[1]Base!$A$2:$A$207,0),2))=TRUE,"CABLE INCONNU",(INDEX([1]Base!$A$2:$C$207,MATCH($BW$6,[1]Base!$A$2:$A$207,0),2))))</f>
        <v>0.54700000000000004</v>
      </c>
      <c r="CA1763">
        <f t="shared" si="96"/>
        <v>237.96</v>
      </c>
      <c r="CD17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BORD'!$B$13:$B$2000,0),9)))*Q1763/$M$18)</f>
        <v>237.96</v>
      </c>
      <c r="CF1763">
        <f>'[1]TABLEAU DE BORD'!B1761</f>
        <v>0</v>
      </c>
      <c r="CG1763">
        <f>'[1]TABLEAU DE BORD'!E1761-'[1]TABLEAU DE BORD'!C1761</f>
        <v>0</v>
      </c>
      <c r="CI1763">
        <f>'[1]TABLEAU DE BORD'!H1761</f>
        <v>0</v>
      </c>
      <c r="CJ1763">
        <f>'[1]TABLEAU DE BORD'!K1761-'[1]TABLEAU DE BORD'!I1761</f>
        <v>0</v>
      </c>
    </row>
    <row r="1764" spans="69:88" x14ac:dyDescent="0.25">
      <c r="BQ17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BORD'!$B$13:$B$2000,0),11))*Q1764/INDEX('[1]TABLEAU DE BORD'!$B$13:$R$2000,MATCH('Formalisme RTE'!$H$2,'[1]TABLEAU DE BORD'!$B$13:$B$2000,0),12)</f>
        <v>2.7040062867933941</v>
      </c>
      <c r="BR1764">
        <f t="shared" si="97"/>
        <v>137.03839108204684</v>
      </c>
      <c r="BU1764">
        <f t="shared" si="95"/>
        <v>0.5758883471257642</v>
      </c>
      <c r="BW1764">
        <f>IF($BW$6="","",IF(ISERROR(INDEX([1]Base!$A$2:$C$207,MATCH($BW$6,[1]Base!$A$2:$A$207,0),2))=TRUE,"CABLE INCONNU",(INDEX([1]Base!$A$2:$C$207,MATCH($BW$6,[1]Base!$A$2:$A$207,0),3))))</f>
        <v>15.75</v>
      </c>
      <c r="BY1764">
        <f>IF($BW$6="","",IF(ISERROR(INDEX([1]Base!$A$2:$C$207,MATCH($BW$6,[1]Base!$A$2:$A$207,0),2))=TRUE,"CABLE INCONNU",(INDEX([1]Base!$A$2:$C$207,MATCH($BW$6,[1]Base!$A$2:$A$207,0),2))))</f>
        <v>0.54700000000000004</v>
      </c>
      <c r="CA1764">
        <f t="shared" si="96"/>
        <v>237.96</v>
      </c>
      <c r="CD17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BORD'!$B$13:$B$2000,0),9)))*Q1764/$M$18)</f>
        <v>237.96</v>
      </c>
      <c r="CF1764">
        <f>'[1]TABLEAU DE BORD'!B1762</f>
        <v>0</v>
      </c>
      <c r="CG1764">
        <f>'[1]TABLEAU DE BORD'!E1762-'[1]TABLEAU DE BORD'!C1762</f>
        <v>0</v>
      </c>
      <c r="CI1764">
        <f>'[1]TABLEAU DE BORD'!H1762</f>
        <v>0</v>
      </c>
      <c r="CJ1764">
        <f>'[1]TABLEAU DE BORD'!K1762-'[1]TABLEAU DE BORD'!I1762</f>
        <v>0</v>
      </c>
    </row>
    <row r="1765" spans="69:88" x14ac:dyDescent="0.25">
      <c r="BQ17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BORD'!$B$13:$B$2000,0),11))*Q1765/INDEX('[1]TABLEAU DE BORD'!$B$13:$R$2000,MATCH('Formalisme RTE'!$H$2,'[1]TABLEAU DE BORD'!$B$13:$B$2000,0),12)</f>
        <v>2.7040062867933941</v>
      </c>
      <c r="BR1765">
        <f t="shared" si="97"/>
        <v>137.03839108204684</v>
      </c>
      <c r="BU1765">
        <f t="shared" si="95"/>
        <v>0.5758883471257642</v>
      </c>
      <c r="BW1765">
        <f>IF($BW$6="","",IF(ISERROR(INDEX([1]Base!$A$2:$C$207,MATCH($BW$6,[1]Base!$A$2:$A$207,0),2))=TRUE,"CABLE INCONNU",(INDEX([1]Base!$A$2:$C$207,MATCH($BW$6,[1]Base!$A$2:$A$207,0),3))))</f>
        <v>15.75</v>
      </c>
      <c r="BY1765">
        <f>IF($BW$6="","",IF(ISERROR(INDEX([1]Base!$A$2:$C$207,MATCH($BW$6,[1]Base!$A$2:$A$207,0),2))=TRUE,"CABLE INCONNU",(INDEX([1]Base!$A$2:$C$207,MATCH($BW$6,[1]Base!$A$2:$A$207,0),2))))</f>
        <v>0.54700000000000004</v>
      </c>
      <c r="CA1765">
        <f t="shared" si="96"/>
        <v>237.96</v>
      </c>
      <c r="CD17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BORD'!$B$13:$B$2000,0),9)))*Q1765/$M$18)</f>
        <v>237.96</v>
      </c>
      <c r="CF1765">
        <f>'[1]TABLEAU DE BORD'!B1763</f>
        <v>0</v>
      </c>
      <c r="CG1765">
        <f>'[1]TABLEAU DE BORD'!E1763-'[1]TABLEAU DE BORD'!C1763</f>
        <v>0</v>
      </c>
      <c r="CI1765">
        <f>'[1]TABLEAU DE BORD'!H1763</f>
        <v>0</v>
      </c>
      <c r="CJ1765">
        <f>'[1]TABLEAU DE BORD'!K1763-'[1]TABLEAU DE BORD'!I1763</f>
        <v>0</v>
      </c>
    </row>
    <row r="1766" spans="69:88" x14ac:dyDescent="0.25">
      <c r="BQ17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BORD'!$B$13:$B$2000,0),11))*Q1766/INDEX('[1]TABLEAU DE BORD'!$B$13:$R$2000,MATCH('Formalisme RTE'!$H$2,'[1]TABLEAU DE BORD'!$B$13:$B$2000,0),12)</f>
        <v>2.7040062867933941</v>
      </c>
      <c r="BR1766">
        <f t="shared" si="97"/>
        <v>137.03839108204684</v>
      </c>
      <c r="BU1766">
        <f t="shared" si="95"/>
        <v>0.5758883471257642</v>
      </c>
      <c r="BW1766">
        <f>IF($BW$6="","",IF(ISERROR(INDEX([1]Base!$A$2:$C$207,MATCH($BW$6,[1]Base!$A$2:$A$207,0),2))=TRUE,"CABLE INCONNU",(INDEX([1]Base!$A$2:$C$207,MATCH($BW$6,[1]Base!$A$2:$A$207,0),3))))</f>
        <v>15.75</v>
      </c>
      <c r="BY1766">
        <f>IF($BW$6="","",IF(ISERROR(INDEX([1]Base!$A$2:$C$207,MATCH($BW$6,[1]Base!$A$2:$A$207,0),2))=TRUE,"CABLE INCONNU",(INDEX([1]Base!$A$2:$C$207,MATCH($BW$6,[1]Base!$A$2:$A$207,0),2))))</f>
        <v>0.54700000000000004</v>
      </c>
      <c r="CA1766">
        <f t="shared" si="96"/>
        <v>237.96</v>
      </c>
      <c r="CD17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BORD'!$B$13:$B$2000,0),9)))*Q1766/$M$18)</f>
        <v>237.96</v>
      </c>
      <c r="CF1766">
        <f>'[1]TABLEAU DE BORD'!B1764</f>
        <v>0</v>
      </c>
      <c r="CG1766">
        <f>'[1]TABLEAU DE BORD'!E1764-'[1]TABLEAU DE BORD'!C1764</f>
        <v>0</v>
      </c>
      <c r="CI1766">
        <f>'[1]TABLEAU DE BORD'!H1764</f>
        <v>0</v>
      </c>
      <c r="CJ1766">
        <f>'[1]TABLEAU DE BORD'!K1764-'[1]TABLEAU DE BORD'!I1764</f>
        <v>0</v>
      </c>
    </row>
    <row r="1767" spans="69:88" x14ac:dyDescent="0.25">
      <c r="BQ17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BORD'!$B$13:$B$2000,0),11))*Q1767/INDEX('[1]TABLEAU DE BORD'!$B$13:$R$2000,MATCH('Formalisme RTE'!$H$2,'[1]TABLEAU DE BORD'!$B$13:$B$2000,0),12)</f>
        <v>2.7040062867933941</v>
      </c>
      <c r="BR1767">
        <f t="shared" si="97"/>
        <v>137.03839108204684</v>
      </c>
      <c r="BU1767">
        <f t="shared" si="95"/>
        <v>0.5758883471257642</v>
      </c>
      <c r="BW1767">
        <f>IF($BW$6="","",IF(ISERROR(INDEX([1]Base!$A$2:$C$207,MATCH($BW$6,[1]Base!$A$2:$A$207,0),2))=TRUE,"CABLE INCONNU",(INDEX([1]Base!$A$2:$C$207,MATCH($BW$6,[1]Base!$A$2:$A$207,0),3))))</f>
        <v>15.75</v>
      </c>
      <c r="BY1767">
        <f>IF($BW$6="","",IF(ISERROR(INDEX([1]Base!$A$2:$C$207,MATCH($BW$6,[1]Base!$A$2:$A$207,0),2))=TRUE,"CABLE INCONNU",(INDEX([1]Base!$A$2:$C$207,MATCH($BW$6,[1]Base!$A$2:$A$207,0),2))))</f>
        <v>0.54700000000000004</v>
      </c>
      <c r="CA1767">
        <f t="shared" si="96"/>
        <v>237.96</v>
      </c>
      <c r="CD17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BORD'!$B$13:$B$2000,0),9)))*Q1767/$M$18)</f>
        <v>237.96</v>
      </c>
      <c r="CF1767">
        <f>'[1]TABLEAU DE BORD'!B1765</f>
        <v>0</v>
      </c>
      <c r="CG1767">
        <f>'[1]TABLEAU DE BORD'!E1765-'[1]TABLEAU DE BORD'!C1765</f>
        <v>0</v>
      </c>
      <c r="CI1767">
        <f>'[1]TABLEAU DE BORD'!H1765</f>
        <v>0</v>
      </c>
      <c r="CJ1767">
        <f>'[1]TABLEAU DE BORD'!K1765-'[1]TABLEAU DE BORD'!I1765</f>
        <v>0</v>
      </c>
    </row>
    <row r="1768" spans="69:88" x14ac:dyDescent="0.25">
      <c r="BQ17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BORD'!$B$13:$B$2000,0),11))*Q1768/INDEX('[1]TABLEAU DE BORD'!$B$13:$R$2000,MATCH('Formalisme RTE'!$H$2,'[1]TABLEAU DE BORD'!$B$13:$B$2000,0),12)</f>
        <v>2.7040062867933941</v>
      </c>
      <c r="BR1768">
        <f t="shared" si="97"/>
        <v>137.03839108204684</v>
      </c>
      <c r="BU1768">
        <f t="shared" si="95"/>
        <v>0.5758883471257642</v>
      </c>
      <c r="BW1768">
        <f>IF($BW$6="","",IF(ISERROR(INDEX([1]Base!$A$2:$C$207,MATCH($BW$6,[1]Base!$A$2:$A$207,0),2))=TRUE,"CABLE INCONNU",(INDEX([1]Base!$A$2:$C$207,MATCH($BW$6,[1]Base!$A$2:$A$207,0),3))))</f>
        <v>15.75</v>
      </c>
      <c r="BY1768">
        <f>IF($BW$6="","",IF(ISERROR(INDEX([1]Base!$A$2:$C$207,MATCH($BW$6,[1]Base!$A$2:$A$207,0),2))=TRUE,"CABLE INCONNU",(INDEX([1]Base!$A$2:$C$207,MATCH($BW$6,[1]Base!$A$2:$A$207,0),2))))</f>
        <v>0.54700000000000004</v>
      </c>
      <c r="CA1768">
        <f t="shared" si="96"/>
        <v>237.96</v>
      </c>
      <c r="CD17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BORD'!$B$13:$B$2000,0),9)))*Q1768/$M$18)</f>
        <v>237.96</v>
      </c>
      <c r="CF1768">
        <f>'[1]TABLEAU DE BORD'!B1766</f>
        <v>0</v>
      </c>
      <c r="CG1768">
        <f>'[1]TABLEAU DE BORD'!E1766-'[1]TABLEAU DE BORD'!C1766</f>
        <v>0</v>
      </c>
      <c r="CI1768">
        <f>'[1]TABLEAU DE BORD'!H1766</f>
        <v>0</v>
      </c>
      <c r="CJ1768">
        <f>'[1]TABLEAU DE BORD'!K1766-'[1]TABLEAU DE BORD'!I1766</f>
        <v>0</v>
      </c>
    </row>
    <row r="1769" spans="69:88" x14ac:dyDescent="0.25">
      <c r="BQ17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BORD'!$B$13:$B$2000,0),11))*Q1769/INDEX('[1]TABLEAU DE BORD'!$B$13:$R$2000,MATCH('Formalisme RTE'!$H$2,'[1]TABLEAU DE BORD'!$B$13:$B$2000,0),12)</f>
        <v>2.7040062867933941</v>
      </c>
      <c r="BR1769">
        <f t="shared" si="97"/>
        <v>137.03839108204684</v>
      </c>
      <c r="BU1769">
        <f t="shared" si="95"/>
        <v>0.5758883471257642</v>
      </c>
      <c r="BW1769">
        <f>IF($BW$6="","",IF(ISERROR(INDEX([1]Base!$A$2:$C$207,MATCH($BW$6,[1]Base!$A$2:$A$207,0),2))=TRUE,"CABLE INCONNU",(INDEX([1]Base!$A$2:$C$207,MATCH($BW$6,[1]Base!$A$2:$A$207,0),3))))</f>
        <v>15.75</v>
      </c>
      <c r="BY1769">
        <f>IF($BW$6="","",IF(ISERROR(INDEX([1]Base!$A$2:$C$207,MATCH($BW$6,[1]Base!$A$2:$A$207,0),2))=TRUE,"CABLE INCONNU",(INDEX([1]Base!$A$2:$C$207,MATCH($BW$6,[1]Base!$A$2:$A$207,0),2))))</f>
        <v>0.54700000000000004</v>
      </c>
      <c r="CA1769">
        <f t="shared" si="96"/>
        <v>237.96</v>
      </c>
      <c r="CD17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BORD'!$B$13:$B$2000,0),9)))*Q1769/$M$18)</f>
        <v>237.96</v>
      </c>
      <c r="CF1769">
        <f>'[1]TABLEAU DE BORD'!B1767</f>
        <v>0</v>
      </c>
      <c r="CG1769">
        <f>'[1]TABLEAU DE BORD'!E1767-'[1]TABLEAU DE BORD'!C1767</f>
        <v>0</v>
      </c>
      <c r="CI1769">
        <f>'[1]TABLEAU DE BORD'!H1767</f>
        <v>0</v>
      </c>
      <c r="CJ1769">
        <f>'[1]TABLEAU DE BORD'!K1767-'[1]TABLEAU DE BORD'!I1767</f>
        <v>0</v>
      </c>
    </row>
    <row r="1770" spans="69:88" x14ac:dyDescent="0.25">
      <c r="BQ17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BORD'!$B$13:$B$2000,0),11))*Q1770/INDEX('[1]TABLEAU DE BORD'!$B$13:$R$2000,MATCH('Formalisme RTE'!$H$2,'[1]TABLEAU DE BORD'!$B$13:$B$2000,0),12)</f>
        <v>2.7040062867933941</v>
      </c>
      <c r="BR1770">
        <f t="shared" si="97"/>
        <v>137.03839108204684</v>
      </c>
      <c r="BU1770">
        <f t="shared" si="95"/>
        <v>0.5758883471257642</v>
      </c>
      <c r="BW1770">
        <f>IF($BW$6="","",IF(ISERROR(INDEX([1]Base!$A$2:$C$207,MATCH($BW$6,[1]Base!$A$2:$A$207,0),2))=TRUE,"CABLE INCONNU",(INDEX([1]Base!$A$2:$C$207,MATCH($BW$6,[1]Base!$A$2:$A$207,0),3))))</f>
        <v>15.75</v>
      </c>
      <c r="BY1770">
        <f>IF($BW$6="","",IF(ISERROR(INDEX([1]Base!$A$2:$C$207,MATCH($BW$6,[1]Base!$A$2:$A$207,0),2))=TRUE,"CABLE INCONNU",(INDEX([1]Base!$A$2:$C$207,MATCH($BW$6,[1]Base!$A$2:$A$207,0),2))))</f>
        <v>0.54700000000000004</v>
      </c>
      <c r="CA1770">
        <f t="shared" si="96"/>
        <v>237.96</v>
      </c>
      <c r="CD17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BORD'!$B$13:$B$2000,0),9)))*Q1770/$M$18)</f>
        <v>237.96</v>
      </c>
      <c r="CF1770">
        <f>'[1]TABLEAU DE BORD'!B1768</f>
        <v>0</v>
      </c>
      <c r="CG1770">
        <f>'[1]TABLEAU DE BORD'!E1768-'[1]TABLEAU DE BORD'!C1768</f>
        <v>0</v>
      </c>
      <c r="CI1770">
        <f>'[1]TABLEAU DE BORD'!H1768</f>
        <v>0</v>
      </c>
      <c r="CJ1770">
        <f>'[1]TABLEAU DE BORD'!K1768-'[1]TABLEAU DE BORD'!I1768</f>
        <v>0</v>
      </c>
    </row>
    <row r="1771" spans="69:88" x14ac:dyDescent="0.25">
      <c r="BQ17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BORD'!$B$13:$B$2000,0),11))*Q1771/INDEX('[1]TABLEAU DE BORD'!$B$13:$R$2000,MATCH('Formalisme RTE'!$H$2,'[1]TABLEAU DE BORD'!$B$13:$B$2000,0),12)</f>
        <v>2.7040062867933941</v>
      </c>
      <c r="BR1771">
        <f t="shared" si="97"/>
        <v>137.03839108204684</v>
      </c>
      <c r="BU1771">
        <f t="shared" si="95"/>
        <v>0.5758883471257642</v>
      </c>
      <c r="BW1771">
        <f>IF($BW$6="","",IF(ISERROR(INDEX([1]Base!$A$2:$C$207,MATCH($BW$6,[1]Base!$A$2:$A$207,0),2))=TRUE,"CABLE INCONNU",(INDEX([1]Base!$A$2:$C$207,MATCH($BW$6,[1]Base!$A$2:$A$207,0),3))))</f>
        <v>15.75</v>
      </c>
      <c r="BY1771">
        <f>IF($BW$6="","",IF(ISERROR(INDEX([1]Base!$A$2:$C$207,MATCH($BW$6,[1]Base!$A$2:$A$207,0),2))=TRUE,"CABLE INCONNU",(INDEX([1]Base!$A$2:$C$207,MATCH($BW$6,[1]Base!$A$2:$A$207,0),2))))</f>
        <v>0.54700000000000004</v>
      </c>
      <c r="CA1771">
        <f t="shared" si="96"/>
        <v>237.96</v>
      </c>
      <c r="CD17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BORD'!$B$13:$B$2000,0),9)))*Q1771/$M$18)</f>
        <v>237.96</v>
      </c>
      <c r="CF1771">
        <f>'[1]TABLEAU DE BORD'!B1769</f>
        <v>0</v>
      </c>
      <c r="CG1771">
        <f>'[1]TABLEAU DE BORD'!E1769-'[1]TABLEAU DE BORD'!C1769</f>
        <v>0</v>
      </c>
      <c r="CI1771">
        <f>'[1]TABLEAU DE BORD'!H1769</f>
        <v>0</v>
      </c>
      <c r="CJ1771">
        <f>'[1]TABLEAU DE BORD'!K1769-'[1]TABLEAU DE BORD'!I1769</f>
        <v>0</v>
      </c>
    </row>
    <row r="1772" spans="69:88" x14ac:dyDescent="0.25">
      <c r="BQ17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BORD'!$B$13:$B$2000,0),11))*Q1772/INDEX('[1]TABLEAU DE BORD'!$B$13:$R$2000,MATCH('Formalisme RTE'!$H$2,'[1]TABLEAU DE BORD'!$B$13:$B$2000,0),12)</f>
        <v>2.7040062867933941</v>
      </c>
      <c r="BR1772">
        <f t="shared" si="97"/>
        <v>137.03839108204684</v>
      </c>
      <c r="BU1772">
        <f t="shared" si="95"/>
        <v>0.5758883471257642</v>
      </c>
      <c r="BW1772">
        <f>IF($BW$6="","",IF(ISERROR(INDEX([1]Base!$A$2:$C$207,MATCH($BW$6,[1]Base!$A$2:$A$207,0),2))=TRUE,"CABLE INCONNU",(INDEX([1]Base!$A$2:$C$207,MATCH($BW$6,[1]Base!$A$2:$A$207,0),3))))</f>
        <v>15.75</v>
      </c>
      <c r="BY1772">
        <f>IF($BW$6="","",IF(ISERROR(INDEX([1]Base!$A$2:$C$207,MATCH($BW$6,[1]Base!$A$2:$A$207,0),2))=TRUE,"CABLE INCONNU",(INDEX([1]Base!$A$2:$C$207,MATCH($BW$6,[1]Base!$A$2:$A$207,0),2))))</f>
        <v>0.54700000000000004</v>
      </c>
      <c r="CA1772">
        <f t="shared" si="96"/>
        <v>237.96</v>
      </c>
      <c r="CD17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BORD'!$B$13:$B$2000,0),9)))*Q1772/$M$18)</f>
        <v>237.96</v>
      </c>
      <c r="CF1772">
        <f>'[1]TABLEAU DE BORD'!B1770</f>
        <v>0</v>
      </c>
      <c r="CG1772">
        <f>'[1]TABLEAU DE BORD'!E1770-'[1]TABLEAU DE BORD'!C1770</f>
        <v>0</v>
      </c>
      <c r="CI1772">
        <f>'[1]TABLEAU DE BORD'!H1770</f>
        <v>0</v>
      </c>
      <c r="CJ1772">
        <f>'[1]TABLEAU DE BORD'!K1770-'[1]TABLEAU DE BORD'!I1770</f>
        <v>0</v>
      </c>
    </row>
    <row r="1773" spans="69:88" x14ac:dyDescent="0.25">
      <c r="BQ17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BORD'!$B$13:$B$2000,0),11))*Q1773/INDEX('[1]TABLEAU DE BORD'!$B$13:$R$2000,MATCH('Formalisme RTE'!$H$2,'[1]TABLEAU DE BORD'!$B$13:$B$2000,0),12)</f>
        <v>2.7040062867933941</v>
      </c>
      <c r="BR1773">
        <f t="shared" si="97"/>
        <v>137.03839108204684</v>
      </c>
      <c r="BU1773">
        <f t="shared" si="95"/>
        <v>0.5758883471257642</v>
      </c>
      <c r="BW1773">
        <f>IF($BW$6="","",IF(ISERROR(INDEX([1]Base!$A$2:$C$207,MATCH($BW$6,[1]Base!$A$2:$A$207,0),2))=TRUE,"CABLE INCONNU",(INDEX([1]Base!$A$2:$C$207,MATCH($BW$6,[1]Base!$A$2:$A$207,0),3))))</f>
        <v>15.75</v>
      </c>
      <c r="BY1773">
        <f>IF($BW$6="","",IF(ISERROR(INDEX([1]Base!$A$2:$C$207,MATCH($BW$6,[1]Base!$A$2:$A$207,0),2))=TRUE,"CABLE INCONNU",(INDEX([1]Base!$A$2:$C$207,MATCH($BW$6,[1]Base!$A$2:$A$207,0),2))))</f>
        <v>0.54700000000000004</v>
      </c>
      <c r="CA1773">
        <f t="shared" si="96"/>
        <v>237.96</v>
      </c>
      <c r="CD17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BORD'!$B$13:$B$2000,0),9)))*Q1773/$M$18)</f>
        <v>237.96</v>
      </c>
      <c r="CF1773">
        <f>'[1]TABLEAU DE BORD'!B1771</f>
        <v>0</v>
      </c>
      <c r="CG1773">
        <f>'[1]TABLEAU DE BORD'!E1771-'[1]TABLEAU DE BORD'!C1771</f>
        <v>0</v>
      </c>
      <c r="CI1773">
        <f>'[1]TABLEAU DE BORD'!H1771</f>
        <v>0</v>
      </c>
      <c r="CJ1773">
        <f>'[1]TABLEAU DE BORD'!K1771-'[1]TABLEAU DE BORD'!I1771</f>
        <v>0</v>
      </c>
    </row>
    <row r="1774" spans="69:88" x14ac:dyDescent="0.25">
      <c r="BQ17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BORD'!$B$13:$B$2000,0),11))*Q1774/INDEX('[1]TABLEAU DE BORD'!$B$13:$R$2000,MATCH('Formalisme RTE'!$H$2,'[1]TABLEAU DE BORD'!$B$13:$B$2000,0),12)</f>
        <v>2.7040062867933941</v>
      </c>
      <c r="BR1774">
        <f t="shared" si="97"/>
        <v>137.03839108204684</v>
      </c>
      <c r="BU1774">
        <f t="shared" si="95"/>
        <v>0.5758883471257642</v>
      </c>
      <c r="BW1774">
        <f>IF($BW$6="","",IF(ISERROR(INDEX([1]Base!$A$2:$C$207,MATCH($BW$6,[1]Base!$A$2:$A$207,0),2))=TRUE,"CABLE INCONNU",(INDEX([1]Base!$A$2:$C$207,MATCH($BW$6,[1]Base!$A$2:$A$207,0),3))))</f>
        <v>15.75</v>
      </c>
      <c r="BY1774">
        <f>IF($BW$6="","",IF(ISERROR(INDEX([1]Base!$A$2:$C$207,MATCH($BW$6,[1]Base!$A$2:$A$207,0),2))=TRUE,"CABLE INCONNU",(INDEX([1]Base!$A$2:$C$207,MATCH($BW$6,[1]Base!$A$2:$A$207,0),2))))</f>
        <v>0.54700000000000004</v>
      </c>
      <c r="CA1774">
        <f t="shared" si="96"/>
        <v>237.96</v>
      </c>
      <c r="CD17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BORD'!$B$13:$B$2000,0),9)))*Q1774/$M$18)</f>
        <v>237.96</v>
      </c>
      <c r="CF1774">
        <f>'[1]TABLEAU DE BORD'!B1772</f>
        <v>0</v>
      </c>
      <c r="CG1774">
        <f>'[1]TABLEAU DE BORD'!E1772-'[1]TABLEAU DE BORD'!C1772</f>
        <v>0</v>
      </c>
      <c r="CI1774">
        <f>'[1]TABLEAU DE BORD'!H1772</f>
        <v>0</v>
      </c>
      <c r="CJ1774">
        <f>'[1]TABLEAU DE BORD'!K1772-'[1]TABLEAU DE BORD'!I1772</f>
        <v>0</v>
      </c>
    </row>
    <row r="1775" spans="69:88" x14ac:dyDescent="0.25">
      <c r="BQ17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BORD'!$B$13:$B$2000,0),11))*Q1775/INDEX('[1]TABLEAU DE BORD'!$B$13:$R$2000,MATCH('Formalisme RTE'!$H$2,'[1]TABLEAU DE BORD'!$B$13:$B$2000,0),12)</f>
        <v>2.7040062867933941</v>
      </c>
      <c r="BR1775">
        <f t="shared" si="97"/>
        <v>137.03839108204684</v>
      </c>
      <c r="BU1775">
        <f t="shared" si="95"/>
        <v>0.5758883471257642</v>
      </c>
      <c r="BW1775">
        <f>IF($BW$6="","",IF(ISERROR(INDEX([1]Base!$A$2:$C$207,MATCH($BW$6,[1]Base!$A$2:$A$207,0),2))=TRUE,"CABLE INCONNU",(INDEX([1]Base!$A$2:$C$207,MATCH($BW$6,[1]Base!$A$2:$A$207,0),3))))</f>
        <v>15.75</v>
      </c>
      <c r="BY1775">
        <f>IF($BW$6="","",IF(ISERROR(INDEX([1]Base!$A$2:$C$207,MATCH($BW$6,[1]Base!$A$2:$A$207,0),2))=TRUE,"CABLE INCONNU",(INDEX([1]Base!$A$2:$C$207,MATCH($BW$6,[1]Base!$A$2:$A$207,0),2))))</f>
        <v>0.54700000000000004</v>
      </c>
      <c r="CA1775">
        <f t="shared" si="96"/>
        <v>237.96</v>
      </c>
      <c r="CD17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BORD'!$B$13:$B$2000,0),9)))*Q1775/$M$18)</f>
        <v>237.96</v>
      </c>
      <c r="CF1775">
        <f>'[1]TABLEAU DE BORD'!B1773</f>
        <v>0</v>
      </c>
      <c r="CG1775">
        <f>'[1]TABLEAU DE BORD'!E1773-'[1]TABLEAU DE BORD'!C1773</f>
        <v>0</v>
      </c>
      <c r="CI1775">
        <f>'[1]TABLEAU DE BORD'!H1773</f>
        <v>0</v>
      </c>
      <c r="CJ1775">
        <f>'[1]TABLEAU DE BORD'!K1773-'[1]TABLEAU DE BORD'!I1773</f>
        <v>0</v>
      </c>
    </row>
    <row r="1776" spans="69:88" x14ac:dyDescent="0.25">
      <c r="BQ17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BORD'!$B$13:$B$2000,0),11))*Q1776/INDEX('[1]TABLEAU DE BORD'!$B$13:$R$2000,MATCH('Formalisme RTE'!$H$2,'[1]TABLEAU DE BORD'!$B$13:$B$2000,0),12)</f>
        <v>2.7040062867933941</v>
      </c>
      <c r="BR1776">
        <f t="shared" si="97"/>
        <v>137.03839108204684</v>
      </c>
      <c r="BU1776">
        <f t="shared" si="95"/>
        <v>0.5758883471257642</v>
      </c>
      <c r="BW1776">
        <f>IF($BW$6="","",IF(ISERROR(INDEX([1]Base!$A$2:$C$207,MATCH($BW$6,[1]Base!$A$2:$A$207,0),2))=TRUE,"CABLE INCONNU",(INDEX([1]Base!$A$2:$C$207,MATCH($BW$6,[1]Base!$A$2:$A$207,0),3))))</f>
        <v>15.75</v>
      </c>
      <c r="BY1776">
        <f>IF($BW$6="","",IF(ISERROR(INDEX([1]Base!$A$2:$C$207,MATCH($BW$6,[1]Base!$A$2:$A$207,0),2))=TRUE,"CABLE INCONNU",(INDEX([1]Base!$A$2:$C$207,MATCH($BW$6,[1]Base!$A$2:$A$207,0),2))))</f>
        <v>0.54700000000000004</v>
      </c>
      <c r="CA1776">
        <f t="shared" si="96"/>
        <v>237.96</v>
      </c>
      <c r="CD17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BORD'!$B$13:$B$2000,0),9)))*Q1776/$M$18)</f>
        <v>237.96</v>
      </c>
      <c r="CF1776">
        <f>'[1]TABLEAU DE BORD'!B1774</f>
        <v>0</v>
      </c>
      <c r="CG1776">
        <f>'[1]TABLEAU DE BORD'!E1774-'[1]TABLEAU DE BORD'!C1774</f>
        <v>0</v>
      </c>
      <c r="CI1776">
        <f>'[1]TABLEAU DE BORD'!H1774</f>
        <v>0</v>
      </c>
      <c r="CJ1776">
        <f>'[1]TABLEAU DE BORD'!K1774-'[1]TABLEAU DE BORD'!I1774</f>
        <v>0</v>
      </c>
    </row>
    <row r="1777" spans="69:88" x14ac:dyDescent="0.25">
      <c r="BQ17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BORD'!$B$13:$B$2000,0),11))*Q1777/INDEX('[1]TABLEAU DE BORD'!$B$13:$R$2000,MATCH('Formalisme RTE'!$H$2,'[1]TABLEAU DE BORD'!$B$13:$B$2000,0),12)</f>
        <v>2.7040062867933941</v>
      </c>
      <c r="BR1777">
        <f t="shared" si="97"/>
        <v>137.03839108204684</v>
      </c>
      <c r="BU1777">
        <f t="shared" si="95"/>
        <v>0.5758883471257642</v>
      </c>
      <c r="BW1777">
        <f>IF($BW$6="","",IF(ISERROR(INDEX([1]Base!$A$2:$C$207,MATCH($BW$6,[1]Base!$A$2:$A$207,0),2))=TRUE,"CABLE INCONNU",(INDEX([1]Base!$A$2:$C$207,MATCH($BW$6,[1]Base!$A$2:$A$207,0),3))))</f>
        <v>15.75</v>
      </c>
      <c r="BY1777">
        <f>IF($BW$6="","",IF(ISERROR(INDEX([1]Base!$A$2:$C$207,MATCH($BW$6,[1]Base!$A$2:$A$207,0),2))=TRUE,"CABLE INCONNU",(INDEX([1]Base!$A$2:$C$207,MATCH($BW$6,[1]Base!$A$2:$A$207,0),2))))</f>
        <v>0.54700000000000004</v>
      </c>
      <c r="CA1777">
        <f t="shared" si="96"/>
        <v>237.96</v>
      </c>
      <c r="CD17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BORD'!$B$13:$B$2000,0),9)))*Q1777/$M$18)</f>
        <v>237.96</v>
      </c>
      <c r="CF1777">
        <f>'[1]TABLEAU DE BORD'!B1775</f>
        <v>0</v>
      </c>
      <c r="CG1777">
        <f>'[1]TABLEAU DE BORD'!E1775-'[1]TABLEAU DE BORD'!C1775</f>
        <v>0</v>
      </c>
      <c r="CI1777">
        <f>'[1]TABLEAU DE BORD'!H1775</f>
        <v>0</v>
      </c>
      <c r="CJ1777">
        <f>'[1]TABLEAU DE BORD'!K1775-'[1]TABLEAU DE BORD'!I1775</f>
        <v>0</v>
      </c>
    </row>
    <row r="1778" spans="69:88" x14ac:dyDescent="0.25">
      <c r="BQ17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BORD'!$B$13:$B$2000,0),11))*Q1778/INDEX('[1]TABLEAU DE BORD'!$B$13:$R$2000,MATCH('Formalisme RTE'!$H$2,'[1]TABLEAU DE BORD'!$B$13:$B$2000,0),12)</f>
        <v>2.7040062867933941</v>
      </c>
      <c r="BR1778">
        <f t="shared" si="97"/>
        <v>137.03839108204684</v>
      </c>
      <c r="BU1778">
        <f t="shared" si="95"/>
        <v>0.5758883471257642</v>
      </c>
      <c r="BW1778">
        <f>IF($BW$6="","",IF(ISERROR(INDEX([1]Base!$A$2:$C$207,MATCH($BW$6,[1]Base!$A$2:$A$207,0),2))=TRUE,"CABLE INCONNU",(INDEX([1]Base!$A$2:$C$207,MATCH($BW$6,[1]Base!$A$2:$A$207,0),3))))</f>
        <v>15.75</v>
      </c>
      <c r="BY1778">
        <f>IF($BW$6="","",IF(ISERROR(INDEX([1]Base!$A$2:$C$207,MATCH($BW$6,[1]Base!$A$2:$A$207,0),2))=TRUE,"CABLE INCONNU",(INDEX([1]Base!$A$2:$C$207,MATCH($BW$6,[1]Base!$A$2:$A$207,0),2))))</f>
        <v>0.54700000000000004</v>
      </c>
      <c r="CA1778">
        <f t="shared" si="96"/>
        <v>237.96</v>
      </c>
      <c r="CD17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BORD'!$B$13:$B$2000,0),9)))*Q1778/$M$18)</f>
        <v>237.96</v>
      </c>
      <c r="CF1778">
        <f>'[1]TABLEAU DE BORD'!B1776</f>
        <v>0</v>
      </c>
      <c r="CG1778">
        <f>'[1]TABLEAU DE BORD'!E1776-'[1]TABLEAU DE BORD'!C1776</f>
        <v>0</v>
      </c>
      <c r="CI1778">
        <f>'[1]TABLEAU DE BORD'!H1776</f>
        <v>0</v>
      </c>
      <c r="CJ1778">
        <f>'[1]TABLEAU DE BORD'!K1776-'[1]TABLEAU DE BORD'!I1776</f>
        <v>0</v>
      </c>
    </row>
    <row r="1779" spans="69:88" x14ac:dyDescent="0.25">
      <c r="BQ17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BORD'!$B$13:$B$2000,0),11))*Q1779/INDEX('[1]TABLEAU DE BORD'!$B$13:$R$2000,MATCH('Formalisme RTE'!$H$2,'[1]TABLEAU DE BORD'!$B$13:$B$2000,0),12)</f>
        <v>2.7040062867933941</v>
      </c>
      <c r="BR1779">
        <f t="shared" si="97"/>
        <v>137.03839108204684</v>
      </c>
      <c r="BU1779">
        <f t="shared" si="95"/>
        <v>0.5758883471257642</v>
      </c>
      <c r="BW1779">
        <f>IF($BW$6="","",IF(ISERROR(INDEX([1]Base!$A$2:$C$207,MATCH($BW$6,[1]Base!$A$2:$A$207,0),2))=TRUE,"CABLE INCONNU",(INDEX([1]Base!$A$2:$C$207,MATCH($BW$6,[1]Base!$A$2:$A$207,0),3))))</f>
        <v>15.75</v>
      </c>
      <c r="BY1779">
        <f>IF($BW$6="","",IF(ISERROR(INDEX([1]Base!$A$2:$C$207,MATCH($BW$6,[1]Base!$A$2:$A$207,0),2))=TRUE,"CABLE INCONNU",(INDEX([1]Base!$A$2:$C$207,MATCH($BW$6,[1]Base!$A$2:$A$207,0),2))))</f>
        <v>0.54700000000000004</v>
      </c>
      <c r="CA1779">
        <f t="shared" si="96"/>
        <v>237.96</v>
      </c>
      <c r="CD17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BORD'!$B$13:$B$2000,0),9)))*Q1779/$M$18)</f>
        <v>237.96</v>
      </c>
      <c r="CF1779">
        <f>'[1]TABLEAU DE BORD'!B1777</f>
        <v>0</v>
      </c>
      <c r="CG1779">
        <f>'[1]TABLEAU DE BORD'!E1777-'[1]TABLEAU DE BORD'!C1777</f>
        <v>0</v>
      </c>
      <c r="CI1779">
        <f>'[1]TABLEAU DE BORD'!H1777</f>
        <v>0</v>
      </c>
      <c r="CJ1779">
        <f>'[1]TABLEAU DE BORD'!K1777-'[1]TABLEAU DE BORD'!I1777</f>
        <v>0</v>
      </c>
    </row>
    <row r="1780" spans="69:88" x14ac:dyDescent="0.25">
      <c r="BQ17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BORD'!$B$13:$B$2000,0),11))*Q1780/INDEX('[1]TABLEAU DE BORD'!$B$13:$R$2000,MATCH('Formalisme RTE'!$H$2,'[1]TABLEAU DE BORD'!$B$13:$B$2000,0),12)</f>
        <v>2.7040062867933941</v>
      </c>
      <c r="BR1780">
        <f t="shared" si="97"/>
        <v>137.03839108204684</v>
      </c>
      <c r="BU1780">
        <f t="shared" si="95"/>
        <v>0.5758883471257642</v>
      </c>
      <c r="BW1780">
        <f>IF($BW$6="","",IF(ISERROR(INDEX([1]Base!$A$2:$C$207,MATCH($BW$6,[1]Base!$A$2:$A$207,0),2))=TRUE,"CABLE INCONNU",(INDEX([1]Base!$A$2:$C$207,MATCH($BW$6,[1]Base!$A$2:$A$207,0),3))))</f>
        <v>15.75</v>
      </c>
      <c r="BY1780">
        <f>IF($BW$6="","",IF(ISERROR(INDEX([1]Base!$A$2:$C$207,MATCH($BW$6,[1]Base!$A$2:$A$207,0),2))=TRUE,"CABLE INCONNU",(INDEX([1]Base!$A$2:$C$207,MATCH($BW$6,[1]Base!$A$2:$A$207,0),2))))</f>
        <v>0.54700000000000004</v>
      </c>
      <c r="CA1780">
        <f t="shared" si="96"/>
        <v>237.96</v>
      </c>
      <c r="CD17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BORD'!$B$13:$B$2000,0),9)))*Q1780/$M$18)</f>
        <v>237.96</v>
      </c>
      <c r="CF1780">
        <f>'[1]TABLEAU DE BORD'!B1778</f>
        <v>0</v>
      </c>
      <c r="CG1780">
        <f>'[1]TABLEAU DE BORD'!E1778-'[1]TABLEAU DE BORD'!C1778</f>
        <v>0</v>
      </c>
      <c r="CI1780">
        <f>'[1]TABLEAU DE BORD'!H1778</f>
        <v>0</v>
      </c>
      <c r="CJ1780">
        <f>'[1]TABLEAU DE BORD'!K1778-'[1]TABLEAU DE BORD'!I1778</f>
        <v>0</v>
      </c>
    </row>
    <row r="1781" spans="69:88" x14ac:dyDescent="0.25">
      <c r="BQ17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BORD'!$B$13:$B$2000,0),11))*Q1781/INDEX('[1]TABLEAU DE BORD'!$B$13:$R$2000,MATCH('Formalisme RTE'!$H$2,'[1]TABLEAU DE BORD'!$B$13:$B$2000,0),12)</f>
        <v>2.7040062867933941</v>
      </c>
      <c r="BR1781">
        <f t="shared" si="97"/>
        <v>137.03839108204684</v>
      </c>
      <c r="BU1781">
        <f t="shared" si="95"/>
        <v>0.5758883471257642</v>
      </c>
      <c r="BW1781">
        <f>IF($BW$6="","",IF(ISERROR(INDEX([1]Base!$A$2:$C$207,MATCH($BW$6,[1]Base!$A$2:$A$207,0),2))=TRUE,"CABLE INCONNU",(INDEX([1]Base!$A$2:$C$207,MATCH($BW$6,[1]Base!$A$2:$A$207,0),3))))</f>
        <v>15.75</v>
      </c>
      <c r="BY1781">
        <f>IF($BW$6="","",IF(ISERROR(INDEX([1]Base!$A$2:$C$207,MATCH($BW$6,[1]Base!$A$2:$A$207,0),2))=TRUE,"CABLE INCONNU",(INDEX([1]Base!$A$2:$C$207,MATCH($BW$6,[1]Base!$A$2:$A$207,0),2))))</f>
        <v>0.54700000000000004</v>
      </c>
      <c r="CA1781">
        <f t="shared" si="96"/>
        <v>237.96</v>
      </c>
      <c r="CD17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BORD'!$B$13:$B$2000,0),9)))*Q1781/$M$18)</f>
        <v>237.96</v>
      </c>
      <c r="CF1781">
        <f>'[1]TABLEAU DE BORD'!B1779</f>
        <v>0</v>
      </c>
      <c r="CG1781">
        <f>'[1]TABLEAU DE BORD'!E1779-'[1]TABLEAU DE BORD'!C1779</f>
        <v>0</v>
      </c>
      <c r="CI1781">
        <f>'[1]TABLEAU DE BORD'!H1779</f>
        <v>0</v>
      </c>
      <c r="CJ1781">
        <f>'[1]TABLEAU DE BORD'!K1779-'[1]TABLEAU DE BORD'!I1779</f>
        <v>0</v>
      </c>
    </row>
    <row r="1782" spans="69:88" x14ac:dyDescent="0.25">
      <c r="BQ17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BORD'!$B$13:$B$2000,0),11))*Q1782/INDEX('[1]TABLEAU DE BORD'!$B$13:$R$2000,MATCH('Formalisme RTE'!$H$2,'[1]TABLEAU DE BORD'!$B$13:$B$2000,0),12)</f>
        <v>2.7040062867933941</v>
      </c>
      <c r="BR1782">
        <f t="shared" si="97"/>
        <v>137.03839108204684</v>
      </c>
      <c r="BU1782">
        <f t="shared" si="95"/>
        <v>0.5758883471257642</v>
      </c>
      <c r="BW1782">
        <f>IF($BW$6="","",IF(ISERROR(INDEX([1]Base!$A$2:$C$207,MATCH($BW$6,[1]Base!$A$2:$A$207,0),2))=TRUE,"CABLE INCONNU",(INDEX([1]Base!$A$2:$C$207,MATCH($BW$6,[1]Base!$A$2:$A$207,0),3))))</f>
        <v>15.75</v>
      </c>
      <c r="BY1782">
        <f>IF($BW$6="","",IF(ISERROR(INDEX([1]Base!$A$2:$C$207,MATCH($BW$6,[1]Base!$A$2:$A$207,0),2))=TRUE,"CABLE INCONNU",(INDEX([1]Base!$A$2:$C$207,MATCH($BW$6,[1]Base!$A$2:$A$207,0),2))))</f>
        <v>0.54700000000000004</v>
      </c>
      <c r="CA1782">
        <f t="shared" si="96"/>
        <v>237.96</v>
      </c>
      <c r="CD17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BORD'!$B$13:$B$2000,0),9)))*Q1782/$M$18)</f>
        <v>237.96</v>
      </c>
      <c r="CF1782">
        <f>'[1]TABLEAU DE BORD'!B1780</f>
        <v>0</v>
      </c>
      <c r="CG1782">
        <f>'[1]TABLEAU DE BORD'!E1780-'[1]TABLEAU DE BORD'!C1780</f>
        <v>0</v>
      </c>
      <c r="CI1782">
        <f>'[1]TABLEAU DE BORD'!H1780</f>
        <v>0</v>
      </c>
      <c r="CJ1782">
        <f>'[1]TABLEAU DE BORD'!K1780-'[1]TABLEAU DE BORD'!I1780</f>
        <v>0</v>
      </c>
    </row>
    <row r="1783" spans="69:88" x14ac:dyDescent="0.25">
      <c r="BQ17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BORD'!$B$13:$B$2000,0),11))*Q1783/INDEX('[1]TABLEAU DE BORD'!$B$13:$R$2000,MATCH('Formalisme RTE'!$H$2,'[1]TABLEAU DE BORD'!$B$13:$B$2000,0),12)</f>
        <v>2.7040062867933941</v>
      </c>
      <c r="BR1783">
        <f t="shared" si="97"/>
        <v>137.03839108204684</v>
      </c>
      <c r="BU1783">
        <f t="shared" si="95"/>
        <v>0.5758883471257642</v>
      </c>
      <c r="BW1783">
        <f>IF($BW$6="","",IF(ISERROR(INDEX([1]Base!$A$2:$C$207,MATCH($BW$6,[1]Base!$A$2:$A$207,0),2))=TRUE,"CABLE INCONNU",(INDEX([1]Base!$A$2:$C$207,MATCH($BW$6,[1]Base!$A$2:$A$207,0),3))))</f>
        <v>15.75</v>
      </c>
      <c r="BY1783">
        <f>IF($BW$6="","",IF(ISERROR(INDEX([1]Base!$A$2:$C$207,MATCH($BW$6,[1]Base!$A$2:$A$207,0),2))=TRUE,"CABLE INCONNU",(INDEX([1]Base!$A$2:$C$207,MATCH($BW$6,[1]Base!$A$2:$A$207,0),2))))</f>
        <v>0.54700000000000004</v>
      </c>
      <c r="CA1783">
        <f t="shared" si="96"/>
        <v>237.96</v>
      </c>
      <c r="CD17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BORD'!$B$13:$B$2000,0),9)))*Q1783/$M$18)</f>
        <v>237.96</v>
      </c>
      <c r="CF1783">
        <f>'[1]TABLEAU DE BORD'!B1781</f>
        <v>0</v>
      </c>
      <c r="CG1783">
        <f>'[1]TABLEAU DE BORD'!E1781-'[1]TABLEAU DE BORD'!C1781</f>
        <v>0</v>
      </c>
      <c r="CI1783">
        <f>'[1]TABLEAU DE BORD'!H1781</f>
        <v>0</v>
      </c>
      <c r="CJ1783">
        <f>'[1]TABLEAU DE BORD'!K1781-'[1]TABLEAU DE BORD'!I1781</f>
        <v>0</v>
      </c>
    </row>
    <row r="1784" spans="69:88" x14ac:dyDescent="0.25">
      <c r="BQ17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BORD'!$B$13:$B$2000,0),11))*Q1784/INDEX('[1]TABLEAU DE BORD'!$B$13:$R$2000,MATCH('Formalisme RTE'!$H$2,'[1]TABLEAU DE BORD'!$B$13:$B$2000,0),12)</f>
        <v>2.7040062867933941</v>
      </c>
      <c r="BR1784">
        <f t="shared" si="97"/>
        <v>137.03839108204684</v>
      </c>
      <c r="BU1784">
        <f t="shared" si="95"/>
        <v>0.5758883471257642</v>
      </c>
      <c r="BW1784">
        <f>IF($BW$6="","",IF(ISERROR(INDEX([1]Base!$A$2:$C$207,MATCH($BW$6,[1]Base!$A$2:$A$207,0),2))=TRUE,"CABLE INCONNU",(INDEX([1]Base!$A$2:$C$207,MATCH($BW$6,[1]Base!$A$2:$A$207,0),3))))</f>
        <v>15.75</v>
      </c>
      <c r="BY1784">
        <f>IF($BW$6="","",IF(ISERROR(INDEX([1]Base!$A$2:$C$207,MATCH($BW$6,[1]Base!$A$2:$A$207,0),2))=TRUE,"CABLE INCONNU",(INDEX([1]Base!$A$2:$C$207,MATCH($BW$6,[1]Base!$A$2:$A$207,0),2))))</f>
        <v>0.54700000000000004</v>
      </c>
      <c r="CA1784">
        <f t="shared" si="96"/>
        <v>237.96</v>
      </c>
      <c r="CD17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BORD'!$B$13:$B$2000,0),9)))*Q1784/$M$18)</f>
        <v>237.96</v>
      </c>
      <c r="CF1784">
        <f>'[1]TABLEAU DE BORD'!B1782</f>
        <v>0</v>
      </c>
      <c r="CG1784">
        <f>'[1]TABLEAU DE BORD'!E1782-'[1]TABLEAU DE BORD'!C1782</f>
        <v>0</v>
      </c>
      <c r="CI1784">
        <f>'[1]TABLEAU DE BORD'!H1782</f>
        <v>0</v>
      </c>
      <c r="CJ1784">
        <f>'[1]TABLEAU DE BORD'!K1782-'[1]TABLEAU DE BORD'!I1782</f>
        <v>0</v>
      </c>
    </row>
    <row r="1785" spans="69:88" x14ac:dyDescent="0.25">
      <c r="BQ17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BORD'!$B$13:$B$2000,0),11))*Q1785/INDEX('[1]TABLEAU DE BORD'!$B$13:$R$2000,MATCH('Formalisme RTE'!$H$2,'[1]TABLEAU DE BORD'!$B$13:$B$2000,0),12)</f>
        <v>2.7040062867933941</v>
      </c>
      <c r="BR1785">
        <f t="shared" si="97"/>
        <v>137.03839108204684</v>
      </c>
      <c r="BU1785">
        <f t="shared" si="95"/>
        <v>0.5758883471257642</v>
      </c>
      <c r="BW1785">
        <f>IF($BW$6="","",IF(ISERROR(INDEX([1]Base!$A$2:$C$207,MATCH($BW$6,[1]Base!$A$2:$A$207,0),2))=TRUE,"CABLE INCONNU",(INDEX([1]Base!$A$2:$C$207,MATCH($BW$6,[1]Base!$A$2:$A$207,0),3))))</f>
        <v>15.75</v>
      </c>
      <c r="BY1785">
        <f>IF($BW$6="","",IF(ISERROR(INDEX([1]Base!$A$2:$C$207,MATCH($BW$6,[1]Base!$A$2:$A$207,0),2))=TRUE,"CABLE INCONNU",(INDEX([1]Base!$A$2:$C$207,MATCH($BW$6,[1]Base!$A$2:$A$207,0),2))))</f>
        <v>0.54700000000000004</v>
      </c>
      <c r="CA1785">
        <f t="shared" si="96"/>
        <v>237.96</v>
      </c>
      <c r="CD17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BORD'!$B$13:$B$2000,0),9)))*Q1785/$M$18)</f>
        <v>237.96</v>
      </c>
      <c r="CF1785">
        <f>'[1]TABLEAU DE BORD'!B1783</f>
        <v>0</v>
      </c>
      <c r="CG1785">
        <f>'[1]TABLEAU DE BORD'!E1783-'[1]TABLEAU DE BORD'!C1783</f>
        <v>0</v>
      </c>
      <c r="CI1785">
        <f>'[1]TABLEAU DE BORD'!H1783</f>
        <v>0</v>
      </c>
      <c r="CJ1785">
        <f>'[1]TABLEAU DE BORD'!K1783-'[1]TABLEAU DE BORD'!I1783</f>
        <v>0</v>
      </c>
    </row>
    <row r="1786" spans="69:88" x14ac:dyDescent="0.25">
      <c r="BQ17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BORD'!$B$13:$B$2000,0),11))*Q1786/INDEX('[1]TABLEAU DE BORD'!$B$13:$R$2000,MATCH('Formalisme RTE'!$H$2,'[1]TABLEAU DE BORD'!$B$13:$B$2000,0),12)</f>
        <v>2.7040062867933941</v>
      </c>
      <c r="BR1786">
        <f t="shared" si="97"/>
        <v>137.03839108204684</v>
      </c>
      <c r="BU1786">
        <f t="shared" si="95"/>
        <v>0.5758883471257642</v>
      </c>
      <c r="BW1786">
        <f>IF($BW$6="","",IF(ISERROR(INDEX([1]Base!$A$2:$C$207,MATCH($BW$6,[1]Base!$A$2:$A$207,0),2))=TRUE,"CABLE INCONNU",(INDEX([1]Base!$A$2:$C$207,MATCH($BW$6,[1]Base!$A$2:$A$207,0),3))))</f>
        <v>15.75</v>
      </c>
      <c r="BY1786">
        <f>IF($BW$6="","",IF(ISERROR(INDEX([1]Base!$A$2:$C$207,MATCH($BW$6,[1]Base!$A$2:$A$207,0),2))=TRUE,"CABLE INCONNU",(INDEX([1]Base!$A$2:$C$207,MATCH($BW$6,[1]Base!$A$2:$A$207,0),2))))</f>
        <v>0.54700000000000004</v>
      </c>
      <c r="CA1786">
        <f t="shared" si="96"/>
        <v>237.96</v>
      </c>
      <c r="CD17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BORD'!$B$13:$B$2000,0),9)))*Q1786/$M$18)</f>
        <v>237.96</v>
      </c>
      <c r="CF1786">
        <f>'[1]TABLEAU DE BORD'!B1784</f>
        <v>0</v>
      </c>
      <c r="CG1786">
        <f>'[1]TABLEAU DE BORD'!E1784-'[1]TABLEAU DE BORD'!C1784</f>
        <v>0</v>
      </c>
      <c r="CI1786">
        <f>'[1]TABLEAU DE BORD'!H1784</f>
        <v>0</v>
      </c>
      <c r="CJ1786">
        <f>'[1]TABLEAU DE BORD'!K1784-'[1]TABLEAU DE BORD'!I1784</f>
        <v>0</v>
      </c>
    </row>
    <row r="1787" spans="69:88" x14ac:dyDescent="0.25">
      <c r="BQ17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BORD'!$B$13:$B$2000,0),11))*Q1787/INDEX('[1]TABLEAU DE BORD'!$B$13:$R$2000,MATCH('Formalisme RTE'!$H$2,'[1]TABLEAU DE BORD'!$B$13:$B$2000,0),12)</f>
        <v>2.7040062867933941</v>
      </c>
      <c r="BR1787">
        <f t="shared" si="97"/>
        <v>137.03839108204684</v>
      </c>
      <c r="BU1787">
        <f t="shared" si="95"/>
        <v>0.5758883471257642</v>
      </c>
      <c r="BW1787">
        <f>IF($BW$6="","",IF(ISERROR(INDEX([1]Base!$A$2:$C$207,MATCH($BW$6,[1]Base!$A$2:$A$207,0),2))=TRUE,"CABLE INCONNU",(INDEX([1]Base!$A$2:$C$207,MATCH($BW$6,[1]Base!$A$2:$A$207,0),3))))</f>
        <v>15.75</v>
      </c>
      <c r="BY1787">
        <f>IF($BW$6="","",IF(ISERROR(INDEX([1]Base!$A$2:$C$207,MATCH($BW$6,[1]Base!$A$2:$A$207,0),2))=TRUE,"CABLE INCONNU",(INDEX([1]Base!$A$2:$C$207,MATCH($BW$6,[1]Base!$A$2:$A$207,0),2))))</f>
        <v>0.54700000000000004</v>
      </c>
      <c r="CA1787">
        <f t="shared" si="96"/>
        <v>237.96</v>
      </c>
      <c r="CD17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BORD'!$B$13:$B$2000,0),9)))*Q1787/$M$18)</f>
        <v>237.96</v>
      </c>
      <c r="CF1787">
        <f>'[1]TABLEAU DE BORD'!B1785</f>
        <v>0</v>
      </c>
      <c r="CG1787">
        <f>'[1]TABLEAU DE BORD'!E1785-'[1]TABLEAU DE BORD'!C1785</f>
        <v>0</v>
      </c>
      <c r="CI1787">
        <f>'[1]TABLEAU DE BORD'!H1785</f>
        <v>0</v>
      </c>
      <c r="CJ1787">
        <f>'[1]TABLEAU DE BORD'!K1785-'[1]TABLEAU DE BORD'!I1785</f>
        <v>0</v>
      </c>
    </row>
    <row r="1788" spans="69:88" x14ac:dyDescent="0.25">
      <c r="BQ17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BORD'!$B$13:$B$2000,0),11))*Q1788/INDEX('[1]TABLEAU DE BORD'!$B$13:$R$2000,MATCH('Formalisme RTE'!$H$2,'[1]TABLEAU DE BORD'!$B$13:$B$2000,0),12)</f>
        <v>2.7040062867933941</v>
      </c>
      <c r="BR1788">
        <f t="shared" si="97"/>
        <v>137.03839108204684</v>
      </c>
      <c r="BU1788">
        <f t="shared" si="95"/>
        <v>0.5758883471257642</v>
      </c>
      <c r="BW1788">
        <f>IF($BW$6="","",IF(ISERROR(INDEX([1]Base!$A$2:$C$207,MATCH($BW$6,[1]Base!$A$2:$A$207,0),2))=TRUE,"CABLE INCONNU",(INDEX([1]Base!$A$2:$C$207,MATCH($BW$6,[1]Base!$A$2:$A$207,0),3))))</f>
        <v>15.75</v>
      </c>
      <c r="BY1788">
        <f>IF($BW$6="","",IF(ISERROR(INDEX([1]Base!$A$2:$C$207,MATCH($BW$6,[1]Base!$A$2:$A$207,0),2))=TRUE,"CABLE INCONNU",(INDEX([1]Base!$A$2:$C$207,MATCH($BW$6,[1]Base!$A$2:$A$207,0),2))))</f>
        <v>0.54700000000000004</v>
      </c>
      <c r="CA1788">
        <f t="shared" si="96"/>
        <v>237.96</v>
      </c>
      <c r="CD17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BORD'!$B$13:$B$2000,0),9)))*Q1788/$M$18)</f>
        <v>237.96</v>
      </c>
      <c r="CF1788">
        <f>'[1]TABLEAU DE BORD'!B1786</f>
        <v>0</v>
      </c>
      <c r="CG1788">
        <f>'[1]TABLEAU DE BORD'!E1786-'[1]TABLEAU DE BORD'!C1786</f>
        <v>0</v>
      </c>
      <c r="CI1788">
        <f>'[1]TABLEAU DE BORD'!H1786</f>
        <v>0</v>
      </c>
      <c r="CJ1788">
        <f>'[1]TABLEAU DE BORD'!K1786-'[1]TABLEAU DE BORD'!I1786</f>
        <v>0</v>
      </c>
    </row>
    <row r="1789" spans="69:88" x14ac:dyDescent="0.25">
      <c r="BQ17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BORD'!$B$13:$B$2000,0),11))*Q1789/INDEX('[1]TABLEAU DE BORD'!$B$13:$R$2000,MATCH('Formalisme RTE'!$H$2,'[1]TABLEAU DE BORD'!$B$13:$B$2000,0),12)</f>
        <v>2.7040062867933941</v>
      </c>
      <c r="BR1789">
        <f t="shared" si="97"/>
        <v>137.03839108204684</v>
      </c>
      <c r="BU1789">
        <f t="shared" si="95"/>
        <v>0.5758883471257642</v>
      </c>
      <c r="BW1789">
        <f>IF($BW$6="","",IF(ISERROR(INDEX([1]Base!$A$2:$C$207,MATCH($BW$6,[1]Base!$A$2:$A$207,0),2))=TRUE,"CABLE INCONNU",(INDEX([1]Base!$A$2:$C$207,MATCH($BW$6,[1]Base!$A$2:$A$207,0),3))))</f>
        <v>15.75</v>
      </c>
      <c r="BY1789">
        <f>IF($BW$6="","",IF(ISERROR(INDEX([1]Base!$A$2:$C$207,MATCH($BW$6,[1]Base!$A$2:$A$207,0),2))=TRUE,"CABLE INCONNU",(INDEX([1]Base!$A$2:$C$207,MATCH($BW$6,[1]Base!$A$2:$A$207,0),2))))</f>
        <v>0.54700000000000004</v>
      </c>
      <c r="CA1789">
        <f t="shared" si="96"/>
        <v>237.96</v>
      </c>
      <c r="CD17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BORD'!$B$13:$B$2000,0),9)))*Q1789/$M$18)</f>
        <v>237.96</v>
      </c>
      <c r="CF1789">
        <f>'[1]TABLEAU DE BORD'!B1787</f>
        <v>0</v>
      </c>
      <c r="CG1789">
        <f>'[1]TABLEAU DE BORD'!E1787-'[1]TABLEAU DE BORD'!C1787</f>
        <v>0</v>
      </c>
      <c r="CI1789">
        <f>'[1]TABLEAU DE BORD'!H1787</f>
        <v>0</v>
      </c>
      <c r="CJ1789">
        <f>'[1]TABLEAU DE BORD'!K1787-'[1]TABLEAU DE BORD'!I1787</f>
        <v>0</v>
      </c>
    </row>
    <row r="1790" spans="69:88" x14ac:dyDescent="0.25">
      <c r="BQ17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BORD'!$B$13:$B$2000,0),11))*Q1790/INDEX('[1]TABLEAU DE BORD'!$B$13:$R$2000,MATCH('Formalisme RTE'!$H$2,'[1]TABLEAU DE BORD'!$B$13:$B$2000,0),12)</f>
        <v>2.7040062867933941</v>
      </c>
      <c r="BR1790">
        <f t="shared" si="97"/>
        <v>137.03839108204684</v>
      </c>
      <c r="BU1790">
        <f t="shared" si="95"/>
        <v>0.5758883471257642</v>
      </c>
      <c r="BW1790">
        <f>IF($BW$6="","",IF(ISERROR(INDEX([1]Base!$A$2:$C$207,MATCH($BW$6,[1]Base!$A$2:$A$207,0),2))=TRUE,"CABLE INCONNU",(INDEX([1]Base!$A$2:$C$207,MATCH($BW$6,[1]Base!$A$2:$A$207,0),3))))</f>
        <v>15.75</v>
      </c>
      <c r="BY1790">
        <f>IF($BW$6="","",IF(ISERROR(INDEX([1]Base!$A$2:$C$207,MATCH($BW$6,[1]Base!$A$2:$A$207,0),2))=TRUE,"CABLE INCONNU",(INDEX([1]Base!$A$2:$C$207,MATCH($BW$6,[1]Base!$A$2:$A$207,0),2))))</f>
        <v>0.54700000000000004</v>
      </c>
      <c r="CA1790">
        <f t="shared" si="96"/>
        <v>237.96</v>
      </c>
      <c r="CD17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BORD'!$B$13:$B$2000,0),9)))*Q1790/$M$18)</f>
        <v>237.96</v>
      </c>
      <c r="CF1790">
        <f>'[1]TABLEAU DE BORD'!B1788</f>
        <v>0</v>
      </c>
      <c r="CG1790">
        <f>'[1]TABLEAU DE BORD'!E1788-'[1]TABLEAU DE BORD'!C1788</f>
        <v>0</v>
      </c>
      <c r="CI1790">
        <f>'[1]TABLEAU DE BORD'!H1788</f>
        <v>0</v>
      </c>
      <c r="CJ1790">
        <f>'[1]TABLEAU DE BORD'!K1788-'[1]TABLEAU DE BORD'!I1788</f>
        <v>0</v>
      </c>
    </row>
    <row r="1791" spans="69:88" x14ac:dyDescent="0.25">
      <c r="BQ17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BORD'!$B$13:$B$2000,0),11))*Q1791/INDEX('[1]TABLEAU DE BORD'!$B$13:$R$2000,MATCH('Formalisme RTE'!$H$2,'[1]TABLEAU DE BORD'!$B$13:$B$2000,0),12)</f>
        <v>2.7040062867933941</v>
      </c>
      <c r="BR1791">
        <f t="shared" si="97"/>
        <v>137.03839108204684</v>
      </c>
      <c r="BU1791">
        <f t="shared" si="95"/>
        <v>0.5758883471257642</v>
      </c>
      <c r="BW1791">
        <f>IF($BW$6="","",IF(ISERROR(INDEX([1]Base!$A$2:$C$207,MATCH($BW$6,[1]Base!$A$2:$A$207,0),2))=TRUE,"CABLE INCONNU",(INDEX([1]Base!$A$2:$C$207,MATCH($BW$6,[1]Base!$A$2:$A$207,0),3))))</f>
        <v>15.75</v>
      </c>
      <c r="BY1791">
        <f>IF($BW$6="","",IF(ISERROR(INDEX([1]Base!$A$2:$C$207,MATCH($BW$6,[1]Base!$A$2:$A$207,0),2))=TRUE,"CABLE INCONNU",(INDEX([1]Base!$A$2:$C$207,MATCH($BW$6,[1]Base!$A$2:$A$207,0),2))))</f>
        <v>0.54700000000000004</v>
      </c>
      <c r="CA1791">
        <f t="shared" si="96"/>
        <v>237.96</v>
      </c>
      <c r="CD17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BORD'!$B$13:$B$2000,0),9)))*Q1791/$M$18)</f>
        <v>237.96</v>
      </c>
      <c r="CF1791">
        <f>'[1]TABLEAU DE BORD'!B1789</f>
        <v>0</v>
      </c>
      <c r="CG1791">
        <f>'[1]TABLEAU DE BORD'!E1789-'[1]TABLEAU DE BORD'!C1789</f>
        <v>0</v>
      </c>
      <c r="CI1791">
        <f>'[1]TABLEAU DE BORD'!H1789</f>
        <v>0</v>
      </c>
      <c r="CJ1791">
        <f>'[1]TABLEAU DE BORD'!K1789-'[1]TABLEAU DE BORD'!I1789</f>
        <v>0</v>
      </c>
    </row>
    <row r="1792" spans="69:88" x14ac:dyDescent="0.25">
      <c r="BQ17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BORD'!$B$13:$B$2000,0),11))*Q1792/INDEX('[1]TABLEAU DE BORD'!$B$13:$R$2000,MATCH('Formalisme RTE'!$H$2,'[1]TABLEAU DE BORD'!$B$13:$B$2000,0),12)</f>
        <v>2.7040062867933941</v>
      </c>
      <c r="BR1792">
        <f t="shared" si="97"/>
        <v>137.03839108204684</v>
      </c>
      <c r="BU1792">
        <f t="shared" si="95"/>
        <v>0.5758883471257642</v>
      </c>
      <c r="BW1792">
        <f>IF($BW$6="","",IF(ISERROR(INDEX([1]Base!$A$2:$C$207,MATCH($BW$6,[1]Base!$A$2:$A$207,0),2))=TRUE,"CABLE INCONNU",(INDEX([1]Base!$A$2:$C$207,MATCH($BW$6,[1]Base!$A$2:$A$207,0),3))))</f>
        <v>15.75</v>
      </c>
      <c r="BY1792">
        <f>IF($BW$6="","",IF(ISERROR(INDEX([1]Base!$A$2:$C$207,MATCH($BW$6,[1]Base!$A$2:$A$207,0),2))=TRUE,"CABLE INCONNU",(INDEX([1]Base!$A$2:$C$207,MATCH($BW$6,[1]Base!$A$2:$A$207,0),2))))</f>
        <v>0.54700000000000004</v>
      </c>
      <c r="CA1792">
        <f t="shared" si="96"/>
        <v>237.96</v>
      </c>
      <c r="CD17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BORD'!$B$13:$B$2000,0),9)))*Q1792/$M$18)</f>
        <v>237.96</v>
      </c>
      <c r="CF1792">
        <f>'[1]TABLEAU DE BORD'!B1790</f>
        <v>0</v>
      </c>
      <c r="CG1792">
        <f>'[1]TABLEAU DE BORD'!E1790-'[1]TABLEAU DE BORD'!C1790</f>
        <v>0</v>
      </c>
      <c r="CI1792">
        <f>'[1]TABLEAU DE BORD'!H1790</f>
        <v>0</v>
      </c>
      <c r="CJ1792">
        <f>'[1]TABLEAU DE BORD'!K1790-'[1]TABLEAU DE BORD'!I1790</f>
        <v>0</v>
      </c>
    </row>
    <row r="1793" spans="69:88" x14ac:dyDescent="0.25">
      <c r="BQ17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BORD'!$B$13:$B$2000,0),11))*Q1793/INDEX('[1]TABLEAU DE BORD'!$B$13:$R$2000,MATCH('Formalisme RTE'!$H$2,'[1]TABLEAU DE BORD'!$B$13:$B$2000,0),12)</f>
        <v>2.7040062867933941</v>
      </c>
      <c r="BR1793">
        <f t="shared" si="97"/>
        <v>137.03839108204684</v>
      </c>
      <c r="BU1793">
        <f t="shared" si="95"/>
        <v>0.5758883471257642</v>
      </c>
      <c r="BW1793">
        <f>IF($BW$6="","",IF(ISERROR(INDEX([1]Base!$A$2:$C$207,MATCH($BW$6,[1]Base!$A$2:$A$207,0),2))=TRUE,"CABLE INCONNU",(INDEX([1]Base!$A$2:$C$207,MATCH($BW$6,[1]Base!$A$2:$A$207,0),3))))</f>
        <v>15.75</v>
      </c>
      <c r="BY1793">
        <f>IF($BW$6="","",IF(ISERROR(INDEX([1]Base!$A$2:$C$207,MATCH($BW$6,[1]Base!$A$2:$A$207,0),2))=TRUE,"CABLE INCONNU",(INDEX([1]Base!$A$2:$C$207,MATCH($BW$6,[1]Base!$A$2:$A$207,0),2))))</f>
        <v>0.54700000000000004</v>
      </c>
      <c r="CA1793">
        <f t="shared" si="96"/>
        <v>237.96</v>
      </c>
      <c r="CD17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BORD'!$B$13:$B$2000,0),9)))*Q1793/$M$18)</f>
        <v>237.96</v>
      </c>
      <c r="CF1793">
        <f>'[1]TABLEAU DE BORD'!B1791</f>
        <v>0</v>
      </c>
      <c r="CG1793">
        <f>'[1]TABLEAU DE BORD'!E1791-'[1]TABLEAU DE BORD'!C1791</f>
        <v>0</v>
      </c>
      <c r="CI1793">
        <f>'[1]TABLEAU DE BORD'!H1791</f>
        <v>0</v>
      </c>
      <c r="CJ1793">
        <f>'[1]TABLEAU DE BORD'!K1791-'[1]TABLEAU DE BORD'!I1791</f>
        <v>0</v>
      </c>
    </row>
    <row r="1794" spans="69:88" x14ac:dyDescent="0.25">
      <c r="BQ17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BORD'!$B$13:$B$2000,0),11))*Q1794/INDEX('[1]TABLEAU DE BORD'!$B$13:$R$2000,MATCH('Formalisme RTE'!$H$2,'[1]TABLEAU DE BORD'!$B$13:$B$2000,0),12)</f>
        <v>2.7040062867933941</v>
      </c>
      <c r="BR1794">
        <f t="shared" si="97"/>
        <v>137.03839108204684</v>
      </c>
      <c r="BU1794">
        <f t="shared" si="95"/>
        <v>0.5758883471257642</v>
      </c>
      <c r="BW1794">
        <f>IF($BW$6="","",IF(ISERROR(INDEX([1]Base!$A$2:$C$207,MATCH($BW$6,[1]Base!$A$2:$A$207,0),2))=TRUE,"CABLE INCONNU",(INDEX([1]Base!$A$2:$C$207,MATCH($BW$6,[1]Base!$A$2:$A$207,0),3))))</f>
        <v>15.75</v>
      </c>
      <c r="BY1794">
        <f>IF($BW$6="","",IF(ISERROR(INDEX([1]Base!$A$2:$C$207,MATCH($BW$6,[1]Base!$A$2:$A$207,0),2))=TRUE,"CABLE INCONNU",(INDEX([1]Base!$A$2:$C$207,MATCH($BW$6,[1]Base!$A$2:$A$207,0),2))))</f>
        <v>0.54700000000000004</v>
      </c>
      <c r="CA1794">
        <f t="shared" si="96"/>
        <v>237.96</v>
      </c>
      <c r="CD17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BORD'!$B$13:$B$2000,0),9)))*Q1794/$M$18)</f>
        <v>237.96</v>
      </c>
      <c r="CF1794">
        <f>'[1]TABLEAU DE BORD'!B1792</f>
        <v>0</v>
      </c>
      <c r="CG1794">
        <f>'[1]TABLEAU DE BORD'!E1792-'[1]TABLEAU DE BORD'!C1792</f>
        <v>0</v>
      </c>
      <c r="CI1794">
        <f>'[1]TABLEAU DE BORD'!H1792</f>
        <v>0</v>
      </c>
      <c r="CJ1794">
        <f>'[1]TABLEAU DE BORD'!K1792-'[1]TABLEAU DE BORD'!I1792</f>
        <v>0</v>
      </c>
    </row>
    <row r="1795" spans="69:88" x14ac:dyDescent="0.25">
      <c r="BQ17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BORD'!$B$13:$B$2000,0),11))*Q1795/INDEX('[1]TABLEAU DE BORD'!$B$13:$R$2000,MATCH('Formalisme RTE'!$H$2,'[1]TABLEAU DE BORD'!$B$13:$B$2000,0),12)</f>
        <v>2.7040062867933941</v>
      </c>
      <c r="BR1795">
        <f t="shared" si="97"/>
        <v>137.03839108204684</v>
      </c>
      <c r="BU1795">
        <f t="shared" si="95"/>
        <v>0.5758883471257642</v>
      </c>
      <c r="BW1795">
        <f>IF($BW$6="","",IF(ISERROR(INDEX([1]Base!$A$2:$C$207,MATCH($BW$6,[1]Base!$A$2:$A$207,0),2))=TRUE,"CABLE INCONNU",(INDEX([1]Base!$A$2:$C$207,MATCH($BW$6,[1]Base!$A$2:$A$207,0),3))))</f>
        <v>15.75</v>
      </c>
      <c r="BY1795">
        <f>IF($BW$6="","",IF(ISERROR(INDEX([1]Base!$A$2:$C$207,MATCH($BW$6,[1]Base!$A$2:$A$207,0),2))=TRUE,"CABLE INCONNU",(INDEX([1]Base!$A$2:$C$207,MATCH($BW$6,[1]Base!$A$2:$A$207,0),2))))</f>
        <v>0.54700000000000004</v>
      </c>
      <c r="CA1795">
        <f t="shared" si="96"/>
        <v>237.96</v>
      </c>
      <c r="CD17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BORD'!$B$13:$B$2000,0),9)))*Q1795/$M$18)</f>
        <v>237.96</v>
      </c>
      <c r="CF1795">
        <f>'[1]TABLEAU DE BORD'!B1793</f>
        <v>0</v>
      </c>
      <c r="CG1795">
        <f>'[1]TABLEAU DE BORD'!E1793-'[1]TABLEAU DE BORD'!C1793</f>
        <v>0</v>
      </c>
      <c r="CI1795">
        <f>'[1]TABLEAU DE BORD'!H1793</f>
        <v>0</v>
      </c>
      <c r="CJ1795">
        <f>'[1]TABLEAU DE BORD'!K1793-'[1]TABLEAU DE BORD'!I1793</f>
        <v>0</v>
      </c>
    </row>
    <row r="1796" spans="69:88" x14ac:dyDescent="0.25">
      <c r="BQ17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BORD'!$B$13:$B$2000,0),11))*Q1796/INDEX('[1]TABLEAU DE BORD'!$B$13:$R$2000,MATCH('Formalisme RTE'!$H$2,'[1]TABLEAU DE BORD'!$B$13:$B$2000,0),12)</f>
        <v>2.7040062867933941</v>
      </c>
      <c r="BR1796">
        <f t="shared" si="97"/>
        <v>137.03839108204684</v>
      </c>
      <c r="BU1796">
        <f t="shared" si="95"/>
        <v>0.5758883471257642</v>
      </c>
      <c r="BW1796">
        <f>IF($BW$6="","",IF(ISERROR(INDEX([1]Base!$A$2:$C$207,MATCH($BW$6,[1]Base!$A$2:$A$207,0),2))=TRUE,"CABLE INCONNU",(INDEX([1]Base!$A$2:$C$207,MATCH($BW$6,[1]Base!$A$2:$A$207,0),3))))</f>
        <v>15.75</v>
      </c>
      <c r="BY1796">
        <f>IF($BW$6="","",IF(ISERROR(INDEX([1]Base!$A$2:$C$207,MATCH($BW$6,[1]Base!$A$2:$A$207,0),2))=TRUE,"CABLE INCONNU",(INDEX([1]Base!$A$2:$C$207,MATCH($BW$6,[1]Base!$A$2:$A$207,0),2))))</f>
        <v>0.54700000000000004</v>
      </c>
      <c r="CA1796">
        <f t="shared" si="96"/>
        <v>237.96</v>
      </c>
      <c r="CD17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BORD'!$B$13:$B$2000,0),9)))*Q1796/$M$18)</f>
        <v>237.96</v>
      </c>
      <c r="CF1796">
        <f>'[1]TABLEAU DE BORD'!B1794</f>
        <v>0</v>
      </c>
      <c r="CG1796">
        <f>'[1]TABLEAU DE BORD'!E1794-'[1]TABLEAU DE BORD'!C1794</f>
        <v>0</v>
      </c>
      <c r="CI1796">
        <f>'[1]TABLEAU DE BORD'!H1794</f>
        <v>0</v>
      </c>
      <c r="CJ1796">
        <f>'[1]TABLEAU DE BORD'!K1794-'[1]TABLEAU DE BORD'!I1794</f>
        <v>0</v>
      </c>
    </row>
    <row r="1797" spans="69:88" x14ac:dyDescent="0.25">
      <c r="BQ17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BORD'!$B$13:$B$2000,0),11))*Q1797/INDEX('[1]TABLEAU DE BORD'!$B$13:$R$2000,MATCH('Formalisme RTE'!$H$2,'[1]TABLEAU DE BORD'!$B$13:$B$2000,0),12)</f>
        <v>2.7040062867933941</v>
      </c>
      <c r="BR1797">
        <f t="shared" si="97"/>
        <v>137.03839108204684</v>
      </c>
      <c r="BU1797">
        <f t="shared" si="95"/>
        <v>0.5758883471257642</v>
      </c>
      <c r="BW1797">
        <f>IF($BW$6="","",IF(ISERROR(INDEX([1]Base!$A$2:$C$207,MATCH($BW$6,[1]Base!$A$2:$A$207,0),2))=TRUE,"CABLE INCONNU",(INDEX([1]Base!$A$2:$C$207,MATCH($BW$6,[1]Base!$A$2:$A$207,0),3))))</f>
        <v>15.75</v>
      </c>
      <c r="BY1797">
        <f>IF($BW$6="","",IF(ISERROR(INDEX([1]Base!$A$2:$C$207,MATCH($BW$6,[1]Base!$A$2:$A$207,0),2))=TRUE,"CABLE INCONNU",(INDEX([1]Base!$A$2:$C$207,MATCH($BW$6,[1]Base!$A$2:$A$207,0),2))))</f>
        <v>0.54700000000000004</v>
      </c>
      <c r="CA1797">
        <f t="shared" si="96"/>
        <v>237.96</v>
      </c>
      <c r="CD17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BORD'!$B$13:$B$2000,0),9)))*Q1797/$M$18)</f>
        <v>237.96</v>
      </c>
      <c r="CF1797">
        <f>'[1]TABLEAU DE BORD'!B1795</f>
        <v>0</v>
      </c>
      <c r="CG1797">
        <f>'[1]TABLEAU DE BORD'!E1795-'[1]TABLEAU DE BORD'!C1795</f>
        <v>0</v>
      </c>
      <c r="CI1797">
        <f>'[1]TABLEAU DE BORD'!H1795</f>
        <v>0</v>
      </c>
      <c r="CJ1797">
        <f>'[1]TABLEAU DE BORD'!K1795-'[1]TABLEAU DE BORD'!I1795</f>
        <v>0</v>
      </c>
    </row>
    <row r="1798" spans="69:88" x14ac:dyDescent="0.25">
      <c r="BQ17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BORD'!$B$13:$B$2000,0),11))*Q1798/INDEX('[1]TABLEAU DE BORD'!$B$13:$R$2000,MATCH('Formalisme RTE'!$H$2,'[1]TABLEAU DE BORD'!$B$13:$B$2000,0),12)</f>
        <v>2.7040062867933941</v>
      </c>
      <c r="BR1798">
        <f t="shared" si="97"/>
        <v>137.03839108204684</v>
      </c>
      <c r="BU1798">
        <f t="shared" si="95"/>
        <v>0.5758883471257642</v>
      </c>
      <c r="BW1798">
        <f>IF($BW$6="","",IF(ISERROR(INDEX([1]Base!$A$2:$C$207,MATCH($BW$6,[1]Base!$A$2:$A$207,0),2))=TRUE,"CABLE INCONNU",(INDEX([1]Base!$A$2:$C$207,MATCH($BW$6,[1]Base!$A$2:$A$207,0),3))))</f>
        <v>15.75</v>
      </c>
      <c r="BY1798">
        <f>IF($BW$6="","",IF(ISERROR(INDEX([1]Base!$A$2:$C$207,MATCH($BW$6,[1]Base!$A$2:$A$207,0),2))=TRUE,"CABLE INCONNU",(INDEX([1]Base!$A$2:$C$207,MATCH($BW$6,[1]Base!$A$2:$A$207,0),2))))</f>
        <v>0.54700000000000004</v>
      </c>
      <c r="CA1798">
        <f t="shared" si="96"/>
        <v>237.96</v>
      </c>
      <c r="CD17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BORD'!$B$13:$B$2000,0),9)))*Q1798/$M$18)</f>
        <v>237.96</v>
      </c>
      <c r="CF1798">
        <f>'[1]TABLEAU DE BORD'!B1796</f>
        <v>0</v>
      </c>
      <c r="CG1798">
        <f>'[1]TABLEAU DE BORD'!E1796-'[1]TABLEAU DE BORD'!C1796</f>
        <v>0</v>
      </c>
      <c r="CI1798">
        <f>'[1]TABLEAU DE BORD'!H1796</f>
        <v>0</v>
      </c>
      <c r="CJ1798">
        <f>'[1]TABLEAU DE BORD'!K1796-'[1]TABLEAU DE BORD'!I1796</f>
        <v>0</v>
      </c>
    </row>
    <row r="1799" spans="69:88" x14ac:dyDescent="0.25">
      <c r="BQ17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BORD'!$B$13:$B$2000,0),11))*Q1799/INDEX('[1]TABLEAU DE BORD'!$B$13:$R$2000,MATCH('Formalisme RTE'!$H$2,'[1]TABLEAU DE BORD'!$B$13:$B$2000,0),12)</f>
        <v>2.7040062867933941</v>
      </c>
      <c r="BR1799">
        <f t="shared" si="97"/>
        <v>137.03839108204684</v>
      </c>
      <c r="BU1799">
        <f t="shared" si="95"/>
        <v>0.5758883471257642</v>
      </c>
      <c r="BW1799">
        <f>IF($BW$6="","",IF(ISERROR(INDEX([1]Base!$A$2:$C$207,MATCH($BW$6,[1]Base!$A$2:$A$207,0),2))=TRUE,"CABLE INCONNU",(INDEX([1]Base!$A$2:$C$207,MATCH($BW$6,[1]Base!$A$2:$A$207,0),3))))</f>
        <v>15.75</v>
      </c>
      <c r="BY1799">
        <f>IF($BW$6="","",IF(ISERROR(INDEX([1]Base!$A$2:$C$207,MATCH($BW$6,[1]Base!$A$2:$A$207,0),2))=TRUE,"CABLE INCONNU",(INDEX([1]Base!$A$2:$C$207,MATCH($BW$6,[1]Base!$A$2:$A$207,0),2))))</f>
        <v>0.54700000000000004</v>
      </c>
      <c r="CA1799">
        <f t="shared" si="96"/>
        <v>237.96</v>
      </c>
      <c r="CD17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BORD'!$B$13:$B$2000,0),9)))*Q1799/$M$18)</f>
        <v>237.96</v>
      </c>
      <c r="CF1799">
        <f>'[1]TABLEAU DE BORD'!B1797</f>
        <v>0</v>
      </c>
      <c r="CG1799">
        <f>'[1]TABLEAU DE BORD'!E1797-'[1]TABLEAU DE BORD'!C1797</f>
        <v>0</v>
      </c>
      <c r="CI1799">
        <f>'[1]TABLEAU DE BORD'!H1797</f>
        <v>0</v>
      </c>
      <c r="CJ1799">
        <f>'[1]TABLEAU DE BORD'!K1797-'[1]TABLEAU DE BORD'!I1797</f>
        <v>0</v>
      </c>
    </row>
    <row r="1800" spans="69:88" x14ac:dyDescent="0.25">
      <c r="BQ18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BORD'!$B$13:$B$2000,0),11))*Q1800/INDEX('[1]TABLEAU DE BORD'!$B$13:$R$2000,MATCH('Formalisme RTE'!$H$2,'[1]TABLEAU DE BORD'!$B$13:$B$2000,0),12)</f>
        <v>2.7040062867933941</v>
      </c>
      <c r="BR1800">
        <f t="shared" si="97"/>
        <v>137.03839108204684</v>
      </c>
      <c r="BU1800">
        <f t="shared" si="95"/>
        <v>0.5758883471257642</v>
      </c>
      <c r="BW1800">
        <f>IF($BW$6="","",IF(ISERROR(INDEX([1]Base!$A$2:$C$207,MATCH($BW$6,[1]Base!$A$2:$A$207,0),2))=TRUE,"CABLE INCONNU",(INDEX([1]Base!$A$2:$C$207,MATCH($BW$6,[1]Base!$A$2:$A$207,0),3))))</f>
        <v>15.75</v>
      </c>
      <c r="BY1800">
        <f>IF($BW$6="","",IF(ISERROR(INDEX([1]Base!$A$2:$C$207,MATCH($BW$6,[1]Base!$A$2:$A$207,0),2))=TRUE,"CABLE INCONNU",(INDEX([1]Base!$A$2:$C$207,MATCH($BW$6,[1]Base!$A$2:$A$207,0),2))))</f>
        <v>0.54700000000000004</v>
      </c>
      <c r="CA1800">
        <f t="shared" si="96"/>
        <v>237.96</v>
      </c>
      <c r="CD18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BORD'!$B$13:$B$2000,0),9)))*Q1800/$M$18)</f>
        <v>237.96</v>
      </c>
      <c r="CF1800">
        <f>'[1]TABLEAU DE BORD'!B1798</f>
        <v>0</v>
      </c>
      <c r="CG1800">
        <f>'[1]TABLEAU DE BORD'!E1798-'[1]TABLEAU DE BORD'!C1798</f>
        <v>0</v>
      </c>
      <c r="CI1800">
        <f>'[1]TABLEAU DE BORD'!H1798</f>
        <v>0</v>
      </c>
      <c r="CJ1800">
        <f>'[1]TABLEAU DE BORD'!K1798-'[1]TABLEAU DE BORD'!I1798</f>
        <v>0</v>
      </c>
    </row>
    <row r="1801" spans="69:88" x14ac:dyDescent="0.25">
      <c r="BQ18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BORD'!$B$13:$B$2000,0),11))*Q1801/INDEX('[1]TABLEAU DE BORD'!$B$13:$R$2000,MATCH('Formalisme RTE'!$H$2,'[1]TABLEAU DE BORD'!$B$13:$B$2000,0),12)</f>
        <v>2.7040062867933941</v>
      </c>
      <c r="BR1801">
        <f t="shared" si="97"/>
        <v>137.03839108204684</v>
      </c>
      <c r="BU1801">
        <f t="shared" si="95"/>
        <v>0.5758883471257642</v>
      </c>
      <c r="BW1801">
        <f>IF($BW$6="","",IF(ISERROR(INDEX([1]Base!$A$2:$C$207,MATCH($BW$6,[1]Base!$A$2:$A$207,0),2))=TRUE,"CABLE INCONNU",(INDEX([1]Base!$A$2:$C$207,MATCH($BW$6,[1]Base!$A$2:$A$207,0),3))))</f>
        <v>15.75</v>
      </c>
      <c r="BY1801">
        <f>IF($BW$6="","",IF(ISERROR(INDEX([1]Base!$A$2:$C$207,MATCH($BW$6,[1]Base!$A$2:$A$207,0),2))=TRUE,"CABLE INCONNU",(INDEX([1]Base!$A$2:$C$207,MATCH($BW$6,[1]Base!$A$2:$A$207,0),2))))</f>
        <v>0.54700000000000004</v>
      </c>
      <c r="CA1801">
        <f t="shared" si="96"/>
        <v>237.96</v>
      </c>
      <c r="CD18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BORD'!$B$13:$B$2000,0),9)))*Q1801/$M$18)</f>
        <v>237.96</v>
      </c>
      <c r="CF1801">
        <f>'[1]TABLEAU DE BORD'!B1799</f>
        <v>0</v>
      </c>
      <c r="CG1801">
        <f>'[1]TABLEAU DE BORD'!E1799-'[1]TABLEAU DE BORD'!C1799</f>
        <v>0</v>
      </c>
      <c r="CI1801">
        <f>'[1]TABLEAU DE BORD'!H1799</f>
        <v>0</v>
      </c>
      <c r="CJ1801">
        <f>'[1]TABLEAU DE BORD'!K1799-'[1]TABLEAU DE BORD'!I1799</f>
        <v>0</v>
      </c>
    </row>
    <row r="1802" spans="69:88" x14ac:dyDescent="0.25">
      <c r="BQ18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BORD'!$B$13:$B$2000,0),11))*Q1802/INDEX('[1]TABLEAU DE BORD'!$B$13:$R$2000,MATCH('Formalisme RTE'!$H$2,'[1]TABLEAU DE BORD'!$B$13:$B$2000,0),12)</f>
        <v>2.7040062867933941</v>
      </c>
      <c r="BR1802">
        <f t="shared" si="97"/>
        <v>137.03839108204684</v>
      </c>
      <c r="BU1802">
        <f t="shared" si="95"/>
        <v>0.5758883471257642</v>
      </c>
      <c r="BW1802">
        <f>IF($BW$6="","",IF(ISERROR(INDEX([1]Base!$A$2:$C$207,MATCH($BW$6,[1]Base!$A$2:$A$207,0),2))=TRUE,"CABLE INCONNU",(INDEX([1]Base!$A$2:$C$207,MATCH($BW$6,[1]Base!$A$2:$A$207,0),3))))</f>
        <v>15.75</v>
      </c>
      <c r="BY1802">
        <f>IF($BW$6="","",IF(ISERROR(INDEX([1]Base!$A$2:$C$207,MATCH($BW$6,[1]Base!$A$2:$A$207,0),2))=TRUE,"CABLE INCONNU",(INDEX([1]Base!$A$2:$C$207,MATCH($BW$6,[1]Base!$A$2:$A$207,0),2))))</f>
        <v>0.54700000000000004</v>
      </c>
      <c r="CA1802">
        <f t="shared" si="96"/>
        <v>237.96</v>
      </c>
      <c r="CD18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BORD'!$B$13:$B$2000,0),9)))*Q1802/$M$18)</f>
        <v>237.96</v>
      </c>
      <c r="CF1802">
        <f>'[1]TABLEAU DE BORD'!B1800</f>
        <v>0</v>
      </c>
      <c r="CG1802">
        <f>'[1]TABLEAU DE BORD'!E1800-'[1]TABLEAU DE BORD'!C1800</f>
        <v>0</v>
      </c>
      <c r="CI1802">
        <f>'[1]TABLEAU DE BORD'!H1800</f>
        <v>0</v>
      </c>
      <c r="CJ1802">
        <f>'[1]TABLEAU DE BORD'!K1800-'[1]TABLEAU DE BORD'!I1800</f>
        <v>0</v>
      </c>
    </row>
    <row r="1803" spans="69:88" x14ac:dyDescent="0.25">
      <c r="BQ18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BORD'!$B$13:$B$2000,0),11))*Q1803/INDEX('[1]TABLEAU DE BORD'!$B$13:$R$2000,MATCH('Formalisme RTE'!$H$2,'[1]TABLEAU DE BORD'!$B$13:$B$2000,0),12)</f>
        <v>2.7040062867933941</v>
      </c>
      <c r="BR1803">
        <f t="shared" si="97"/>
        <v>137.03839108204684</v>
      </c>
      <c r="BU1803">
        <f t="shared" si="95"/>
        <v>0.5758883471257642</v>
      </c>
      <c r="BW1803">
        <f>IF($BW$6="","",IF(ISERROR(INDEX([1]Base!$A$2:$C$207,MATCH($BW$6,[1]Base!$A$2:$A$207,0),2))=TRUE,"CABLE INCONNU",(INDEX([1]Base!$A$2:$C$207,MATCH($BW$6,[1]Base!$A$2:$A$207,0),3))))</f>
        <v>15.75</v>
      </c>
      <c r="BY1803">
        <f>IF($BW$6="","",IF(ISERROR(INDEX([1]Base!$A$2:$C$207,MATCH($BW$6,[1]Base!$A$2:$A$207,0),2))=TRUE,"CABLE INCONNU",(INDEX([1]Base!$A$2:$C$207,MATCH($BW$6,[1]Base!$A$2:$A$207,0),2))))</f>
        <v>0.54700000000000004</v>
      </c>
      <c r="CA1803">
        <f t="shared" si="96"/>
        <v>237.96</v>
      </c>
      <c r="CD18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BORD'!$B$13:$B$2000,0),9)))*Q1803/$M$18)</f>
        <v>237.96</v>
      </c>
      <c r="CF1803">
        <f>'[1]TABLEAU DE BORD'!B1801</f>
        <v>0</v>
      </c>
      <c r="CG1803">
        <f>'[1]TABLEAU DE BORD'!E1801-'[1]TABLEAU DE BORD'!C1801</f>
        <v>0</v>
      </c>
      <c r="CI1803">
        <f>'[1]TABLEAU DE BORD'!H1801</f>
        <v>0</v>
      </c>
      <c r="CJ1803">
        <f>'[1]TABLEAU DE BORD'!K1801-'[1]TABLEAU DE BORD'!I1801</f>
        <v>0</v>
      </c>
    </row>
    <row r="1804" spans="69:88" x14ac:dyDescent="0.25">
      <c r="BQ18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BORD'!$B$13:$B$2000,0),11))*Q1804/INDEX('[1]TABLEAU DE BORD'!$B$13:$R$2000,MATCH('Formalisme RTE'!$H$2,'[1]TABLEAU DE BORD'!$B$13:$B$2000,0),12)</f>
        <v>2.7040062867933941</v>
      </c>
      <c r="BR1804">
        <f t="shared" si="97"/>
        <v>137.03839108204684</v>
      </c>
      <c r="BU1804">
        <f t="shared" si="95"/>
        <v>0.5758883471257642</v>
      </c>
      <c r="BW1804">
        <f>IF($BW$6="","",IF(ISERROR(INDEX([1]Base!$A$2:$C$207,MATCH($BW$6,[1]Base!$A$2:$A$207,0),2))=TRUE,"CABLE INCONNU",(INDEX([1]Base!$A$2:$C$207,MATCH($BW$6,[1]Base!$A$2:$A$207,0),3))))</f>
        <v>15.75</v>
      </c>
      <c r="BY1804">
        <f>IF($BW$6="","",IF(ISERROR(INDEX([1]Base!$A$2:$C$207,MATCH($BW$6,[1]Base!$A$2:$A$207,0),2))=TRUE,"CABLE INCONNU",(INDEX([1]Base!$A$2:$C$207,MATCH($BW$6,[1]Base!$A$2:$A$207,0),2))))</f>
        <v>0.54700000000000004</v>
      </c>
      <c r="CA1804">
        <f t="shared" si="96"/>
        <v>237.96</v>
      </c>
      <c r="CD18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BORD'!$B$13:$B$2000,0),9)))*Q1804/$M$18)</f>
        <v>237.96</v>
      </c>
      <c r="CF1804">
        <f>'[1]TABLEAU DE BORD'!B1802</f>
        <v>0</v>
      </c>
      <c r="CG1804">
        <f>'[1]TABLEAU DE BORD'!E1802-'[1]TABLEAU DE BORD'!C1802</f>
        <v>0</v>
      </c>
      <c r="CI1804">
        <f>'[1]TABLEAU DE BORD'!H1802</f>
        <v>0</v>
      </c>
      <c r="CJ1804">
        <f>'[1]TABLEAU DE BORD'!K1802-'[1]TABLEAU DE BORD'!I1802</f>
        <v>0</v>
      </c>
    </row>
    <row r="1805" spans="69:88" x14ac:dyDescent="0.25">
      <c r="BQ18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BORD'!$B$13:$B$2000,0),11))*Q1805/INDEX('[1]TABLEAU DE BORD'!$B$13:$R$2000,MATCH('Formalisme RTE'!$H$2,'[1]TABLEAU DE BORD'!$B$13:$B$2000,0),12)</f>
        <v>2.7040062867933941</v>
      </c>
      <c r="BR1805">
        <f t="shared" si="97"/>
        <v>137.03839108204684</v>
      </c>
      <c r="BU1805">
        <f t="shared" si="95"/>
        <v>0.5758883471257642</v>
      </c>
      <c r="BW1805">
        <f>IF($BW$6="","",IF(ISERROR(INDEX([1]Base!$A$2:$C$207,MATCH($BW$6,[1]Base!$A$2:$A$207,0),2))=TRUE,"CABLE INCONNU",(INDEX([1]Base!$A$2:$C$207,MATCH($BW$6,[1]Base!$A$2:$A$207,0),3))))</f>
        <v>15.75</v>
      </c>
      <c r="BY1805">
        <f>IF($BW$6="","",IF(ISERROR(INDEX([1]Base!$A$2:$C$207,MATCH($BW$6,[1]Base!$A$2:$A$207,0),2))=TRUE,"CABLE INCONNU",(INDEX([1]Base!$A$2:$C$207,MATCH($BW$6,[1]Base!$A$2:$A$207,0),2))))</f>
        <v>0.54700000000000004</v>
      </c>
      <c r="CA1805">
        <f t="shared" si="96"/>
        <v>237.96</v>
      </c>
      <c r="CD18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BORD'!$B$13:$B$2000,0),9)))*Q1805/$M$18)</f>
        <v>237.96</v>
      </c>
      <c r="CF1805">
        <f>'[1]TABLEAU DE BORD'!B1803</f>
        <v>0</v>
      </c>
      <c r="CG1805">
        <f>'[1]TABLEAU DE BORD'!E1803-'[1]TABLEAU DE BORD'!C1803</f>
        <v>0</v>
      </c>
      <c r="CI1805">
        <f>'[1]TABLEAU DE BORD'!H1803</f>
        <v>0</v>
      </c>
      <c r="CJ1805">
        <f>'[1]TABLEAU DE BORD'!K1803-'[1]TABLEAU DE BORD'!I1803</f>
        <v>0</v>
      </c>
    </row>
    <row r="1806" spans="69:88" x14ac:dyDescent="0.25">
      <c r="BQ18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BORD'!$B$13:$B$2000,0),11))*Q1806/INDEX('[1]TABLEAU DE BORD'!$B$13:$R$2000,MATCH('Formalisme RTE'!$H$2,'[1]TABLEAU DE BORD'!$B$13:$B$2000,0),12)</f>
        <v>2.7040062867933941</v>
      </c>
      <c r="BR1806">
        <f t="shared" si="97"/>
        <v>137.03839108204684</v>
      </c>
      <c r="BU1806">
        <f t="shared" si="95"/>
        <v>0.5758883471257642</v>
      </c>
      <c r="BW1806">
        <f>IF($BW$6="","",IF(ISERROR(INDEX([1]Base!$A$2:$C$207,MATCH($BW$6,[1]Base!$A$2:$A$207,0),2))=TRUE,"CABLE INCONNU",(INDEX([1]Base!$A$2:$C$207,MATCH($BW$6,[1]Base!$A$2:$A$207,0),3))))</f>
        <v>15.75</v>
      </c>
      <c r="BY1806">
        <f>IF($BW$6="","",IF(ISERROR(INDEX([1]Base!$A$2:$C$207,MATCH($BW$6,[1]Base!$A$2:$A$207,0),2))=TRUE,"CABLE INCONNU",(INDEX([1]Base!$A$2:$C$207,MATCH($BW$6,[1]Base!$A$2:$A$207,0),2))))</f>
        <v>0.54700000000000004</v>
      </c>
      <c r="CA1806">
        <f t="shared" si="96"/>
        <v>237.96</v>
      </c>
      <c r="CD18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BORD'!$B$13:$B$2000,0),9)))*Q1806/$M$18)</f>
        <v>237.96</v>
      </c>
      <c r="CF1806">
        <f>'[1]TABLEAU DE BORD'!B1804</f>
        <v>0</v>
      </c>
      <c r="CG1806">
        <f>'[1]TABLEAU DE BORD'!E1804-'[1]TABLEAU DE BORD'!C1804</f>
        <v>0</v>
      </c>
      <c r="CI1806">
        <f>'[1]TABLEAU DE BORD'!H1804</f>
        <v>0</v>
      </c>
      <c r="CJ1806">
        <f>'[1]TABLEAU DE BORD'!K1804-'[1]TABLEAU DE BORD'!I1804</f>
        <v>0</v>
      </c>
    </row>
    <row r="1807" spans="69:88" x14ac:dyDescent="0.25">
      <c r="BQ18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BORD'!$B$13:$B$2000,0),11))*Q1807/INDEX('[1]TABLEAU DE BORD'!$B$13:$R$2000,MATCH('Formalisme RTE'!$H$2,'[1]TABLEAU DE BORD'!$B$13:$B$2000,0),12)</f>
        <v>2.7040062867933941</v>
      </c>
      <c r="BR1807">
        <f t="shared" si="97"/>
        <v>137.03839108204684</v>
      </c>
      <c r="BU1807">
        <f t="shared" si="95"/>
        <v>0.5758883471257642</v>
      </c>
      <c r="BW1807">
        <f>IF($BW$6="","",IF(ISERROR(INDEX([1]Base!$A$2:$C$207,MATCH($BW$6,[1]Base!$A$2:$A$207,0),2))=TRUE,"CABLE INCONNU",(INDEX([1]Base!$A$2:$C$207,MATCH($BW$6,[1]Base!$A$2:$A$207,0),3))))</f>
        <v>15.75</v>
      </c>
      <c r="BY1807">
        <f>IF($BW$6="","",IF(ISERROR(INDEX([1]Base!$A$2:$C$207,MATCH($BW$6,[1]Base!$A$2:$A$207,0),2))=TRUE,"CABLE INCONNU",(INDEX([1]Base!$A$2:$C$207,MATCH($BW$6,[1]Base!$A$2:$A$207,0),2))))</f>
        <v>0.54700000000000004</v>
      </c>
      <c r="CA1807">
        <f t="shared" si="96"/>
        <v>237.96</v>
      </c>
      <c r="CD18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BORD'!$B$13:$B$2000,0),9)))*Q1807/$M$18)</f>
        <v>237.96</v>
      </c>
      <c r="CF1807">
        <f>'[1]TABLEAU DE BORD'!B1805</f>
        <v>0</v>
      </c>
      <c r="CG1807">
        <f>'[1]TABLEAU DE BORD'!E1805-'[1]TABLEAU DE BORD'!C1805</f>
        <v>0</v>
      </c>
      <c r="CI1807">
        <f>'[1]TABLEAU DE BORD'!H1805</f>
        <v>0</v>
      </c>
      <c r="CJ1807">
        <f>'[1]TABLEAU DE BORD'!K1805-'[1]TABLEAU DE BORD'!I1805</f>
        <v>0</v>
      </c>
    </row>
    <row r="1808" spans="69:88" x14ac:dyDescent="0.25">
      <c r="BQ18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BORD'!$B$13:$B$2000,0),11))*Q1808/INDEX('[1]TABLEAU DE BORD'!$B$13:$R$2000,MATCH('Formalisme RTE'!$H$2,'[1]TABLEAU DE BORD'!$B$13:$B$2000,0),12)</f>
        <v>2.7040062867933941</v>
      </c>
      <c r="BR1808">
        <f t="shared" si="97"/>
        <v>137.03839108204684</v>
      </c>
      <c r="BU1808">
        <f t="shared" ref="BU1808:BU1871" si="98">SQRT(1-(1/(SQRT((BY1808*0.981)^2+(($B$30/10)*BW1808*0.001)^2)/(BY1808*0.981))^2))</f>
        <v>0.5758883471257642</v>
      </c>
      <c r="BW1808">
        <f>IF($BW$6="","",IF(ISERROR(INDEX([1]Base!$A$2:$C$207,MATCH($BW$6,[1]Base!$A$2:$A$207,0),2))=TRUE,"CABLE INCONNU",(INDEX([1]Base!$A$2:$C$207,MATCH($BW$6,[1]Base!$A$2:$A$207,0),3))))</f>
        <v>15.75</v>
      </c>
      <c r="BY1808">
        <f>IF($BW$6="","",IF(ISERROR(INDEX([1]Base!$A$2:$C$207,MATCH($BW$6,[1]Base!$A$2:$A$207,0),2))=TRUE,"CABLE INCONNU",(INDEX([1]Base!$A$2:$C$207,MATCH($BW$6,[1]Base!$A$2:$A$207,0),2))))</f>
        <v>0.54700000000000004</v>
      </c>
      <c r="CA1808">
        <f t="shared" si="96"/>
        <v>237.96</v>
      </c>
      <c r="CD18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BORD'!$B$13:$B$2000,0),9)))*Q1808/$M$18)</f>
        <v>237.96</v>
      </c>
      <c r="CF1808">
        <f>'[1]TABLEAU DE BORD'!B1806</f>
        <v>0</v>
      </c>
      <c r="CG1808">
        <f>'[1]TABLEAU DE BORD'!E1806-'[1]TABLEAU DE BORD'!C1806</f>
        <v>0</v>
      </c>
      <c r="CI1808">
        <f>'[1]TABLEAU DE BORD'!H1806</f>
        <v>0</v>
      </c>
      <c r="CJ1808">
        <f>'[1]TABLEAU DE BORD'!K1806-'[1]TABLEAU DE BORD'!I1806</f>
        <v>0</v>
      </c>
    </row>
    <row r="1809" spans="69:88" x14ac:dyDescent="0.25">
      <c r="BQ18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BORD'!$B$13:$B$2000,0),11))*Q1809/INDEX('[1]TABLEAU DE BORD'!$B$13:$R$2000,MATCH('Formalisme RTE'!$H$2,'[1]TABLEAU DE BORD'!$B$13:$B$2000,0),12)</f>
        <v>2.7040062867933941</v>
      </c>
      <c r="BR1809">
        <f t="shared" si="97"/>
        <v>137.03839108204684</v>
      </c>
      <c r="BU1809">
        <f t="shared" si="98"/>
        <v>0.5758883471257642</v>
      </c>
      <c r="BW1809">
        <f>IF($BW$6="","",IF(ISERROR(INDEX([1]Base!$A$2:$C$207,MATCH($BW$6,[1]Base!$A$2:$A$207,0),2))=TRUE,"CABLE INCONNU",(INDEX([1]Base!$A$2:$C$207,MATCH($BW$6,[1]Base!$A$2:$A$207,0),3))))</f>
        <v>15.75</v>
      </c>
      <c r="BY1809">
        <f>IF($BW$6="","",IF(ISERROR(INDEX([1]Base!$A$2:$C$207,MATCH($BW$6,[1]Base!$A$2:$A$207,0),2))=TRUE,"CABLE INCONNU",(INDEX([1]Base!$A$2:$C$207,MATCH($BW$6,[1]Base!$A$2:$A$207,0),2))))</f>
        <v>0.54700000000000004</v>
      </c>
      <c r="CA1809">
        <f t="shared" ref="CA1809:CA1872" si="99">CD1809-CC1809</f>
        <v>237.96</v>
      </c>
      <c r="CD18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BORD'!$B$13:$B$2000,0),9)))*Q1809/$M$18)</f>
        <v>237.96</v>
      </c>
      <c r="CF1809">
        <f>'[1]TABLEAU DE BORD'!B1807</f>
        <v>0</v>
      </c>
      <c r="CG1809">
        <f>'[1]TABLEAU DE BORD'!E1807-'[1]TABLEAU DE BORD'!C1807</f>
        <v>0</v>
      </c>
      <c r="CI1809">
        <f>'[1]TABLEAU DE BORD'!H1807</f>
        <v>0</v>
      </c>
      <c r="CJ1809">
        <f>'[1]TABLEAU DE BORD'!K1807-'[1]TABLEAU DE BORD'!I1807</f>
        <v>0</v>
      </c>
    </row>
    <row r="1810" spans="69:88" x14ac:dyDescent="0.25">
      <c r="BQ18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BORD'!$B$13:$B$2000,0),11))*Q1810/INDEX('[1]TABLEAU DE BORD'!$B$13:$R$2000,MATCH('Formalisme RTE'!$H$2,'[1]TABLEAU DE BORD'!$B$13:$B$2000,0),12)</f>
        <v>2.7040062867933941</v>
      </c>
      <c r="BR1810">
        <f t="shared" ref="BR1810:BR1873" si="100">BU1810*CA1810</f>
        <v>137.03839108204684</v>
      </c>
      <c r="BU1810">
        <f t="shared" si="98"/>
        <v>0.5758883471257642</v>
      </c>
      <c r="BW1810">
        <f>IF($BW$6="","",IF(ISERROR(INDEX([1]Base!$A$2:$C$207,MATCH($BW$6,[1]Base!$A$2:$A$207,0),2))=TRUE,"CABLE INCONNU",(INDEX([1]Base!$A$2:$C$207,MATCH($BW$6,[1]Base!$A$2:$A$207,0),3))))</f>
        <v>15.75</v>
      </c>
      <c r="BY1810">
        <f>IF($BW$6="","",IF(ISERROR(INDEX([1]Base!$A$2:$C$207,MATCH($BW$6,[1]Base!$A$2:$A$207,0),2))=TRUE,"CABLE INCONNU",(INDEX([1]Base!$A$2:$C$207,MATCH($BW$6,[1]Base!$A$2:$A$207,0),2))))</f>
        <v>0.54700000000000004</v>
      </c>
      <c r="CA1810">
        <f t="shared" si="99"/>
        <v>237.96</v>
      </c>
      <c r="CD18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BORD'!$B$13:$B$2000,0),9)))*Q1810/$M$18)</f>
        <v>237.96</v>
      </c>
      <c r="CF1810">
        <f>'[1]TABLEAU DE BORD'!B1808</f>
        <v>0</v>
      </c>
      <c r="CG1810">
        <f>'[1]TABLEAU DE BORD'!E1808-'[1]TABLEAU DE BORD'!C1808</f>
        <v>0</v>
      </c>
      <c r="CI1810">
        <f>'[1]TABLEAU DE BORD'!H1808</f>
        <v>0</v>
      </c>
      <c r="CJ1810">
        <f>'[1]TABLEAU DE BORD'!K1808-'[1]TABLEAU DE BORD'!I1808</f>
        <v>0</v>
      </c>
    </row>
    <row r="1811" spans="69:88" x14ac:dyDescent="0.25">
      <c r="BQ18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BORD'!$B$13:$B$2000,0),11))*Q1811/INDEX('[1]TABLEAU DE BORD'!$B$13:$R$2000,MATCH('Formalisme RTE'!$H$2,'[1]TABLEAU DE BORD'!$B$13:$B$2000,0),12)</f>
        <v>2.7040062867933941</v>
      </c>
      <c r="BR1811">
        <f t="shared" si="100"/>
        <v>137.03839108204684</v>
      </c>
      <c r="BU1811">
        <f t="shared" si="98"/>
        <v>0.5758883471257642</v>
      </c>
      <c r="BW1811">
        <f>IF($BW$6="","",IF(ISERROR(INDEX([1]Base!$A$2:$C$207,MATCH($BW$6,[1]Base!$A$2:$A$207,0),2))=TRUE,"CABLE INCONNU",(INDEX([1]Base!$A$2:$C$207,MATCH($BW$6,[1]Base!$A$2:$A$207,0),3))))</f>
        <v>15.75</v>
      </c>
      <c r="BY1811">
        <f>IF($BW$6="","",IF(ISERROR(INDEX([1]Base!$A$2:$C$207,MATCH($BW$6,[1]Base!$A$2:$A$207,0),2))=TRUE,"CABLE INCONNU",(INDEX([1]Base!$A$2:$C$207,MATCH($BW$6,[1]Base!$A$2:$A$207,0),2))))</f>
        <v>0.54700000000000004</v>
      </c>
      <c r="CA1811">
        <f t="shared" si="99"/>
        <v>237.96</v>
      </c>
      <c r="CD18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BORD'!$B$13:$B$2000,0),9)))*Q1811/$M$18)</f>
        <v>237.96</v>
      </c>
      <c r="CF1811">
        <f>'[1]TABLEAU DE BORD'!B1809</f>
        <v>0</v>
      </c>
      <c r="CG1811">
        <f>'[1]TABLEAU DE BORD'!E1809-'[1]TABLEAU DE BORD'!C1809</f>
        <v>0</v>
      </c>
      <c r="CI1811">
        <f>'[1]TABLEAU DE BORD'!H1809</f>
        <v>0</v>
      </c>
      <c r="CJ1811">
        <f>'[1]TABLEAU DE BORD'!K1809-'[1]TABLEAU DE BORD'!I1809</f>
        <v>0</v>
      </c>
    </row>
    <row r="1812" spans="69:88" x14ac:dyDescent="0.25">
      <c r="BQ18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BORD'!$B$13:$B$2000,0),11))*Q1812/INDEX('[1]TABLEAU DE BORD'!$B$13:$R$2000,MATCH('Formalisme RTE'!$H$2,'[1]TABLEAU DE BORD'!$B$13:$B$2000,0),12)</f>
        <v>2.7040062867933941</v>
      </c>
      <c r="BR1812">
        <f t="shared" si="100"/>
        <v>137.03839108204684</v>
      </c>
      <c r="BU1812">
        <f t="shared" si="98"/>
        <v>0.5758883471257642</v>
      </c>
      <c r="BW1812">
        <f>IF($BW$6="","",IF(ISERROR(INDEX([1]Base!$A$2:$C$207,MATCH($BW$6,[1]Base!$A$2:$A$207,0),2))=TRUE,"CABLE INCONNU",(INDEX([1]Base!$A$2:$C$207,MATCH($BW$6,[1]Base!$A$2:$A$207,0),3))))</f>
        <v>15.75</v>
      </c>
      <c r="BY1812">
        <f>IF($BW$6="","",IF(ISERROR(INDEX([1]Base!$A$2:$C$207,MATCH($BW$6,[1]Base!$A$2:$A$207,0),2))=TRUE,"CABLE INCONNU",(INDEX([1]Base!$A$2:$C$207,MATCH($BW$6,[1]Base!$A$2:$A$207,0),2))))</f>
        <v>0.54700000000000004</v>
      </c>
      <c r="CA1812">
        <f t="shared" si="99"/>
        <v>237.96</v>
      </c>
      <c r="CD18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BORD'!$B$13:$B$2000,0),9)))*Q1812/$M$18)</f>
        <v>237.96</v>
      </c>
      <c r="CF1812">
        <f>'[1]TABLEAU DE BORD'!B1810</f>
        <v>0</v>
      </c>
      <c r="CG1812">
        <f>'[1]TABLEAU DE BORD'!E1810-'[1]TABLEAU DE BORD'!C1810</f>
        <v>0</v>
      </c>
      <c r="CI1812">
        <f>'[1]TABLEAU DE BORD'!H1810</f>
        <v>0</v>
      </c>
      <c r="CJ1812">
        <f>'[1]TABLEAU DE BORD'!K1810-'[1]TABLEAU DE BORD'!I1810</f>
        <v>0</v>
      </c>
    </row>
    <row r="1813" spans="69:88" x14ac:dyDescent="0.25">
      <c r="BQ18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BORD'!$B$13:$B$2000,0),11))*Q1813/INDEX('[1]TABLEAU DE BORD'!$B$13:$R$2000,MATCH('Formalisme RTE'!$H$2,'[1]TABLEAU DE BORD'!$B$13:$B$2000,0),12)</f>
        <v>2.7040062867933941</v>
      </c>
      <c r="BR1813">
        <f t="shared" si="100"/>
        <v>137.03839108204684</v>
      </c>
      <c r="BU1813">
        <f t="shared" si="98"/>
        <v>0.5758883471257642</v>
      </c>
      <c r="BW1813">
        <f>IF($BW$6="","",IF(ISERROR(INDEX([1]Base!$A$2:$C$207,MATCH($BW$6,[1]Base!$A$2:$A$207,0),2))=TRUE,"CABLE INCONNU",(INDEX([1]Base!$A$2:$C$207,MATCH($BW$6,[1]Base!$A$2:$A$207,0),3))))</f>
        <v>15.75</v>
      </c>
      <c r="BY1813">
        <f>IF($BW$6="","",IF(ISERROR(INDEX([1]Base!$A$2:$C$207,MATCH($BW$6,[1]Base!$A$2:$A$207,0),2))=TRUE,"CABLE INCONNU",(INDEX([1]Base!$A$2:$C$207,MATCH($BW$6,[1]Base!$A$2:$A$207,0),2))))</f>
        <v>0.54700000000000004</v>
      </c>
      <c r="CA1813">
        <f t="shared" si="99"/>
        <v>237.96</v>
      </c>
      <c r="CD18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BORD'!$B$13:$B$2000,0),9)))*Q1813/$M$18)</f>
        <v>237.96</v>
      </c>
      <c r="CF1813">
        <f>'[1]TABLEAU DE BORD'!B1811</f>
        <v>0</v>
      </c>
      <c r="CG1813">
        <f>'[1]TABLEAU DE BORD'!E1811-'[1]TABLEAU DE BORD'!C1811</f>
        <v>0</v>
      </c>
      <c r="CI1813">
        <f>'[1]TABLEAU DE BORD'!H1811</f>
        <v>0</v>
      </c>
      <c r="CJ1813">
        <f>'[1]TABLEAU DE BORD'!K1811-'[1]TABLEAU DE BORD'!I1811</f>
        <v>0</v>
      </c>
    </row>
    <row r="1814" spans="69:88" x14ac:dyDescent="0.25">
      <c r="BQ18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BORD'!$B$13:$B$2000,0),11))*Q1814/INDEX('[1]TABLEAU DE BORD'!$B$13:$R$2000,MATCH('Formalisme RTE'!$H$2,'[1]TABLEAU DE BORD'!$B$13:$B$2000,0),12)</f>
        <v>2.7040062867933941</v>
      </c>
      <c r="BR1814">
        <f t="shared" si="100"/>
        <v>137.03839108204684</v>
      </c>
      <c r="BU1814">
        <f t="shared" si="98"/>
        <v>0.5758883471257642</v>
      </c>
      <c r="BW1814">
        <f>IF($BW$6="","",IF(ISERROR(INDEX([1]Base!$A$2:$C$207,MATCH($BW$6,[1]Base!$A$2:$A$207,0),2))=TRUE,"CABLE INCONNU",(INDEX([1]Base!$A$2:$C$207,MATCH($BW$6,[1]Base!$A$2:$A$207,0),3))))</f>
        <v>15.75</v>
      </c>
      <c r="BY1814">
        <f>IF($BW$6="","",IF(ISERROR(INDEX([1]Base!$A$2:$C$207,MATCH($BW$6,[1]Base!$A$2:$A$207,0),2))=TRUE,"CABLE INCONNU",(INDEX([1]Base!$A$2:$C$207,MATCH($BW$6,[1]Base!$A$2:$A$207,0),2))))</f>
        <v>0.54700000000000004</v>
      </c>
      <c r="CA1814">
        <f t="shared" si="99"/>
        <v>237.96</v>
      </c>
      <c r="CD18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BORD'!$B$13:$B$2000,0),9)))*Q1814/$M$18)</f>
        <v>237.96</v>
      </c>
      <c r="CF1814">
        <f>'[1]TABLEAU DE BORD'!B1812</f>
        <v>0</v>
      </c>
      <c r="CG1814">
        <f>'[1]TABLEAU DE BORD'!E1812-'[1]TABLEAU DE BORD'!C1812</f>
        <v>0</v>
      </c>
      <c r="CI1814">
        <f>'[1]TABLEAU DE BORD'!H1812</f>
        <v>0</v>
      </c>
      <c r="CJ1814">
        <f>'[1]TABLEAU DE BORD'!K1812-'[1]TABLEAU DE BORD'!I1812</f>
        <v>0</v>
      </c>
    </row>
    <row r="1815" spans="69:88" x14ac:dyDescent="0.25">
      <c r="BQ18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BORD'!$B$13:$B$2000,0),11))*Q1815/INDEX('[1]TABLEAU DE BORD'!$B$13:$R$2000,MATCH('Formalisme RTE'!$H$2,'[1]TABLEAU DE BORD'!$B$13:$B$2000,0),12)</f>
        <v>2.7040062867933941</v>
      </c>
      <c r="BR1815">
        <f t="shared" si="100"/>
        <v>137.03839108204684</v>
      </c>
      <c r="BU1815">
        <f t="shared" si="98"/>
        <v>0.5758883471257642</v>
      </c>
      <c r="BW1815">
        <f>IF($BW$6="","",IF(ISERROR(INDEX([1]Base!$A$2:$C$207,MATCH($BW$6,[1]Base!$A$2:$A$207,0),2))=TRUE,"CABLE INCONNU",(INDEX([1]Base!$A$2:$C$207,MATCH($BW$6,[1]Base!$A$2:$A$207,0),3))))</f>
        <v>15.75</v>
      </c>
      <c r="BY1815">
        <f>IF($BW$6="","",IF(ISERROR(INDEX([1]Base!$A$2:$C$207,MATCH($BW$6,[1]Base!$A$2:$A$207,0),2))=TRUE,"CABLE INCONNU",(INDEX([1]Base!$A$2:$C$207,MATCH($BW$6,[1]Base!$A$2:$A$207,0),2))))</f>
        <v>0.54700000000000004</v>
      </c>
      <c r="CA1815">
        <f t="shared" si="99"/>
        <v>237.96</v>
      </c>
      <c r="CD18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BORD'!$B$13:$B$2000,0),9)))*Q1815/$M$18)</f>
        <v>237.96</v>
      </c>
      <c r="CF1815">
        <f>'[1]TABLEAU DE BORD'!B1813</f>
        <v>0</v>
      </c>
      <c r="CG1815">
        <f>'[1]TABLEAU DE BORD'!E1813-'[1]TABLEAU DE BORD'!C1813</f>
        <v>0</v>
      </c>
      <c r="CI1815">
        <f>'[1]TABLEAU DE BORD'!H1813</f>
        <v>0</v>
      </c>
      <c r="CJ1815">
        <f>'[1]TABLEAU DE BORD'!K1813-'[1]TABLEAU DE BORD'!I1813</f>
        <v>0</v>
      </c>
    </row>
    <row r="1816" spans="69:88" x14ac:dyDescent="0.25">
      <c r="BQ18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BORD'!$B$13:$B$2000,0),11))*Q1816/INDEX('[1]TABLEAU DE BORD'!$B$13:$R$2000,MATCH('Formalisme RTE'!$H$2,'[1]TABLEAU DE BORD'!$B$13:$B$2000,0),12)</f>
        <v>2.7040062867933941</v>
      </c>
      <c r="BR1816">
        <f t="shared" si="100"/>
        <v>137.03839108204684</v>
      </c>
      <c r="BU1816">
        <f t="shared" si="98"/>
        <v>0.5758883471257642</v>
      </c>
      <c r="BW1816">
        <f>IF($BW$6="","",IF(ISERROR(INDEX([1]Base!$A$2:$C$207,MATCH($BW$6,[1]Base!$A$2:$A$207,0),2))=TRUE,"CABLE INCONNU",(INDEX([1]Base!$A$2:$C$207,MATCH($BW$6,[1]Base!$A$2:$A$207,0),3))))</f>
        <v>15.75</v>
      </c>
      <c r="BY1816">
        <f>IF($BW$6="","",IF(ISERROR(INDEX([1]Base!$A$2:$C$207,MATCH($BW$6,[1]Base!$A$2:$A$207,0),2))=TRUE,"CABLE INCONNU",(INDEX([1]Base!$A$2:$C$207,MATCH($BW$6,[1]Base!$A$2:$A$207,0),2))))</f>
        <v>0.54700000000000004</v>
      </c>
      <c r="CA1816">
        <f t="shared" si="99"/>
        <v>237.96</v>
      </c>
      <c r="CD18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BORD'!$B$13:$B$2000,0),9)))*Q1816/$M$18)</f>
        <v>237.96</v>
      </c>
      <c r="CF1816">
        <f>'[1]TABLEAU DE BORD'!B1814</f>
        <v>0</v>
      </c>
      <c r="CG1816">
        <f>'[1]TABLEAU DE BORD'!E1814-'[1]TABLEAU DE BORD'!C1814</f>
        <v>0</v>
      </c>
      <c r="CI1816">
        <f>'[1]TABLEAU DE BORD'!H1814</f>
        <v>0</v>
      </c>
      <c r="CJ1816">
        <f>'[1]TABLEAU DE BORD'!K1814-'[1]TABLEAU DE BORD'!I1814</f>
        <v>0</v>
      </c>
    </row>
    <row r="1817" spans="69:88" x14ac:dyDescent="0.25">
      <c r="BQ18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BORD'!$B$13:$B$2000,0),11))*Q1817/INDEX('[1]TABLEAU DE BORD'!$B$13:$R$2000,MATCH('Formalisme RTE'!$H$2,'[1]TABLEAU DE BORD'!$B$13:$B$2000,0),12)</f>
        <v>2.7040062867933941</v>
      </c>
      <c r="BR1817">
        <f t="shared" si="100"/>
        <v>137.03839108204684</v>
      </c>
      <c r="BU1817">
        <f t="shared" si="98"/>
        <v>0.5758883471257642</v>
      </c>
      <c r="BW1817">
        <f>IF($BW$6="","",IF(ISERROR(INDEX([1]Base!$A$2:$C$207,MATCH($BW$6,[1]Base!$A$2:$A$207,0),2))=TRUE,"CABLE INCONNU",(INDEX([1]Base!$A$2:$C$207,MATCH($BW$6,[1]Base!$A$2:$A$207,0),3))))</f>
        <v>15.75</v>
      </c>
      <c r="BY1817">
        <f>IF($BW$6="","",IF(ISERROR(INDEX([1]Base!$A$2:$C$207,MATCH($BW$6,[1]Base!$A$2:$A$207,0),2))=TRUE,"CABLE INCONNU",(INDEX([1]Base!$A$2:$C$207,MATCH($BW$6,[1]Base!$A$2:$A$207,0),2))))</f>
        <v>0.54700000000000004</v>
      </c>
      <c r="CA1817">
        <f t="shared" si="99"/>
        <v>237.96</v>
      </c>
      <c r="CD18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BORD'!$B$13:$B$2000,0),9)))*Q1817/$M$18)</f>
        <v>237.96</v>
      </c>
      <c r="CF1817">
        <f>'[1]TABLEAU DE BORD'!B1815</f>
        <v>0</v>
      </c>
      <c r="CG1817">
        <f>'[1]TABLEAU DE BORD'!E1815-'[1]TABLEAU DE BORD'!C1815</f>
        <v>0</v>
      </c>
      <c r="CI1817">
        <f>'[1]TABLEAU DE BORD'!H1815</f>
        <v>0</v>
      </c>
      <c r="CJ1817">
        <f>'[1]TABLEAU DE BORD'!K1815-'[1]TABLEAU DE BORD'!I1815</f>
        <v>0</v>
      </c>
    </row>
    <row r="1818" spans="69:88" x14ac:dyDescent="0.25">
      <c r="BQ18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BORD'!$B$13:$B$2000,0),11))*Q1818/INDEX('[1]TABLEAU DE BORD'!$B$13:$R$2000,MATCH('Formalisme RTE'!$H$2,'[1]TABLEAU DE BORD'!$B$13:$B$2000,0),12)</f>
        <v>2.7040062867933941</v>
      </c>
      <c r="BR1818">
        <f t="shared" si="100"/>
        <v>137.03839108204684</v>
      </c>
      <c r="BU1818">
        <f t="shared" si="98"/>
        <v>0.5758883471257642</v>
      </c>
      <c r="BW1818">
        <f>IF($BW$6="","",IF(ISERROR(INDEX([1]Base!$A$2:$C$207,MATCH($BW$6,[1]Base!$A$2:$A$207,0),2))=TRUE,"CABLE INCONNU",(INDEX([1]Base!$A$2:$C$207,MATCH($BW$6,[1]Base!$A$2:$A$207,0),3))))</f>
        <v>15.75</v>
      </c>
      <c r="BY1818">
        <f>IF($BW$6="","",IF(ISERROR(INDEX([1]Base!$A$2:$C$207,MATCH($BW$6,[1]Base!$A$2:$A$207,0),2))=TRUE,"CABLE INCONNU",(INDEX([1]Base!$A$2:$C$207,MATCH($BW$6,[1]Base!$A$2:$A$207,0),2))))</f>
        <v>0.54700000000000004</v>
      </c>
      <c r="CA1818">
        <f t="shared" si="99"/>
        <v>237.96</v>
      </c>
      <c r="CD18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BORD'!$B$13:$B$2000,0),9)))*Q1818/$M$18)</f>
        <v>237.96</v>
      </c>
      <c r="CF1818">
        <f>'[1]TABLEAU DE BORD'!B1816</f>
        <v>0</v>
      </c>
      <c r="CG1818">
        <f>'[1]TABLEAU DE BORD'!E1816-'[1]TABLEAU DE BORD'!C1816</f>
        <v>0</v>
      </c>
      <c r="CI1818">
        <f>'[1]TABLEAU DE BORD'!H1816</f>
        <v>0</v>
      </c>
      <c r="CJ1818">
        <f>'[1]TABLEAU DE BORD'!K1816-'[1]TABLEAU DE BORD'!I1816</f>
        <v>0</v>
      </c>
    </row>
    <row r="1819" spans="69:88" x14ac:dyDescent="0.25">
      <c r="BQ18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BORD'!$B$13:$B$2000,0),11))*Q1819/INDEX('[1]TABLEAU DE BORD'!$B$13:$R$2000,MATCH('Formalisme RTE'!$H$2,'[1]TABLEAU DE BORD'!$B$13:$B$2000,0),12)</f>
        <v>2.7040062867933941</v>
      </c>
      <c r="BR1819">
        <f t="shared" si="100"/>
        <v>137.03839108204684</v>
      </c>
      <c r="BU1819">
        <f t="shared" si="98"/>
        <v>0.5758883471257642</v>
      </c>
      <c r="BW1819">
        <f>IF($BW$6="","",IF(ISERROR(INDEX([1]Base!$A$2:$C$207,MATCH($BW$6,[1]Base!$A$2:$A$207,0),2))=TRUE,"CABLE INCONNU",(INDEX([1]Base!$A$2:$C$207,MATCH($BW$6,[1]Base!$A$2:$A$207,0),3))))</f>
        <v>15.75</v>
      </c>
      <c r="BY1819">
        <f>IF($BW$6="","",IF(ISERROR(INDEX([1]Base!$A$2:$C$207,MATCH($BW$6,[1]Base!$A$2:$A$207,0),2))=TRUE,"CABLE INCONNU",(INDEX([1]Base!$A$2:$C$207,MATCH($BW$6,[1]Base!$A$2:$A$207,0),2))))</f>
        <v>0.54700000000000004</v>
      </c>
      <c r="CA1819">
        <f t="shared" si="99"/>
        <v>237.96</v>
      </c>
      <c r="CD18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BORD'!$B$13:$B$2000,0),9)))*Q1819/$M$18)</f>
        <v>237.96</v>
      </c>
      <c r="CF1819">
        <f>'[1]TABLEAU DE BORD'!B1817</f>
        <v>0</v>
      </c>
      <c r="CG1819">
        <f>'[1]TABLEAU DE BORD'!E1817-'[1]TABLEAU DE BORD'!C1817</f>
        <v>0</v>
      </c>
      <c r="CI1819">
        <f>'[1]TABLEAU DE BORD'!H1817</f>
        <v>0</v>
      </c>
      <c r="CJ1819">
        <f>'[1]TABLEAU DE BORD'!K1817-'[1]TABLEAU DE BORD'!I1817</f>
        <v>0</v>
      </c>
    </row>
    <row r="1820" spans="69:88" x14ac:dyDescent="0.25">
      <c r="BQ18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BORD'!$B$13:$B$2000,0),11))*Q1820/INDEX('[1]TABLEAU DE BORD'!$B$13:$R$2000,MATCH('Formalisme RTE'!$H$2,'[1]TABLEAU DE BORD'!$B$13:$B$2000,0),12)</f>
        <v>2.7040062867933941</v>
      </c>
      <c r="BR1820">
        <f t="shared" si="100"/>
        <v>137.03839108204684</v>
      </c>
      <c r="BU1820">
        <f t="shared" si="98"/>
        <v>0.5758883471257642</v>
      </c>
      <c r="BW1820">
        <f>IF($BW$6="","",IF(ISERROR(INDEX([1]Base!$A$2:$C$207,MATCH($BW$6,[1]Base!$A$2:$A$207,0),2))=TRUE,"CABLE INCONNU",(INDEX([1]Base!$A$2:$C$207,MATCH($BW$6,[1]Base!$A$2:$A$207,0),3))))</f>
        <v>15.75</v>
      </c>
      <c r="BY1820">
        <f>IF($BW$6="","",IF(ISERROR(INDEX([1]Base!$A$2:$C$207,MATCH($BW$6,[1]Base!$A$2:$A$207,0),2))=TRUE,"CABLE INCONNU",(INDEX([1]Base!$A$2:$C$207,MATCH($BW$6,[1]Base!$A$2:$A$207,0),2))))</f>
        <v>0.54700000000000004</v>
      </c>
      <c r="CA1820">
        <f t="shared" si="99"/>
        <v>237.96</v>
      </c>
      <c r="CD18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BORD'!$B$13:$B$2000,0),9)))*Q1820/$M$18)</f>
        <v>237.96</v>
      </c>
      <c r="CF1820">
        <f>'[1]TABLEAU DE BORD'!B1818</f>
        <v>0</v>
      </c>
      <c r="CG1820">
        <f>'[1]TABLEAU DE BORD'!E1818-'[1]TABLEAU DE BORD'!C1818</f>
        <v>0</v>
      </c>
      <c r="CI1820">
        <f>'[1]TABLEAU DE BORD'!H1818</f>
        <v>0</v>
      </c>
      <c r="CJ1820">
        <f>'[1]TABLEAU DE BORD'!K1818-'[1]TABLEAU DE BORD'!I1818</f>
        <v>0</v>
      </c>
    </row>
    <row r="1821" spans="69:88" x14ac:dyDescent="0.25">
      <c r="BQ18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BORD'!$B$13:$B$2000,0),11))*Q1821/INDEX('[1]TABLEAU DE BORD'!$B$13:$R$2000,MATCH('Formalisme RTE'!$H$2,'[1]TABLEAU DE BORD'!$B$13:$B$2000,0),12)</f>
        <v>2.7040062867933941</v>
      </c>
      <c r="BR1821">
        <f t="shared" si="100"/>
        <v>137.03839108204684</v>
      </c>
      <c r="BU1821">
        <f t="shared" si="98"/>
        <v>0.5758883471257642</v>
      </c>
      <c r="BW1821">
        <f>IF($BW$6="","",IF(ISERROR(INDEX([1]Base!$A$2:$C$207,MATCH($BW$6,[1]Base!$A$2:$A$207,0),2))=TRUE,"CABLE INCONNU",(INDEX([1]Base!$A$2:$C$207,MATCH($BW$6,[1]Base!$A$2:$A$207,0),3))))</f>
        <v>15.75</v>
      </c>
      <c r="BY1821">
        <f>IF($BW$6="","",IF(ISERROR(INDEX([1]Base!$A$2:$C$207,MATCH($BW$6,[1]Base!$A$2:$A$207,0),2))=TRUE,"CABLE INCONNU",(INDEX([1]Base!$A$2:$C$207,MATCH($BW$6,[1]Base!$A$2:$A$207,0),2))))</f>
        <v>0.54700000000000004</v>
      </c>
      <c r="CA1821">
        <f t="shared" si="99"/>
        <v>237.96</v>
      </c>
      <c r="CD18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BORD'!$B$13:$B$2000,0),9)))*Q1821/$M$18)</f>
        <v>237.96</v>
      </c>
      <c r="CF1821">
        <f>'[1]TABLEAU DE BORD'!B1819</f>
        <v>0</v>
      </c>
      <c r="CG1821">
        <f>'[1]TABLEAU DE BORD'!E1819-'[1]TABLEAU DE BORD'!C1819</f>
        <v>0</v>
      </c>
      <c r="CI1821">
        <f>'[1]TABLEAU DE BORD'!H1819</f>
        <v>0</v>
      </c>
      <c r="CJ1821">
        <f>'[1]TABLEAU DE BORD'!K1819-'[1]TABLEAU DE BORD'!I1819</f>
        <v>0</v>
      </c>
    </row>
    <row r="1822" spans="69:88" x14ac:dyDescent="0.25">
      <c r="BQ18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BORD'!$B$13:$B$2000,0),11))*Q1822/INDEX('[1]TABLEAU DE BORD'!$B$13:$R$2000,MATCH('Formalisme RTE'!$H$2,'[1]TABLEAU DE BORD'!$B$13:$B$2000,0),12)</f>
        <v>2.7040062867933941</v>
      </c>
      <c r="BR1822">
        <f t="shared" si="100"/>
        <v>137.03839108204684</v>
      </c>
      <c r="BU1822">
        <f t="shared" si="98"/>
        <v>0.5758883471257642</v>
      </c>
      <c r="BW1822">
        <f>IF($BW$6="","",IF(ISERROR(INDEX([1]Base!$A$2:$C$207,MATCH($BW$6,[1]Base!$A$2:$A$207,0),2))=TRUE,"CABLE INCONNU",(INDEX([1]Base!$A$2:$C$207,MATCH($BW$6,[1]Base!$A$2:$A$207,0),3))))</f>
        <v>15.75</v>
      </c>
      <c r="BY1822">
        <f>IF($BW$6="","",IF(ISERROR(INDEX([1]Base!$A$2:$C$207,MATCH($BW$6,[1]Base!$A$2:$A$207,0),2))=TRUE,"CABLE INCONNU",(INDEX([1]Base!$A$2:$C$207,MATCH($BW$6,[1]Base!$A$2:$A$207,0),2))))</f>
        <v>0.54700000000000004</v>
      </c>
      <c r="CA1822">
        <f t="shared" si="99"/>
        <v>237.96</v>
      </c>
      <c r="CD18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BORD'!$B$13:$B$2000,0),9)))*Q1822/$M$18)</f>
        <v>237.96</v>
      </c>
      <c r="CF1822">
        <f>'[1]TABLEAU DE BORD'!B1820</f>
        <v>0</v>
      </c>
      <c r="CG1822">
        <f>'[1]TABLEAU DE BORD'!E1820-'[1]TABLEAU DE BORD'!C1820</f>
        <v>0</v>
      </c>
      <c r="CI1822">
        <f>'[1]TABLEAU DE BORD'!H1820</f>
        <v>0</v>
      </c>
      <c r="CJ1822">
        <f>'[1]TABLEAU DE BORD'!K1820-'[1]TABLEAU DE BORD'!I1820</f>
        <v>0</v>
      </c>
    </row>
    <row r="1823" spans="69:88" x14ac:dyDescent="0.25">
      <c r="BQ18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BORD'!$B$13:$B$2000,0),11))*Q1823/INDEX('[1]TABLEAU DE BORD'!$B$13:$R$2000,MATCH('Formalisme RTE'!$H$2,'[1]TABLEAU DE BORD'!$B$13:$B$2000,0),12)</f>
        <v>2.7040062867933941</v>
      </c>
      <c r="BR1823">
        <f t="shared" si="100"/>
        <v>137.03839108204684</v>
      </c>
      <c r="BU1823">
        <f t="shared" si="98"/>
        <v>0.5758883471257642</v>
      </c>
      <c r="BW1823">
        <f>IF($BW$6="","",IF(ISERROR(INDEX([1]Base!$A$2:$C$207,MATCH($BW$6,[1]Base!$A$2:$A$207,0),2))=TRUE,"CABLE INCONNU",(INDEX([1]Base!$A$2:$C$207,MATCH($BW$6,[1]Base!$A$2:$A$207,0),3))))</f>
        <v>15.75</v>
      </c>
      <c r="BY1823">
        <f>IF($BW$6="","",IF(ISERROR(INDEX([1]Base!$A$2:$C$207,MATCH($BW$6,[1]Base!$A$2:$A$207,0),2))=TRUE,"CABLE INCONNU",(INDEX([1]Base!$A$2:$C$207,MATCH($BW$6,[1]Base!$A$2:$A$207,0),2))))</f>
        <v>0.54700000000000004</v>
      </c>
      <c r="CA1823">
        <f t="shared" si="99"/>
        <v>237.96</v>
      </c>
      <c r="CD18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BORD'!$B$13:$B$2000,0),9)))*Q1823/$M$18)</f>
        <v>237.96</v>
      </c>
      <c r="CF1823">
        <f>'[1]TABLEAU DE BORD'!B1821</f>
        <v>0</v>
      </c>
      <c r="CG1823">
        <f>'[1]TABLEAU DE BORD'!E1821-'[1]TABLEAU DE BORD'!C1821</f>
        <v>0</v>
      </c>
      <c r="CI1823">
        <f>'[1]TABLEAU DE BORD'!H1821</f>
        <v>0</v>
      </c>
      <c r="CJ1823">
        <f>'[1]TABLEAU DE BORD'!K1821-'[1]TABLEAU DE BORD'!I1821</f>
        <v>0</v>
      </c>
    </row>
    <row r="1824" spans="69:88" x14ac:dyDescent="0.25">
      <c r="BQ18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BORD'!$B$13:$B$2000,0),11))*Q1824/INDEX('[1]TABLEAU DE BORD'!$B$13:$R$2000,MATCH('Formalisme RTE'!$H$2,'[1]TABLEAU DE BORD'!$B$13:$B$2000,0),12)</f>
        <v>2.7040062867933941</v>
      </c>
      <c r="BR1824">
        <f t="shared" si="100"/>
        <v>137.03839108204684</v>
      </c>
      <c r="BU1824">
        <f t="shared" si="98"/>
        <v>0.5758883471257642</v>
      </c>
      <c r="BW1824">
        <f>IF($BW$6="","",IF(ISERROR(INDEX([1]Base!$A$2:$C$207,MATCH($BW$6,[1]Base!$A$2:$A$207,0),2))=TRUE,"CABLE INCONNU",(INDEX([1]Base!$A$2:$C$207,MATCH($BW$6,[1]Base!$A$2:$A$207,0),3))))</f>
        <v>15.75</v>
      </c>
      <c r="BY1824">
        <f>IF($BW$6="","",IF(ISERROR(INDEX([1]Base!$A$2:$C$207,MATCH($BW$6,[1]Base!$A$2:$A$207,0),2))=TRUE,"CABLE INCONNU",(INDEX([1]Base!$A$2:$C$207,MATCH($BW$6,[1]Base!$A$2:$A$207,0),2))))</f>
        <v>0.54700000000000004</v>
      </c>
      <c r="CA1824">
        <f t="shared" si="99"/>
        <v>237.96</v>
      </c>
      <c r="CD18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BORD'!$B$13:$B$2000,0),9)))*Q1824/$M$18)</f>
        <v>237.96</v>
      </c>
      <c r="CF1824">
        <f>'[1]TABLEAU DE BORD'!B1822</f>
        <v>0</v>
      </c>
      <c r="CG1824">
        <f>'[1]TABLEAU DE BORD'!E1822-'[1]TABLEAU DE BORD'!C1822</f>
        <v>0</v>
      </c>
      <c r="CI1824">
        <f>'[1]TABLEAU DE BORD'!H1822</f>
        <v>0</v>
      </c>
      <c r="CJ1824">
        <f>'[1]TABLEAU DE BORD'!K1822-'[1]TABLEAU DE BORD'!I1822</f>
        <v>0</v>
      </c>
    </row>
    <row r="1825" spans="69:88" x14ac:dyDescent="0.25">
      <c r="BQ18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BORD'!$B$13:$B$2000,0),11))*Q1825/INDEX('[1]TABLEAU DE BORD'!$B$13:$R$2000,MATCH('Formalisme RTE'!$H$2,'[1]TABLEAU DE BORD'!$B$13:$B$2000,0),12)</f>
        <v>2.7040062867933941</v>
      </c>
      <c r="BR1825">
        <f t="shared" si="100"/>
        <v>137.03839108204684</v>
      </c>
      <c r="BU1825">
        <f t="shared" si="98"/>
        <v>0.5758883471257642</v>
      </c>
      <c r="BW1825">
        <f>IF($BW$6="","",IF(ISERROR(INDEX([1]Base!$A$2:$C$207,MATCH($BW$6,[1]Base!$A$2:$A$207,0),2))=TRUE,"CABLE INCONNU",(INDEX([1]Base!$A$2:$C$207,MATCH($BW$6,[1]Base!$A$2:$A$207,0),3))))</f>
        <v>15.75</v>
      </c>
      <c r="BY1825">
        <f>IF($BW$6="","",IF(ISERROR(INDEX([1]Base!$A$2:$C$207,MATCH($BW$6,[1]Base!$A$2:$A$207,0),2))=TRUE,"CABLE INCONNU",(INDEX([1]Base!$A$2:$C$207,MATCH($BW$6,[1]Base!$A$2:$A$207,0),2))))</f>
        <v>0.54700000000000004</v>
      </c>
      <c r="CA1825">
        <f t="shared" si="99"/>
        <v>237.96</v>
      </c>
      <c r="CD18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BORD'!$B$13:$B$2000,0),9)))*Q1825/$M$18)</f>
        <v>237.96</v>
      </c>
      <c r="CF1825">
        <f>'[1]TABLEAU DE BORD'!B1823</f>
        <v>0</v>
      </c>
      <c r="CG1825">
        <f>'[1]TABLEAU DE BORD'!E1823-'[1]TABLEAU DE BORD'!C1823</f>
        <v>0</v>
      </c>
      <c r="CI1825">
        <f>'[1]TABLEAU DE BORD'!H1823</f>
        <v>0</v>
      </c>
      <c r="CJ1825">
        <f>'[1]TABLEAU DE BORD'!K1823-'[1]TABLEAU DE BORD'!I1823</f>
        <v>0</v>
      </c>
    </row>
    <row r="1826" spans="69:88" x14ac:dyDescent="0.25">
      <c r="BQ18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BORD'!$B$13:$B$2000,0),11))*Q1826/INDEX('[1]TABLEAU DE BORD'!$B$13:$R$2000,MATCH('Formalisme RTE'!$H$2,'[1]TABLEAU DE BORD'!$B$13:$B$2000,0),12)</f>
        <v>2.7040062867933941</v>
      </c>
      <c r="BR1826">
        <f t="shared" si="100"/>
        <v>137.03839108204684</v>
      </c>
      <c r="BU1826">
        <f t="shared" si="98"/>
        <v>0.5758883471257642</v>
      </c>
      <c r="BW1826">
        <f>IF($BW$6="","",IF(ISERROR(INDEX([1]Base!$A$2:$C$207,MATCH($BW$6,[1]Base!$A$2:$A$207,0),2))=TRUE,"CABLE INCONNU",(INDEX([1]Base!$A$2:$C$207,MATCH($BW$6,[1]Base!$A$2:$A$207,0),3))))</f>
        <v>15.75</v>
      </c>
      <c r="BY1826">
        <f>IF($BW$6="","",IF(ISERROR(INDEX([1]Base!$A$2:$C$207,MATCH($BW$6,[1]Base!$A$2:$A$207,0),2))=TRUE,"CABLE INCONNU",(INDEX([1]Base!$A$2:$C$207,MATCH($BW$6,[1]Base!$A$2:$A$207,0),2))))</f>
        <v>0.54700000000000004</v>
      </c>
      <c r="CA1826">
        <f t="shared" si="99"/>
        <v>237.96</v>
      </c>
      <c r="CD18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BORD'!$B$13:$B$2000,0),9)))*Q1826/$M$18)</f>
        <v>237.96</v>
      </c>
      <c r="CF1826">
        <f>'[1]TABLEAU DE BORD'!B1824</f>
        <v>0</v>
      </c>
      <c r="CG1826">
        <f>'[1]TABLEAU DE BORD'!E1824-'[1]TABLEAU DE BORD'!C1824</f>
        <v>0</v>
      </c>
      <c r="CI1826">
        <f>'[1]TABLEAU DE BORD'!H1824</f>
        <v>0</v>
      </c>
      <c r="CJ1826">
        <f>'[1]TABLEAU DE BORD'!K1824-'[1]TABLEAU DE BORD'!I1824</f>
        <v>0</v>
      </c>
    </row>
    <row r="1827" spans="69:88" x14ac:dyDescent="0.25">
      <c r="BQ18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BORD'!$B$13:$B$2000,0),11))*Q1827/INDEX('[1]TABLEAU DE BORD'!$B$13:$R$2000,MATCH('Formalisme RTE'!$H$2,'[1]TABLEAU DE BORD'!$B$13:$B$2000,0),12)</f>
        <v>2.7040062867933941</v>
      </c>
      <c r="BR1827">
        <f t="shared" si="100"/>
        <v>137.03839108204684</v>
      </c>
      <c r="BU1827">
        <f t="shared" si="98"/>
        <v>0.5758883471257642</v>
      </c>
      <c r="BW1827">
        <f>IF($BW$6="","",IF(ISERROR(INDEX([1]Base!$A$2:$C$207,MATCH($BW$6,[1]Base!$A$2:$A$207,0),2))=TRUE,"CABLE INCONNU",(INDEX([1]Base!$A$2:$C$207,MATCH($BW$6,[1]Base!$A$2:$A$207,0),3))))</f>
        <v>15.75</v>
      </c>
      <c r="BY1827">
        <f>IF($BW$6="","",IF(ISERROR(INDEX([1]Base!$A$2:$C$207,MATCH($BW$6,[1]Base!$A$2:$A$207,0),2))=TRUE,"CABLE INCONNU",(INDEX([1]Base!$A$2:$C$207,MATCH($BW$6,[1]Base!$A$2:$A$207,0),2))))</f>
        <v>0.54700000000000004</v>
      </c>
      <c r="CA1827">
        <f t="shared" si="99"/>
        <v>237.96</v>
      </c>
      <c r="CD18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BORD'!$B$13:$B$2000,0),9)))*Q1827/$M$18)</f>
        <v>237.96</v>
      </c>
      <c r="CF1827">
        <f>'[1]TABLEAU DE BORD'!B1825</f>
        <v>0</v>
      </c>
      <c r="CG1827">
        <f>'[1]TABLEAU DE BORD'!E1825-'[1]TABLEAU DE BORD'!C1825</f>
        <v>0</v>
      </c>
      <c r="CI1827">
        <f>'[1]TABLEAU DE BORD'!H1825</f>
        <v>0</v>
      </c>
      <c r="CJ1827">
        <f>'[1]TABLEAU DE BORD'!K1825-'[1]TABLEAU DE BORD'!I1825</f>
        <v>0</v>
      </c>
    </row>
    <row r="1828" spans="69:88" x14ac:dyDescent="0.25">
      <c r="BQ18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BORD'!$B$13:$B$2000,0),11))*Q1828/INDEX('[1]TABLEAU DE BORD'!$B$13:$R$2000,MATCH('Formalisme RTE'!$H$2,'[1]TABLEAU DE BORD'!$B$13:$B$2000,0),12)</f>
        <v>2.7040062867933941</v>
      </c>
      <c r="BR1828">
        <f t="shared" si="100"/>
        <v>137.03839108204684</v>
      </c>
      <c r="BU1828">
        <f t="shared" si="98"/>
        <v>0.5758883471257642</v>
      </c>
      <c r="BW1828">
        <f>IF($BW$6="","",IF(ISERROR(INDEX([1]Base!$A$2:$C$207,MATCH($BW$6,[1]Base!$A$2:$A$207,0),2))=TRUE,"CABLE INCONNU",(INDEX([1]Base!$A$2:$C$207,MATCH($BW$6,[1]Base!$A$2:$A$207,0),3))))</f>
        <v>15.75</v>
      </c>
      <c r="BY1828">
        <f>IF($BW$6="","",IF(ISERROR(INDEX([1]Base!$A$2:$C$207,MATCH($BW$6,[1]Base!$A$2:$A$207,0),2))=TRUE,"CABLE INCONNU",(INDEX([1]Base!$A$2:$C$207,MATCH($BW$6,[1]Base!$A$2:$A$207,0),2))))</f>
        <v>0.54700000000000004</v>
      </c>
      <c r="CA1828">
        <f t="shared" si="99"/>
        <v>237.96</v>
      </c>
      <c r="CD18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BORD'!$B$13:$B$2000,0),9)))*Q1828/$M$18)</f>
        <v>237.96</v>
      </c>
      <c r="CF1828">
        <f>'[1]TABLEAU DE BORD'!B1826</f>
        <v>0</v>
      </c>
      <c r="CG1828">
        <f>'[1]TABLEAU DE BORD'!E1826-'[1]TABLEAU DE BORD'!C1826</f>
        <v>0</v>
      </c>
      <c r="CI1828">
        <f>'[1]TABLEAU DE BORD'!H1826</f>
        <v>0</v>
      </c>
      <c r="CJ1828">
        <f>'[1]TABLEAU DE BORD'!K1826-'[1]TABLEAU DE BORD'!I1826</f>
        <v>0</v>
      </c>
    </row>
    <row r="1829" spans="69:88" x14ac:dyDescent="0.25">
      <c r="BQ18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BORD'!$B$13:$B$2000,0),11))*Q1829/INDEX('[1]TABLEAU DE BORD'!$B$13:$R$2000,MATCH('Formalisme RTE'!$H$2,'[1]TABLEAU DE BORD'!$B$13:$B$2000,0),12)</f>
        <v>2.7040062867933941</v>
      </c>
      <c r="BR1829">
        <f t="shared" si="100"/>
        <v>137.03839108204684</v>
      </c>
      <c r="BU1829">
        <f t="shared" si="98"/>
        <v>0.5758883471257642</v>
      </c>
      <c r="BW1829">
        <f>IF($BW$6="","",IF(ISERROR(INDEX([1]Base!$A$2:$C$207,MATCH($BW$6,[1]Base!$A$2:$A$207,0),2))=TRUE,"CABLE INCONNU",(INDEX([1]Base!$A$2:$C$207,MATCH($BW$6,[1]Base!$A$2:$A$207,0),3))))</f>
        <v>15.75</v>
      </c>
      <c r="BY1829">
        <f>IF($BW$6="","",IF(ISERROR(INDEX([1]Base!$A$2:$C$207,MATCH($BW$6,[1]Base!$A$2:$A$207,0),2))=TRUE,"CABLE INCONNU",(INDEX([1]Base!$A$2:$C$207,MATCH($BW$6,[1]Base!$A$2:$A$207,0),2))))</f>
        <v>0.54700000000000004</v>
      </c>
      <c r="CA1829">
        <f t="shared" si="99"/>
        <v>237.96</v>
      </c>
      <c r="CD18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BORD'!$B$13:$B$2000,0),9)))*Q1829/$M$18)</f>
        <v>237.96</v>
      </c>
      <c r="CF1829">
        <f>'[1]TABLEAU DE BORD'!B1827</f>
        <v>0</v>
      </c>
      <c r="CG1829">
        <f>'[1]TABLEAU DE BORD'!E1827-'[1]TABLEAU DE BORD'!C1827</f>
        <v>0</v>
      </c>
      <c r="CI1829">
        <f>'[1]TABLEAU DE BORD'!H1827</f>
        <v>0</v>
      </c>
      <c r="CJ1829">
        <f>'[1]TABLEAU DE BORD'!K1827-'[1]TABLEAU DE BORD'!I1827</f>
        <v>0</v>
      </c>
    </row>
    <row r="1830" spans="69:88" x14ac:dyDescent="0.25">
      <c r="BQ18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BORD'!$B$13:$B$2000,0),11))*Q1830/INDEX('[1]TABLEAU DE BORD'!$B$13:$R$2000,MATCH('Formalisme RTE'!$H$2,'[1]TABLEAU DE BORD'!$B$13:$B$2000,0),12)</f>
        <v>2.7040062867933941</v>
      </c>
      <c r="BR1830">
        <f t="shared" si="100"/>
        <v>137.03839108204684</v>
      </c>
      <c r="BU1830">
        <f t="shared" si="98"/>
        <v>0.5758883471257642</v>
      </c>
      <c r="BW1830">
        <f>IF($BW$6="","",IF(ISERROR(INDEX([1]Base!$A$2:$C$207,MATCH($BW$6,[1]Base!$A$2:$A$207,0),2))=TRUE,"CABLE INCONNU",(INDEX([1]Base!$A$2:$C$207,MATCH($BW$6,[1]Base!$A$2:$A$207,0),3))))</f>
        <v>15.75</v>
      </c>
      <c r="BY1830">
        <f>IF($BW$6="","",IF(ISERROR(INDEX([1]Base!$A$2:$C$207,MATCH($BW$6,[1]Base!$A$2:$A$207,0),2))=TRUE,"CABLE INCONNU",(INDEX([1]Base!$A$2:$C$207,MATCH($BW$6,[1]Base!$A$2:$A$207,0),2))))</f>
        <v>0.54700000000000004</v>
      </c>
      <c r="CA1830">
        <f t="shared" si="99"/>
        <v>237.96</v>
      </c>
      <c r="CD18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BORD'!$B$13:$B$2000,0),9)))*Q1830/$M$18)</f>
        <v>237.96</v>
      </c>
      <c r="CF1830">
        <f>'[1]TABLEAU DE BORD'!B1828</f>
        <v>0</v>
      </c>
      <c r="CG1830">
        <f>'[1]TABLEAU DE BORD'!E1828-'[1]TABLEAU DE BORD'!C1828</f>
        <v>0</v>
      </c>
      <c r="CI1830">
        <f>'[1]TABLEAU DE BORD'!H1828</f>
        <v>0</v>
      </c>
      <c r="CJ1830">
        <f>'[1]TABLEAU DE BORD'!K1828-'[1]TABLEAU DE BORD'!I1828</f>
        <v>0</v>
      </c>
    </row>
    <row r="1831" spans="69:88" x14ac:dyDescent="0.25">
      <c r="BQ18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BORD'!$B$13:$B$2000,0),11))*Q1831/INDEX('[1]TABLEAU DE BORD'!$B$13:$R$2000,MATCH('Formalisme RTE'!$H$2,'[1]TABLEAU DE BORD'!$B$13:$B$2000,0),12)</f>
        <v>2.7040062867933941</v>
      </c>
      <c r="BR1831">
        <f t="shared" si="100"/>
        <v>137.03839108204684</v>
      </c>
      <c r="BU1831">
        <f t="shared" si="98"/>
        <v>0.5758883471257642</v>
      </c>
      <c r="BW1831">
        <f>IF($BW$6="","",IF(ISERROR(INDEX([1]Base!$A$2:$C$207,MATCH($BW$6,[1]Base!$A$2:$A$207,0),2))=TRUE,"CABLE INCONNU",(INDEX([1]Base!$A$2:$C$207,MATCH($BW$6,[1]Base!$A$2:$A$207,0),3))))</f>
        <v>15.75</v>
      </c>
      <c r="BY1831">
        <f>IF($BW$6="","",IF(ISERROR(INDEX([1]Base!$A$2:$C$207,MATCH($BW$6,[1]Base!$A$2:$A$207,0),2))=TRUE,"CABLE INCONNU",(INDEX([1]Base!$A$2:$C$207,MATCH($BW$6,[1]Base!$A$2:$A$207,0),2))))</f>
        <v>0.54700000000000004</v>
      </c>
      <c r="CA1831">
        <f t="shared" si="99"/>
        <v>237.96</v>
      </c>
      <c r="CD18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BORD'!$B$13:$B$2000,0),9)))*Q1831/$M$18)</f>
        <v>237.96</v>
      </c>
      <c r="CF1831">
        <f>'[1]TABLEAU DE BORD'!B1829</f>
        <v>0</v>
      </c>
      <c r="CG1831">
        <f>'[1]TABLEAU DE BORD'!E1829-'[1]TABLEAU DE BORD'!C1829</f>
        <v>0</v>
      </c>
      <c r="CI1831">
        <f>'[1]TABLEAU DE BORD'!H1829</f>
        <v>0</v>
      </c>
      <c r="CJ1831">
        <f>'[1]TABLEAU DE BORD'!K1829-'[1]TABLEAU DE BORD'!I1829</f>
        <v>0</v>
      </c>
    </row>
    <row r="1832" spans="69:88" x14ac:dyDescent="0.25">
      <c r="BQ18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BORD'!$B$13:$B$2000,0),11))*Q1832/INDEX('[1]TABLEAU DE BORD'!$B$13:$R$2000,MATCH('Formalisme RTE'!$H$2,'[1]TABLEAU DE BORD'!$B$13:$B$2000,0),12)</f>
        <v>2.7040062867933941</v>
      </c>
      <c r="BR1832">
        <f t="shared" si="100"/>
        <v>137.03839108204684</v>
      </c>
      <c r="BU1832">
        <f t="shared" si="98"/>
        <v>0.5758883471257642</v>
      </c>
      <c r="BW1832">
        <f>IF($BW$6="","",IF(ISERROR(INDEX([1]Base!$A$2:$C$207,MATCH($BW$6,[1]Base!$A$2:$A$207,0),2))=TRUE,"CABLE INCONNU",(INDEX([1]Base!$A$2:$C$207,MATCH($BW$6,[1]Base!$A$2:$A$207,0),3))))</f>
        <v>15.75</v>
      </c>
      <c r="BY1832">
        <f>IF($BW$6="","",IF(ISERROR(INDEX([1]Base!$A$2:$C$207,MATCH($BW$6,[1]Base!$A$2:$A$207,0),2))=TRUE,"CABLE INCONNU",(INDEX([1]Base!$A$2:$C$207,MATCH($BW$6,[1]Base!$A$2:$A$207,0),2))))</f>
        <v>0.54700000000000004</v>
      </c>
      <c r="CA1832">
        <f t="shared" si="99"/>
        <v>237.96</v>
      </c>
      <c r="CD18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BORD'!$B$13:$B$2000,0),9)))*Q1832/$M$18)</f>
        <v>237.96</v>
      </c>
      <c r="CF1832">
        <f>'[1]TABLEAU DE BORD'!B1830</f>
        <v>0</v>
      </c>
      <c r="CG1832">
        <f>'[1]TABLEAU DE BORD'!E1830-'[1]TABLEAU DE BORD'!C1830</f>
        <v>0</v>
      </c>
      <c r="CI1832">
        <f>'[1]TABLEAU DE BORD'!H1830</f>
        <v>0</v>
      </c>
      <c r="CJ1832">
        <f>'[1]TABLEAU DE BORD'!K1830-'[1]TABLEAU DE BORD'!I1830</f>
        <v>0</v>
      </c>
    </row>
    <row r="1833" spans="69:88" x14ac:dyDescent="0.25">
      <c r="BQ18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BORD'!$B$13:$B$2000,0),11))*Q1833/INDEX('[1]TABLEAU DE BORD'!$B$13:$R$2000,MATCH('Formalisme RTE'!$H$2,'[1]TABLEAU DE BORD'!$B$13:$B$2000,0),12)</f>
        <v>2.7040062867933941</v>
      </c>
      <c r="BR1833">
        <f t="shared" si="100"/>
        <v>137.03839108204684</v>
      </c>
      <c r="BU1833">
        <f t="shared" si="98"/>
        <v>0.5758883471257642</v>
      </c>
      <c r="BW1833">
        <f>IF($BW$6="","",IF(ISERROR(INDEX([1]Base!$A$2:$C$207,MATCH($BW$6,[1]Base!$A$2:$A$207,0),2))=TRUE,"CABLE INCONNU",(INDEX([1]Base!$A$2:$C$207,MATCH($BW$6,[1]Base!$A$2:$A$207,0),3))))</f>
        <v>15.75</v>
      </c>
      <c r="BY1833">
        <f>IF($BW$6="","",IF(ISERROR(INDEX([1]Base!$A$2:$C$207,MATCH($BW$6,[1]Base!$A$2:$A$207,0),2))=TRUE,"CABLE INCONNU",(INDEX([1]Base!$A$2:$C$207,MATCH($BW$6,[1]Base!$A$2:$A$207,0),2))))</f>
        <v>0.54700000000000004</v>
      </c>
      <c r="CA1833">
        <f t="shared" si="99"/>
        <v>237.96</v>
      </c>
      <c r="CD18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BORD'!$B$13:$B$2000,0),9)))*Q1833/$M$18)</f>
        <v>237.96</v>
      </c>
      <c r="CF1833">
        <f>'[1]TABLEAU DE BORD'!B1831</f>
        <v>0</v>
      </c>
      <c r="CG1833">
        <f>'[1]TABLEAU DE BORD'!E1831-'[1]TABLEAU DE BORD'!C1831</f>
        <v>0</v>
      </c>
      <c r="CI1833">
        <f>'[1]TABLEAU DE BORD'!H1831</f>
        <v>0</v>
      </c>
      <c r="CJ1833">
        <f>'[1]TABLEAU DE BORD'!K1831-'[1]TABLEAU DE BORD'!I1831</f>
        <v>0</v>
      </c>
    </row>
    <row r="1834" spans="69:88" x14ac:dyDescent="0.25">
      <c r="BQ18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BORD'!$B$13:$B$2000,0),11))*Q1834/INDEX('[1]TABLEAU DE BORD'!$B$13:$R$2000,MATCH('Formalisme RTE'!$H$2,'[1]TABLEAU DE BORD'!$B$13:$B$2000,0),12)</f>
        <v>2.7040062867933941</v>
      </c>
      <c r="BR1834">
        <f t="shared" si="100"/>
        <v>137.03839108204684</v>
      </c>
      <c r="BU1834">
        <f t="shared" si="98"/>
        <v>0.5758883471257642</v>
      </c>
      <c r="BW1834">
        <f>IF($BW$6="","",IF(ISERROR(INDEX([1]Base!$A$2:$C$207,MATCH($BW$6,[1]Base!$A$2:$A$207,0),2))=TRUE,"CABLE INCONNU",(INDEX([1]Base!$A$2:$C$207,MATCH($BW$6,[1]Base!$A$2:$A$207,0),3))))</f>
        <v>15.75</v>
      </c>
      <c r="BY1834">
        <f>IF($BW$6="","",IF(ISERROR(INDEX([1]Base!$A$2:$C$207,MATCH($BW$6,[1]Base!$A$2:$A$207,0),2))=TRUE,"CABLE INCONNU",(INDEX([1]Base!$A$2:$C$207,MATCH($BW$6,[1]Base!$A$2:$A$207,0),2))))</f>
        <v>0.54700000000000004</v>
      </c>
      <c r="CA1834">
        <f t="shared" si="99"/>
        <v>237.96</v>
      </c>
      <c r="CD18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BORD'!$B$13:$B$2000,0),9)))*Q1834/$M$18)</f>
        <v>237.96</v>
      </c>
      <c r="CF1834">
        <f>'[1]TABLEAU DE BORD'!B1832</f>
        <v>0</v>
      </c>
      <c r="CG1834">
        <f>'[1]TABLEAU DE BORD'!E1832-'[1]TABLEAU DE BORD'!C1832</f>
        <v>0</v>
      </c>
      <c r="CI1834">
        <f>'[1]TABLEAU DE BORD'!H1832</f>
        <v>0</v>
      </c>
      <c r="CJ1834">
        <f>'[1]TABLEAU DE BORD'!K1832-'[1]TABLEAU DE BORD'!I1832</f>
        <v>0</v>
      </c>
    </row>
    <row r="1835" spans="69:88" x14ac:dyDescent="0.25">
      <c r="BQ18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BORD'!$B$13:$B$2000,0),11))*Q1835/INDEX('[1]TABLEAU DE BORD'!$B$13:$R$2000,MATCH('Formalisme RTE'!$H$2,'[1]TABLEAU DE BORD'!$B$13:$B$2000,0),12)</f>
        <v>2.7040062867933941</v>
      </c>
      <c r="BR1835">
        <f t="shared" si="100"/>
        <v>137.03839108204684</v>
      </c>
      <c r="BU1835">
        <f t="shared" si="98"/>
        <v>0.5758883471257642</v>
      </c>
      <c r="BW1835">
        <f>IF($BW$6="","",IF(ISERROR(INDEX([1]Base!$A$2:$C$207,MATCH($BW$6,[1]Base!$A$2:$A$207,0),2))=TRUE,"CABLE INCONNU",(INDEX([1]Base!$A$2:$C$207,MATCH($BW$6,[1]Base!$A$2:$A$207,0),3))))</f>
        <v>15.75</v>
      </c>
      <c r="BY1835">
        <f>IF($BW$6="","",IF(ISERROR(INDEX([1]Base!$A$2:$C$207,MATCH($BW$6,[1]Base!$A$2:$A$207,0),2))=TRUE,"CABLE INCONNU",(INDEX([1]Base!$A$2:$C$207,MATCH($BW$6,[1]Base!$A$2:$A$207,0),2))))</f>
        <v>0.54700000000000004</v>
      </c>
      <c r="CA1835">
        <f t="shared" si="99"/>
        <v>237.96</v>
      </c>
      <c r="CD18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BORD'!$B$13:$B$2000,0),9)))*Q1835/$M$18)</f>
        <v>237.96</v>
      </c>
      <c r="CF1835">
        <f>'[1]TABLEAU DE BORD'!B1833</f>
        <v>0</v>
      </c>
      <c r="CG1835">
        <f>'[1]TABLEAU DE BORD'!E1833-'[1]TABLEAU DE BORD'!C1833</f>
        <v>0</v>
      </c>
      <c r="CI1835">
        <f>'[1]TABLEAU DE BORD'!H1833</f>
        <v>0</v>
      </c>
      <c r="CJ1835">
        <f>'[1]TABLEAU DE BORD'!K1833-'[1]TABLEAU DE BORD'!I1833</f>
        <v>0</v>
      </c>
    </row>
    <row r="1836" spans="69:88" x14ac:dyDescent="0.25">
      <c r="BQ18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BORD'!$B$13:$B$2000,0),11))*Q1836/INDEX('[1]TABLEAU DE BORD'!$B$13:$R$2000,MATCH('Formalisme RTE'!$H$2,'[1]TABLEAU DE BORD'!$B$13:$B$2000,0),12)</f>
        <v>2.7040062867933941</v>
      </c>
      <c r="BR1836">
        <f t="shared" si="100"/>
        <v>137.03839108204684</v>
      </c>
      <c r="BU1836">
        <f t="shared" si="98"/>
        <v>0.5758883471257642</v>
      </c>
      <c r="BW1836">
        <f>IF($BW$6="","",IF(ISERROR(INDEX([1]Base!$A$2:$C$207,MATCH($BW$6,[1]Base!$A$2:$A$207,0),2))=TRUE,"CABLE INCONNU",(INDEX([1]Base!$A$2:$C$207,MATCH($BW$6,[1]Base!$A$2:$A$207,0),3))))</f>
        <v>15.75</v>
      </c>
      <c r="BY1836">
        <f>IF($BW$6="","",IF(ISERROR(INDEX([1]Base!$A$2:$C$207,MATCH($BW$6,[1]Base!$A$2:$A$207,0),2))=TRUE,"CABLE INCONNU",(INDEX([1]Base!$A$2:$C$207,MATCH($BW$6,[1]Base!$A$2:$A$207,0),2))))</f>
        <v>0.54700000000000004</v>
      </c>
      <c r="CA1836">
        <f t="shared" si="99"/>
        <v>237.96</v>
      </c>
      <c r="CD18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BORD'!$B$13:$B$2000,0),9)))*Q1836/$M$18)</f>
        <v>237.96</v>
      </c>
      <c r="CF1836">
        <f>'[1]TABLEAU DE BORD'!B1834</f>
        <v>0</v>
      </c>
      <c r="CG1836">
        <f>'[1]TABLEAU DE BORD'!E1834-'[1]TABLEAU DE BORD'!C1834</f>
        <v>0</v>
      </c>
      <c r="CI1836">
        <f>'[1]TABLEAU DE BORD'!H1834</f>
        <v>0</v>
      </c>
      <c r="CJ1836">
        <f>'[1]TABLEAU DE BORD'!K1834-'[1]TABLEAU DE BORD'!I1834</f>
        <v>0</v>
      </c>
    </row>
    <row r="1837" spans="69:88" x14ac:dyDescent="0.25">
      <c r="BQ18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BORD'!$B$13:$B$2000,0),11))*Q1837/INDEX('[1]TABLEAU DE BORD'!$B$13:$R$2000,MATCH('Formalisme RTE'!$H$2,'[1]TABLEAU DE BORD'!$B$13:$B$2000,0),12)</f>
        <v>2.7040062867933941</v>
      </c>
      <c r="BR1837">
        <f t="shared" si="100"/>
        <v>137.03839108204684</v>
      </c>
      <c r="BU1837">
        <f t="shared" si="98"/>
        <v>0.5758883471257642</v>
      </c>
      <c r="BW1837">
        <f>IF($BW$6="","",IF(ISERROR(INDEX([1]Base!$A$2:$C$207,MATCH($BW$6,[1]Base!$A$2:$A$207,0),2))=TRUE,"CABLE INCONNU",(INDEX([1]Base!$A$2:$C$207,MATCH($BW$6,[1]Base!$A$2:$A$207,0),3))))</f>
        <v>15.75</v>
      </c>
      <c r="BY1837">
        <f>IF($BW$6="","",IF(ISERROR(INDEX([1]Base!$A$2:$C$207,MATCH($BW$6,[1]Base!$A$2:$A$207,0),2))=TRUE,"CABLE INCONNU",(INDEX([1]Base!$A$2:$C$207,MATCH($BW$6,[1]Base!$A$2:$A$207,0),2))))</f>
        <v>0.54700000000000004</v>
      </c>
      <c r="CA1837">
        <f t="shared" si="99"/>
        <v>237.96</v>
      </c>
      <c r="CD18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BORD'!$B$13:$B$2000,0),9)))*Q1837/$M$18)</f>
        <v>237.96</v>
      </c>
      <c r="CF1837">
        <f>'[1]TABLEAU DE BORD'!B1835</f>
        <v>0</v>
      </c>
      <c r="CG1837">
        <f>'[1]TABLEAU DE BORD'!E1835-'[1]TABLEAU DE BORD'!C1835</f>
        <v>0</v>
      </c>
      <c r="CI1837">
        <f>'[1]TABLEAU DE BORD'!H1835</f>
        <v>0</v>
      </c>
      <c r="CJ1837">
        <f>'[1]TABLEAU DE BORD'!K1835-'[1]TABLEAU DE BORD'!I1835</f>
        <v>0</v>
      </c>
    </row>
    <row r="1838" spans="69:88" x14ac:dyDescent="0.25">
      <c r="BQ18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BORD'!$B$13:$B$2000,0),11))*Q1838/INDEX('[1]TABLEAU DE BORD'!$B$13:$R$2000,MATCH('Formalisme RTE'!$H$2,'[1]TABLEAU DE BORD'!$B$13:$B$2000,0),12)</f>
        <v>2.7040062867933941</v>
      </c>
      <c r="BR1838">
        <f t="shared" si="100"/>
        <v>137.03839108204684</v>
      </c>
      <c r="BU1838">
        <f t="shared" si="98"/>
        <v>0.5758883471257642</v>
      </c>
      <c r="BW1838">
        <f>IF($BW$6="","",IF(ISERROR(INDEX([1]Base!$A$2:$C$207,MATCH($BW$6,[1]Base!$A$2:$A$207,0),2))=TRUE,"CABLE INCONNU",(INDEX([1]Base!$A$2:$C$207,MATCH($BW$6,[1]Base!$A$2:$A$207,0),3))))</f>
        <v>15.75</v>
      </c>
      <c r="BY1838">
        <f>IF($BW$6="","",IF(ISERROR(INDEX([1]Base!$A$2:$C$207,MATCH($BW$6,[1]Base!$A$2:$A$207,0),2))=TRUE,"CABLE INCONNU",(INDEX([1]Base!$A$2:$C$207,MATCH($BW$6,[1]Base!$A$2:$A$207,0),2))))</f>
        <v>0.54700000000000004</v>
      </c>
      <c r="CA1838">
        <f t="shared" si="99"/>
        <v>237.96</v>
      </c>
      <c r="CD18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BORD'!$B$13:$B$2000,0),9)))*Q1838/$M$18)</f>
        <v>237.96</v>
      </c>
      <c r="CF1838">
        <f>'[1]TABLEAU DE BORD'!B1836</f>
        <v>0</v>
      </c>
      <c r="CG1838">
        <f>'[1]TABLEAU DE BORD'!E1836-'[1]TABLEAU DE BORD'!C1836</f>
        <v>0</v>
      </c>
      <c r="CI1838">
        <f>'[1]TABLEAU DE BORD'!H1836</f>
        <v>0</v>
      </c>
      <c r="CJ1838">
        <f>'[1]TABLEAU DE BORD'!K1836-'[1]TABLEAU DE BORD'!I1836</f>
        <v>0</v>
      </c>
    </row>
    <row r="1839" spans="69:88" x14ac:dyDescent="0.25">
      <c r="BQ18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BORD'!$B$13:$B$2000,0),11))*Q1839/INDEX('[1]TABLEAU DE BORD'!$B$13:$R$2000,MATCH('Formalisme RTE'!$H$2,'[1]TABLEAU DE BORD'!$B$13:$B$2000,0),12)</f>
        <v>2.7040062867933941</v>
      </c>
      <c r="BR1839">
        <f t="shared" si="100"/>
        <v>137.03839108204684</v>
      </c>
      <c r="BU1839">
        <f t="shared" si="98"/>
        <v>0.5758883471257642</v>
      </c>
      <c r="BW1839">
        <f>IF($BW$6="","",IF(ISERROR(INDEX([1]Base!$A$2:$C$207,MATCH($BW$6,[1]Base!$A$2:$A$207,0),2))=TRUE,"CABLE INCONNU",(INDEX([1]Base!$A$2:$C$207,MATCH($BW$6,[1]Base!$A$2:$A$207,0),3))))</f>
        <v>15.75</v>
      </c>
      <c r="BY1839">
        <f>IF($BW$6="","",IF(ISERROR(INDEX([1]Base!$A$2:$C$207,MATCH($BW$6,[1]Base!$A$2:$A$207,0),2))=TRUE,"CABLE INCONNU",(INDEX([1]Base!$A$2:$C$207,MATCH($BW$6,[1]Base!$A$2:$A$207,0),2))))</f>
        <v>0.54700000000000004</v>
      </c>
      <c r="CA1839">
        <f t="shared" si="99"/>
        <v>237.96</v>
      </c>
      <c r="CD18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BORD'!$B$13:$B$2000,0),9)))*Q1839/$M$18)</f>
        <v>237.96</v>
      </c>
      <c r="CF1839">
        <f>'[1]TABLEAU DE BORD'!B1837</f>
        <v>0</v>
      </c>
      <c r="CG1839">
        <f>'[1]TABLEAU DE BORD'!E1837-'[1]TABLEAU DE BORD'!C1837</f>
        <v>0</v>
      </c>
      <c r="CI1839">
        <f>'[1]TABLEAU DE BORD'!H1837</f>
        <v>0</v>
      </c>
      <c r="CJ1839">
        <f>'[1]TABLEAU DE BORD'!K1837-'[1]TABLEAU DE BORD'!I1837</f>
        <v>0</v>
      </c>
    </row>
    <row r="1840" spans="69:88" x14ac:dyDescent="0.25">
      <c r="BQ18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BORD'!$B$13:$B$2000,0),11))*Q1840/INDEX('[1]TABLEAU DE BORD'!$B$13:$R$2000,MATCH('Formalisme RTE'!$H$2,'[1]TABLEAU DE BORD'!$B$13:$B$2000,0),12)</f>
        <v>2.7040062867933941</v>
      </c>
      <c r="BR1840">
        <f t="shared" si="100"/>
        <v>137.03839108204684</v>
      </c>
      <c r="BU1840">
        <f t="shared" si="98"/>
        <v>0.5758883471257642</v>
      </c>
      <c r="BW1840">
        <f>IF($BW$6="","",IF(ISERROR(INDEX([1]Base!$A$2:$C$207,MATCH($BW$6,[1]Base!$A$2:$A$207,0),2))=TRUE,"CABLE INCONNU",(INDEX([1]Base!$A$2:$C$207,MATCH($BW$6,[1]Base!$A$2:$A$207,0),3))))</f>
        <v>15.75</v>
      </c>
      <c r="BY1840">
        <f>IF($BW$6="","",IF(ISERROR(INDEX([1]Base!$A$2:$C$207,MATCH($BW$6,[1]Base!$A$2:$A$207,0),2))=TRUE,"CABLE INCONNU",(INDEX([1]Base!$A$2:$C$207,MATCH($BW$6,[1]Base!$A$2:$A$207,0),2))))</f>
        <v>0.54700000000000004</v>
      </c>
      <c r="CA1840">
        <f t="shared" si="99"/>
        <v>237.96</v>
      </c>
      <c r="CD18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BORD'!$B$13:$B$2000,0),9)))*Q1840/$M$18)</f>
        <v>237.96</v>
      </c>
      <c r="CF1840">
        <f>'[1]TABLEAU DE BORD'!B1838</f>
        <v>0</v>
      </c>
      <c r="CG1840">
        <f>'[1]TABLEAU DE BORD'!E1838-'[1]TABLEAU DE BORD'!C1838</f>
        <v>0</v>
      </c>
      <c r="CI1840">
        <f>'[1]TABLEAU DE BORD'!H1838</f>
        <v>0</v>
      </c>
      <c r="CJ1840">
        <f>'[1]TABLEAU DE BORD'!K1838-'[1]TABLEAU DE BORD'!I1838</f>
        <v>0</v>
      </c>
    </row>
    <row r="1841" spans="69:88" x14ac:dyDescent="0.25">
      <c r="BQ18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BORD'!$B$13:$B$2000,0),11))*Q1841/INDEX('[1]TABLEAU DE BORD'!$B$13:$R$2000,MATCH('Formalisme RTE'!$H$2,'[1]TABLEAU DE BORD'!$B$13:$B$2000,0),12)</f>
        <v>2.7040062867933941</v>
      </c>
      <c r="BR1841">
        <f t="shared" si="100"/>
        <v>137.03839108204684</v>
      </c>
      <c r="BU1841">
        <f t="shared" si="98"/>
        <v>0.5758883471257642</v>
      </c>
      <c r="BW1841">
        <f>IF($BW$6="","",IF(ISERROR(INDEX([1]Base!$A$2:$C$207,MATCH($BW$6,[1]Base!$A$2:$A$207,0),2))=TRUE,"CABLE INCONNU",(INDEX([1]Base!$A$2:$C$207,MATCH($BW$6,[1]Base!$A$2:$A$207,0),3))))</f>
        <v>15.75</v>
      </c>
      <c r="BY1841">
        <f>IF($BW$6="","",IF(ISERROR(INDEX([1]Base!$A$2:$C$207,MATCH($BW$6,[1]Base!$A$2:$A$207,0),2))=TRUE,"CABLE INCONNU",(INDEX([1]Base!$A$2:$C$207,MATCH($BW$6,[1]Base!$A$2:$A$207,0),2))))</f>
        <v>0.54700000000000004</v>
      </c>
      <c r="CA1841">
        <f t="shared" si="99"/>
        <v>237.96</v>
      </c>
      <c r="CD18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BORD'!$B$13:$B$2000,0),9)))*Q1841/$M$18)</f>
        <v>237.96</v>
      </c>
      <c r="CF1841">
        <f>'[1]TABLEAU DE BORD'!B1839</f>
        <v>0</v>
      </c>
      <c r="CG1841">
        <f>'[1]TABLEAU DE BORD'!E1839-'[1]TABLEAU DE BORD'!C1839</f>
        <v>0</v>
      </c>
      <c r="CI1841">
        <f>'[1]TABLEAU DE BORD'!H1839</f>
        <v>0</v>
      </c>
      <c r="CJ1841">
        <f>'[1]TABLEAU DE BORD'!K1839-'[1]TABLEAU DE BORD'!I1839</f>
        <v>0</v>
      </c>
    </row>
    <row r="1842" spans="69:88" x14ac:dyDescent="0.25">
      <c r="BQ18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BORD'!$B$13:$B$2000,0),11))*Q1842/INDEX('[1]TABLEAU DE BORD'!$B$13:$R$2000,MATCH('Formalisme RTE'!$H$2,'[1]TABLEAU DE BORD'!$B$13:$B$2000,0),12)</f>
        <v>2.7040062867933941</v>
      </c>
      <c r="BR1842">
        <f t="shared" si="100"/>
        <v>137.03839108204684</v>
      </c>
      <c r="BU1842">
        <f t="shared" si="98"/>
        <v>0.5758883471257642</v>
      </c>
      <c r="BW1842">
        <f>IF($BW$6="","",IF(ISERROR(INDEX([1]Base!$A$2:$C$207,MATCH($BW$6,[1]Base!$A$2:$A$207,0),2))=TRUE,"CABLE INCONNU",(INDEX([1]Base!$A$2:$C$207,MATCH($BW$6,[1]Base!$A$2:$A$207,0),3))))</f>
        <v>15.75</v>
      </c>
      <c r="BY1842">
        <f>IF($BW$6="","",IF(ISERROR(INDEX([1]Base!$A$2:$C$207,MATCH($BW$6,[1]Base!$A$2:$A$207,0),2))=TRUE,"CABLE INCONNU",(INDEX([1]Base!$A$2:$C$207,MATCH($BW$6,[1]Base!$A$2:$A$207,0),2))))</f>
        <v>0.54700000000000004</v>
      </c>
      <c r="CA1842">
        <f t="shared" si="99"/>
        <v>237.96</v>
      </c>
      <c r="CD18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BORD'!$B$13:$B$2000,0),9)))*Q1842/$M$18)</f>
        <v>237.96</v>
      </c>
      <c r="CF1842">
        <f>'[1]TABLEAU DE BORD'!B1840</f>
        <v>0</v>
      </c>
      <c r="CG1842">
        <f>'[1]TABLEAU DE BORD'!E1840-'[1]TABLEAU DE BORD'!C1840</f>
        <v>0</v>
      </c>
      <c r="CI1842">
        <f>'[1]TABLEAU DE BORD'!H1840</f>
        <v>0</v>
      </c>
      <c r="CJ1842">
        <f>'[1]TABLEAU DE BORD'!K1840-'[1]TABLEAU DE BORD'!I1840</f>
        <v>0</v>
      </c>
    </row>
    <row r="1843" spans="69:88" x14ac:dyDescent="0.25">
      <c r="BQ18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BORD'!$B$13:$B$2000,0),11))*Q1843/INDEX('[1]TABLEAU DE BORD'!$B$13:$R$2000,MATCH('Formalisme RTE'!$H$2,'[1]TABLEAU DE BORD'!$B$13:$B$2000,0),12)</f>
        <v>2.7040062867933941</v>
      </c>
      <c r="BR1843">
        <f t="shared" si="100"/>
        <v>137.03839108204684</v>
      </c>
      <c r="BU1843">
        <f t="shared" si="98"/>
        <v>0.5758883471257642</v>
      </c>
      <c r="BW1843">
        <f>IF($BW$6="","",IF(ISERROR(INDEX([1]Base!$A$2:$C$207,MATCH($BW$6,[1]Base!$A$2:$A$207,0),2))=TRUE,"CABLE INCONNU",(INDEX([1]Base!$A$2:$C$207,MATCH($BW$6,[1]Base!$A$2:$A$207,0),3))))</f>
        <v>15.75</v>
      </c>
      <c r="BY1843">
        <f>IF($BW$6="","",IF(ISERROR(INDEX([1]Base!$A$2:$C$207,MATCH($BW$6,[1]Base!$A$2:$A$207,0),2))=TRUE,"CABLE INCONNU",(INDEX([1]Base!$A$2:$C$207,MATCH($BW$6,[1]Base!$A$2:$A$207,0),2))))</f>
        <v>0.54700000000000004</v>
      </c>
      <c r="CA1843">
        <f t="shared" si="99"/>
        <v>237.96</v>
      </c>
      <c r="CD18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BORD'!$B$13:$B$2000,0),9)))*Q1843/$M$18)</f>
        <v>237.96</v>
      </c>
      <c r="CF1843">
        <f>'[1]TABLEAU DE BORD'!B1841</f>
        <v>0</v>
      </c>
      <c r="CG1843">
        <f>'[1]TABLEAU DE BORD'!E1841-'[1]TABLEAU DE BORD'!C1841</f>
        <v>0</v>
      </c>
      <c r="CI1843">
        <f>'[1]TABLEAU DE BORD'!H1841</f>
        <v>0</v>
      </c>
      <c r="CJ1843">
        <f>'[1]TABLEAU DE BORD'!K1841-'[1]TABLEAU DE BORD'!I1841</f>
        <v>0</v>
      </c>
    </row>
    <row r="1844" spans="69:88" x14ac:dyDescent="0.25">
      <c r="BQ18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BORD'!$B$13:$B$2000,0),11))*Q1844/INDEX('[1]TABLEAU DE BORD'!$B$13:$R$2000,MATCH('Formalisme RTE'!$H$2,'[1]TABLEAU DE BORD'!$B$13:$B$2000,0),12)</f>
        <v>2.7040062867933941</v>
      </c>
      <c r="BR1844">
        <f t="shared" si="100"/>
        <v>137.03839108204684</v>
      </c>
      <c r="BU1844">
        <f t="shared" si="98"/>
        <v>0.5758883471257642</v>
      </c>
      <c r="BW1844">
        <f>IF($BW$6="","",IF(ISERROR(INDEX([1]Base!$A$2:$C$207,MATCH($BW$6,[1]Base!$A$2:$A$207,0),2))=TRUE,"CABLE INCONNU",(INDEX([1]Base!$A$2:$C$207,MATCH($BW$6,[1]Base!$A$2:$A$207,0),3))))</f>
        <v>15.75</v>
      </c>
      <c r="BY1844">
        <f>IF($BW$6="","",IF(ISERROR(INDEX([1]Base!$A$2:$C$207,MATCH($BW$6,[1]Base!$A$2:$A$207,0),2))=TRUE,"CABLE INCONNU",(INDEX([1]Base!$A$2:$C$207,MATCH($BW$6,[1]Base!$A$2:$A$207,0),2))))</f>
        <v>0.54700000000000004</v>
      </c>
      <c r="CA1844">
        <f t="shared" si="99"/>
        <v>237.96</v>
      </c>
      <c r="CD18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BORD'!$B$13:$B$2000,0),9)))*Q1844/$M$18)</f>
        <v>237.96</v>
      </c>
      <c r="CF1844">
        <f>'[1]TABLEAU DE BORD'!B1842</f>
        <v>0</v>
      </c>
      <c r="CG1844">
        <f>'[1]TABLEAU DE BORD'!E1842-'[1]TABLEAU DE BORD'!C1842</f>
        <v>0</v>
      </c>
      <c r="CI1844">
        <f>'[1]TABLEAU DE BORD'!H1842</f>
        <v>0</v>
      </c>
      <c r="CJ1844">
        <f>'[1]TABLEAU DE BORD'!K1842-'[1]TABLEAU DE BORD'!I1842</f>
        <v>0</v>
      </c>
    </row>
    <row r="1845" spans="69:88" x14ac:dyDescent="0.25">
      <c r="BQ18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BORD'!$B$13:$B$2000,0),11))*Q1845/INDEX('[1]TABLEAU DE BORD'!$B$13:$R$2000,MATCH('Formalisme RTE'!$H$2,'[1]TABLEAU DE BORD'!$B$13:$B$2000,0),12)</f>
        <v>2.7040062867933941</v>
      </c>
      <c r="BR1845">
        <f t="shared" si="100"/>
        <v>137.03839108204684</v>
      </c>
      <c r="BU1845">
        <f t="shared" si="98"/>
        <v>0.5758883471257642</v>
      </c>
      <c r="BW1845">
        <f>IF($BW$6="","",IF(ISERROR(INDEX([1]Base!$A$2:$C$207,MATCH($BW$6,[1]Base!$A$2:$A$207,0),2))=TRUE,"CABLE INCONNU",(INDEX([1]Base!$A$2:$C$207,MATCH($BW$6,[1]Base!$A$2:$A$207,0),3))))</f>
        <v>15.75</v>
      </c>
      <c r="BY1845">
        <f>IF($BW$6="","",IF(ISERROR(INDEX([1]Base!$A$2:$C$207,MATCH($BW$6,[1]Base!$A$2:$A$207,0),2))=TRUE,"CABLE INCONNU",(INDEX([1]Base!$A$2:$C$207,MATCH($BW$6,[1]Base!$A$2:$A$207,0),2))))</f>
        <v>0.54700000000000004</v>
      </c>
      <c r="CA1845">
        <f t="shared" si="99"/>
        <v>237.96</v>
      </c>
      <c r="CD18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BORD'!$B$13:$B$2000,0),9)))*Q1845/$M$18)</f>
        <v>237.96</v>
      </c>
      <c r="CF1845">
        <f>'[1]TABLEAU DE BORD'!B1843</f>
        <v>0</v>
      </c>
      <c r="CG1845">
        <f>'[1]TABLEAU DE BORD'!E1843-'[1]TABLEAU DE BORD'!C1843</f>
        <v>0</v>
      </c>
      <c r="CI1845">
        <f>'[1]TABLEAU DE BORD'!H1843</f>
        <v>0</v>
      </c>
      <c r="CJ1845">
        <f>'[1]TABLEAU DE BORD'!K1843-'[1]TABLEAU DE BORD'!I1843</f>
        <v>0</v>
      </c>
    </row>
    <row r="1846" spans="69:88" x14ac:dyDescent="0.25">
      <c r="BQ18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BORD'!$B$13:$B$2000,0),11))*Q1846/INDEX('[1]TABLEAU DE BORD'!$B$13:$R$2000,MATCH('Formalisme RTE'!$H$2,'[1]TABLEAU DE BORD'!$B$13:$B$2000,0),12)</f>
        <v>2.7040062867933941</v>
      </c>
      <c r="BR1846">
        <f t="shared" si="100"/>
        <v>137.03839108204684</v>
      </c>
      <c r="BU1846">
        <f t="shared" si="98"/>
        <v>0.5758883471257642</v>
      </c>
      <c r="BW1846">
        <f>IF($BW$6="","",IF(ISERROR(INDEX([1]Base!$A$2:$C$207,MATCH($BW$6,[1]Base!$A$2:$A$207,0),2))=TRUE,"CABLE INCONNU",(INDEX([1]Base!$A$2:$C$207,MATCH($BW$6,[1]Base!$A$2:$A$207,0),3))))</f>
        <v>15.75</v>
      </c>
      <c r="BY1846">
        <f>IF($BW$6="","",IF(ISERROR(INDEX([1]Base!$A$2:$C$207,MATCH($BW$6,[1]Base!$A$2:$A$207,0),2))=TRUE,"CABLE INCONNU",(INDEX([1]Base!$A$2:$C$207,MATCH($BW$6,[1]Base!$A$2:$A$207,0),2))))</f>
        <v>0.54700000000000004</v>
      </c>
      <c r="CA1846">
        <f t="shared" si="99"/>
        <v>237.96</v>
      </c>
      <c r="CD18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BORD'!$B$13:$B$2000,0),9)))*Q1846/$M$18)</f>
        <v>237.96</v>
      </c>
      <c r="CF1846">
        <f>'[1]TABLEAU DE BORD'!B1844</f>
        <v>0</v>
      </c>
      <c r="CG1846">
        <f>'[1]TABLEAU DE BORD'!E1844-'[1]TABLEAU DE BORD'!C1844</f>
        <v>0</v>
      </c>
      <c r="CI1846">
        <f>'[1]TABLEAU DE BORD'!H1844</f>
        <v>0</v>
      </c>
      <c r="CJ1846">
        <f>'[1]TABLEAU DE BORD'!K1844-'[1]TABLEAU DE BORD'!I1844</f>
        <v>0</v>
      </c>
    </row>
    <row r="1847" spans="69:88" x14ac:dyDescent="0.25">
      <c r="BQ18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BORD'!$B$13:$B$2000,0),11))*Q1847/INDEX('[1]TABLEAU DE BORD'!$B$13:$R$2000,MATCH('Formalisme RTE'!$H$2,'[1]TABLEAU DE BORD'!$B$13:$B$2000,0),12)</f>
        <v>2.7040062867933941</v>
      </c>
      <c r="BR1847">
        <f t="shared" si="100"/>
        <v>137.03839108204684</v>
      </c>
      <c r="BU1847">
        <f t="shared" si="98"/>
        <v>0.5758883471257642</v>
      </c>
      <c r="BW1847">
        <f>IF($BW$6="","",IF(ISERROR(INDEX([1]Base!$A$2:$C$207,MATCH($BW$6,[1]Base!$A$2:$A$207,0),2))=TRUE,"CABLE INCONNU",(INDEX([1]Base!$A$2:$C$207,MATCH($BW$6,[1]Base!$A$2:$A$207,0),3))))</f>
        <v>15.75</v>
      </c>
      <c r="BY1847">
        <f>IF($BW$6="","",IF(ISERROR(INDEX([1]Base!$A$2:$C$207,MATCH($BW$6,[1]Base!$A$2:$A$207,0),2))=TRUE,"CABLE INCONNU",(INDEX([1]Base!$A$2:$C$207,MATCH($BW$6,[1]Base!$A$2:$A$207,0),2))))</f>
        <v>0.54700000000000004</v>
      </c>
      <c r="CA1847">
        <f t="shared" si="99"/>
        <v>237.96</v>
      </c>
      <c r="CD18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BORD'!$B$13:$B$2000,0),9)))*Q1847/$M$18)</f>
        <v>237.96</v>
      </c>
      <c r="CF1847">
        <f>'[1]TABLEAU DE BORD'!B1845</f>
        <v>0</v>
      </c>
      <c r="CG1847">
        <f>'[1]TABLEAU DE BORD'!E1845-'[1]TABLEAU DE BORD'!C1845</f>
        <v>0</v>
      </c>
      <c r="CI1847">
        <f>'[1]TABLEAU DE BORD'!H1845</f>
        <v>0</v>
      </c>
      <c r="CJ1847">
        <f>'[1]TABLEAU DE BORD'!K1845-'[1]TABLEAU DE BORD'!I1845</f>
        <v>0</v>
      </c>
    </row>
    <row r="1848" spans="69:88" x14ac:dyDescent="0.25">
      <c r="BQ18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BORD'!$B$13:$B$2000,0),11))*Q1848/INDEX('[1]TABLEAU DE BORD'!$B$13:$R$2000,MATCH('Formalisme RTE'!$H$2,'[1]TABLEAU DE BORD'!$B$13:$B$2000,0),12)</f>
        <v>2.7040062867933941</v>
      </c>
      <c r="BR1848">
        <f t="shared" si="100"/>
        <v>137.03839108204684</v>
      </c>
      <c r="BU1848">
        <f t="shared" si="98"/>
        <v>0.5758883471257642</v>
      </c>
      <c r="BW1848">
        <f>IF($BW$6="","",IF(ISERROR(INDEX([1]Base!$A$2:$C$207,MATCH($BW$6,[1]Base!$A$2:$A$207,0),2))=TRUE,"CABLE INCONNU",(INDEX([1]Base!$A$2:$C$207,MATCH($BW$6,[1]Base!$A$2:$A$207,0),3))))</f>
        <v>15.75</v>
      </c>
      <c r="BY1848">
        <f>IF($BW$6="","",IF(ISERROR(INDEX([1]Base!$A$2:$C$207,MATCH($BW$6,[1]Base!$A$2:$A$207,0),2))=TRUE,"CABLE INCONNU",(INDEX([1]Base!$A$2:$C$207,MATCH($BW$6,[1]Base!$A$2:$A$207,0),2))))</f>
        <v>0.54700000000000004</v>
      </c>
      <c r="CA1848">
        <f t="shared" si="99"/>
        <v>237.96</v>
      </c>
      <c r="CD18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BORD'!$B$13:$B$2000,0),9)))*Q1848/$M$18)</f>
        <v>237.96</v>
      </c>
      <c r="CF1848">
        <f>'[1]TABLEAU DE BORD'!B1846</f>
        <v>0</v>
      </c>
      <c r="CG1848">
        <f>'[1]TABLEAU DE BORD'!E1846-'[1]TABLEAU DE BORD'!C1846</f>
        <v>0</v>
      </c>
      <c r="CI1848">
        <f>'[1]TABLEAU DE BORD'!H1846</f>
        <v>0</v>
      </c>
      <c r="CJ1848">
        <f>'[1]TABLEAU DE BORD'!K1846-'[1]TABLEAU DE BORD'!I1846</f>
        <v>0</v>
      </c>
    </row>
    <row r="1849" spans="69:88" x14ac:dyDescent="0.25">
      <c r="BQ18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BORD'!$B$13:$B$2000,0),11))*Q1849/INDEX('[1]TABLEAU DE BORD'!$B$13:$R$2000,MATCH('Formalisme RTE'!$H$2,'[1]TABLEAU DE BORD'!$B$13:$B$2000,0),12)</f>
        <v>2.7040062867933941</v>
      </c>
      <c r="BR1849">
        <f t="shared" si="100"/>
        <v>137.03839108204684</v>
      </c>
      <c r="BU1849">
        <f t="shared" si="98"/>
        <v>0.5758883471257642</v>
      </c>
      <c r="BW1849">
        <f>IF($BW$6="","",IF(ISERROR(INDEX([1]Base!$A$2:$C$207,MATCH($BW$6,[1]Base!$A$2:$A$207,0),2))=TRUE,"CABLE INCONNU",(INDEX([1]Base!$A$2:$C$207,MATCH($BW$6,[1]Base!$A$2:$A$207,0),3))))</f>
        <v>15.75</v>
      </c>
      <c r="BY1849">
        <f>IF($BW$6="","",IF(ISERROR(INDEX([1]Base!$A$2:$C$207,MATCH($BW$6,[1]Base!$A$2:$A$207,0),2))=TRUE,"CABLE INCONNU",(INDEX([1]Base!$A$2:$C$207,MATCH($BW$6,[1]Base!$A$2:$A$207,0),2))))</f>
        <v>0.54700000000000004</v>
      </c>
      <c r="CA1849">
        <f t="shared" si="99"/>
        <v>237.96</v>
      </c>
      <c r="CD18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BORD'!$B$13:$B$2000,0),9)))*Q1849/$M$18)</f>
        <v>237.96</v>
      </c>
      <c r="CF1849">
        <f>'[1]TABLEAU DE BORD'!B1847</f>
        <v>0</v>
      </c>
      <c r="CG1849">
        <f>'[1]TABLEAU DE BORD'!E1847-'[1]TABLEAU DE BORD'!C1847</f>
        <v>0</v>
      </c>
      <c r="CI1849">
        <f>'[1]TABLEAU DE BORD'!H1847</f>
        <v>0</v>
      </c>
      <c r="CJ1849">
        <f>'[1]TABLEAU DE BORD'!K1847-'[1]TABLEAU DE BORD'!I1847</f>
        <v>0</v>
      </c>
    </row>
    <row r="1850" spans="69:88" x14ac:dyDescent="0.25">
      <c r="BQ18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BORD'!$B$13:$B$2000,0),11))*Q1850/INDEX('[1]TABLEAU DE BORD'!$B$13:$R$2000,MATCH('Formalisme RTE'!$H$2,'[1]TABLEAU DE BORD'!$B$13:$B$2000,0),12)</f>
        <v>2.7040062867933941</v>
      </c>
      <c r="BR1850">
        <f t="shared" si="100"/>
        <v>137.03839108204684</v>
      </c>
      <c r="BU1850">
        <f t="shared" si="98"/>
        <v>0.5758883471257642</v>
      </c>
      <c r="BW1850">
        <f>IF($BW$6="","",IF(ISERROR(INDEX([1]Base!$A$2:$C$207,MATCH($BW$6,[1]Base!$A$2:$A$207,0),2))=TRUE,"CABLE INCONNU",(INDEX([1]Base!$A$2:$C$207,MATCH($BW$6,[1]Base!$A$2:$A$207,0),3))))</f>
        <v>15.75</v>
      </c>
      <c r="BY1850">
        <f>IF($BW$6="","",IF(ISERROR(INDEX([1]Base!$A$2:$C$207,MATCH($BW$6,[1]Base!$A$2:$A$207,0),2))=TRUE,"CABLE INCONNU",(INDEX([1]Base!$A$2:$C$207,MATCH($BW$6,[1]Base!$A$2:$A$207,0),2))))</f>
        <v>0.54700000000000004</v>
      </c>
      <c r="CA1850">
        <f t="shared" si="99"/>
        <v>237.96</v>
      </c>
      <c r="CD18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BORD'!$B$13:$B$2000,0),9)))*Q1850/$M$18)</f>
        <v>237.96</v>
      </c>
      <c r="CF1850">
        <f>'[1]TABLEAU DE BORD'!B1848</f>
        <v>0</v>
      </c>
      <c r="CG1850">
        <f>'[1]TABLEAU DE BORD'!E1848-'[1]TABLEAU DE BORD'!C1848</f>
        <v>0</v>
      </c>
      <c r="CI1850">
        <f>'[1]TABLEAU DE BORD'!H1848</f>
        <v>0</v>
      </c>
      <c r="CJ1850">
        <f>'[1]TABLEAU DE BORD'!K1848-'[1]TABLEAU DE BORD'!I1848</f>
        <v>0</v>
      </c>
    </row>
    <row r="1851" spans="69:88" x14ac:dyDescent="0.25">
      <c r="BQ18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BORD'!$B$13:$B$2000,0),11))*Q1851/INDEX('[1]TABLEAU DE BORD'!$B$13:$R$2000,MATCH('Formalisme RTE'!$H$2,'[1]TABLEAU DE BORD'!$B$13:$B$2000,0),12)</f>
        <v>2.7040062867933941</v>
      </c>
      <c r="BR1851">
        <f t="shared" si="100"/>
        <v>137.03839108204684</v>
      </c>
      <c r="BU1851">
        <f t="shared" si="98"/>
        <v>0.5758883471257642</v>
      </c>
      <c r="BW1851">
        <f>IF($BW$6="","",IF(ISERROR(INDEX([1]Base!$A$2:$C$207,MATCH($BW$6,[1]Base!$A$2:$A$207,0),2))=TRUE,"CABLE INCONNU",(INDEX([1]Base!$A$2:$C$207,MATCH($BW$6,[1]Base!$A$2:$A$207,0),3))))</f>
        <v>15.75</v>
      </c>
      <c r="BY1851">
        <f>IF($BW$6="","",IF(ISERROR(INDEX([1]Base!$A$2:$C$207,MATCH($BW$6,[1]Base!$A$2:$A$207,0),2))=TRUE,"CABLE INCONNU",(INDEX([1]Base!$A$2:$C$207,MATCH($BW$6,[1]Base!$A$2:$A$207,0),2))))</f>
        <v>0.54700000000000004</v>
      </c>
      <c r="CA1851">
        <f t="shared" si="99"/>
        <v>237.96</v>
      </c>
      <c r="CD18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BORD'!$B$13:$B$2000,0),9)))*Q1851/$M$18)</f>
        <v>237.96</v>
      </c>
      <c r="CF1851">
        <f>'[1]TABLEAU DE BORD'!B1849</f>
        <v>0</v>
      </c>
      <c r="CG1851">
        <f>'[1]TABLEAU DE BORD'!E1849-'[1]TABLEAU DE BORD'!C1849</f>
        <v>0</v>
      </c>
      <c r="CI1851">
        <f>'[1]TABLEAU DE BORD'!H1849</f>
        <v>0</v>
      </c>
      <c r="CJ1851">
        <f>'[1]TABLEAU DE BORD'!K1849-'[1]TABLEAU DE BORD'!I1849</f>
        <v>0</v>
      </c>
    </row>
    <row r="1852" spans="69:88" x14ac:dyDescent="0.25">
      <c r="BQ18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BORD'!$B$13:$B$2000,0),11))*Q1852/INDEX('[1]TABLEAU DE BORD'!$B$13:$R$2000,MATCH('Formalisme RTE'!$H$2,'[1]TABLEAU DE BORD'!$B$13:$B$2000,0),12)</f>
        <v>2.7040062867933941</v>
      </c>
      <c r="BR1852">
        <f t="shared" si="100"/>
        <v>137.03839108204684</v>
      </c>
      <c r="BU1852">
        <f t="shared" si="98"/>
        <v>0.5758883471257642</v>
      </c>
      <c r="BW1852">
        <f>IF($BW$6="","",IF(ISERROR(INDEX([1]Base!$A$2:$C$207,MATCH($BW$6,[1]Base!$A$2:$A$207,0),2))=TRUE,"CABLE INCONNU",(INDEX([1]Base!$A$2:$C$207,MATCH($BW$6,[1]Base!$A$2:$A$207,0),3))))</f>
        <v>15.75</v>
      </c>
      <c r="BY1852">
        <f>IF($BW$6="","",IF(ISERROR(INDEX([1]Base!$A$2:$C$207,MATCH($BW$6,[1]Base!$A$2:$A$207,0),2))=TRUE,"CABLE INCONNU",(INDEX([1]Base!$A$2:$C$207,MATCH($BW$6,[1]Base!$A$2:$A$207,0),2))))</f>
        <v>0.54700000000000004</v>
      </c>
      <c r="CA1852">
        <f t="shared" si="99"/>
        <v>237.96</v>
      </c>
      <c r="CD18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BORD'!$B$13:$B$2000,0),9)))*Q1852/$M$18)</f>
        <v>237.96</v>
      </c>
      <c r="CF1852">
        <f>'[1]TABLEAU DE BORD'!B1850</f>
        <v>0</v>
      </c>
      <c r="CG1852">
        <f>'[1]TABLEAU DE BORD'!E1850-'[1]TABLEAU DE BORD'!C1850</f>
        <v>0</v>
      </c>
      <c r="CI1852">
        <f>'[1]TABLEAU DE BORD'!H1850</f>
        <v>0</v>
      </c>
      <c r="CJ1852">
        <f>'[1]TABLEAU DE BORD'!K1850-'[1]TABLEAU DE BORD'!I1850</f>
        <v>0</v>
      </c>
    </row>
    <row r="1853" spans="69:88" x14ac:dyDescent="0.25">
      <c r="BQ18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BORD'!$B$13:$B$2000,0),11))*Q1853/INDEX('[1]TABLEAU DE BORD'!$B$13:$R$2000,MATCH('Formalisme RTE'!$H$2,'[1]TABLEAU DE BORD'!$B$13:$B$2000,0),12)</f>
        <v>2.7040062867933941</v>
      </c>
      <c r="BR1853">
        <f t="shared" si="100"/>
        <v>137.03839108204684</v>
      </c>
      <c r="BU1853">
        <f t="shared" si="98"/>
        <v>0.5758883471257642</v>
      </c>
      <c r="BW1853">
        <f>IF($BW$6="","",IF(ISERROR(INDEX([1]Base!$A$2:$C$207,MATCH($BW$6,[1]Base!$A$2:$A$207,0),2))=TRUE,"CABLE INCONNU",(INDEX([1]Base!$A$2:$C$207,MATCH($BW$6,[1]Base!$A$2:$A$207,0),3))))</f>
        <v>15.75</v>
      </c>
      <c r="BY1853">
        <f>IF($BW$6="","",IF(ISERROR(INDEX([1]Base!$A$2:$C$207,MATCH($BW$6,[1]Base!$A$2:$A$207,0),2))=TRUE,"CABLE INCONNU",(INDEX([1]Base!$A$2:$C$207,MATCH($BW$6,[1]Base!$A$2:$A$207,0),2))))</f>
        <v>0.54700000000000004</v>
      </c>
      <c r="CA1853">
        <f t="shared" si="99"/>
        <v>237.96</v>
      </c>
      <c r="CD18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BORD'!$B$13:$B$2000,0),9)))*Q1853/$M$18)</f>
        <v>237.96</v>
      </c>
      <c r="CF1853">
        <f>'[1]TABLEAU DE BORD'!B1851</f>
        <v>0</v>
      </c>
      <c r="CG1853">
        <f>'[1]TABLEAU DE BORD'!E1851-'[1]TABLEAU DE BORD'!C1851</f>
        <v>0</v>
      </c>
      <c r="CI1853">
        <f>'[1]TABLEAU DE BORD'!H1851</f>
        <v>0</v>
      </c>
      <c r="CJ1853">
        <f>'[1]TABLEAU DE BORD'!K1851-'[1]TABLEAU DE BORD'!I1851</f>
        <v>0</v>
      </c>
    </row>
    <row r="1854" spans="69:88" x14ac:dyDescent="0.25">
      <c r="BQ18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BORD'!$B$13:$B$2000,0),11))*Q1854/INDEX('[1]TABLEAU DE BORD'!$B$13:$R$2000,MATCH('Formalisme RTE'!$H$2,'[1]TABLEAU DE BORD'!$B$13:$B$2000,0),12)</f>
        <v>2.7040062867933941</v>
      </c>
      <c r="BR1854">
        <f t="shared" si="100"/>
        <v>137.03839108204684</v>
      </c>
      <c r="BU1854">
        <f t="shared" si="98"/>
        <v>0.5758883471257642</v>
      </c>
      <c r="BW1854">
        <f>IF($BW$6="","",IF(ISERROR(INDEX([1]Base!$A$2:$C$207,MATCH($BW$6,[1]Base!$A$2:$A$207,0),2))=TRUE,"CABLE INCONNU",(INDEX([1]Base!$A$2:$C$207,MATCH($BW$6,[1]Base!$A$2:$A$207,0),3))))</f>
        <v>15.75</v>
      </c>
      <c r="BY1854">
        <f>IF($BW$6="","",IF(ISERROR(INDEX([1]Base!$A$2:$C$207,MATCH($BW$6,[1]Base!$A$2:$A$207,0),2))=TRUE,"CABLE INCONNU",(INDEX([1]Base!$A$2:$C$207,MATCH($BW$6,[1]Base!$A$2:$A$207,0),2))))</f>
        <v>0.54700000000000004</v>
      </c>
      <c r="CA1854">
        <f t="shared" si="99"/>
        <v>237.96</v>
      </c>
      <c r="CD18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BORD'!$B$13:$B$2000,0),9)))*Q1854/$M$18)</f>
        <v>237.96</v>
      </c>
      <c r="CF1854">
        <f>'[1]TABLEAU DE BORD'!B1852</f>
        <v>0</v>
      </c>
      <c r="CG1854">
        <f>'[1]TABLEAU DE BORD'!E1852-'[1]TABLEAU DE BORD'!C1852</f>
        <v>0</v>
      </c>
      <c r="CI1854">
        <f>'[1]TABLEAU DE BORD'!H1852</f>
        <v>0</v>
      </c>
      <c r="CJ1854">
        <f>'[1]TABLEAU DE BORD'!K1852-'[1]TABLEAU DE BORD'!I1852</f>
        <v>0</v>
      </c>
    </row>
    <row r="1855" spans="69:88" x14ac:dyDescent="0.25">
      <c r="BQ18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BORD'!$B$13:$B$2000,0),11))*Q1855/INDEX('[1]TABLEAU DE BORD'!$B$13:$R$2000,MATCH('Formalisme RTE'!$H$2,'[1]TABLEAU DE BORD'!$B$13:$B$2000,0),12)</f>
        <v>2.7040062867933941</v>
      </c>
      <c r="BR1855">
        <f t="shared" si="100"/>
        <v>137.03839108204684</v>
      </c>
      <c r="BU1855">
        <f t="shared" si="98"/>
        <v>0.5758883471257642</v>
      </c>
      <c r="BW1855">
        <f>IF($BW$6="","",IF(ISERROR(INDEX([1]Base!$A$2:$C$207,MATCH($BW$6,[1]Base!$A$2:$A$207,0),2))=TRUE,"CABLE INCONNU",(INDEX([1]Base!$A$2:$C$207,MATCH($BW$6,[1]Base!$A$2:$A$207,0),3))))</f>
        <v>15.75</v>
      </c>
      <c r="BY1855">
        <f>IF($BW$6="","",IF(ISERROR(INDEX([1]Base!$A$2:$C$207,MATCH($BW$6,[1]Base!$A$2:$A$207,0),2))=TRUE,"CABLE INCONNU",(INDEX([1]Base!$A$2:$C$207,MATCH($BW$6,[1]Base!$A$2:$A$207,0),2))))</f>
        <v>0.54700000000000004</v>
      </c>
      <c r="CA1855">
        <f t="shared" si="99"/>
        <v>237.96</v>
      </c>
      <c r="CD18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BORD'!$B$13:$B$2000,0),9)))*Q1855/$M$18)</f>
        <v>237.96</v>
      </c>
      <c r="CF1855">
        <f>'[1]TABLEAU DE BORD'!B1853</f>
        <v>0</v>
      </c>
      <c r="CG1855">
        <f>'[1]TABLEAU DE BORD'!E1853-'[1]TABLEAU DE BORD'!C1853</f>
        <v>0</v>
      </c>
      <c r="CI1855">
        <f>'[1]TABLEAU DE BORD'!H1853</f>
        <v>0</v>
      </c>
      <c r="CJ1855">
        <f>'[1]TABLEAU DE BORD'!K1853-'[1]TABLEAU DE BORD'!I1853</f>
        <v>0</v>
      </c>
    </row>
    <row r="1856" spans="69:88" x14ac:dyDescent="0.25">
      <c r="BQ18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BORD'!$B$13:$B$2000,0),11))*Q1856/INDEX('[1]TABLEAU DE BORD'!$B$13:$R$2000,MATCH('Formalisme RTE'!$H$2,'[1]TABLEAU DE BORD'!$B$13:$B$2000,0),12)</f>
        <v>2.7040062867933941</v>
      </c>
      <c r="BR1856">
        <f t="shared" si="100"/>
        <v>137.03839108204684</v>
      </c>
      <c r="BU1856">
        <f t="shared" si="98"/>
        <v>0.5758883471257642</v>
      </c>
      <c r="BW1856">
        <f>IF($BW$6="","",IF(ISERROR(INDEX([1]Base!$A$2:$C$207,MATCH($BW$6,[1]Base!$A$2:$A$207,0),2))=TRUE,"CABLE INCONNU",(INDEX([1]Base!$A$2:$C$207,MATCH($BW$6,[1]Base!$A$2:$A$207,0),3))))</f>
        <v>15.75</v>
      </c>
      <c r="BY1856">
        <f>IF($BW$6="","",IF(ISERROR(INDEX([1]Base!$A$2:$C$207,MATCH($BW$6,[1]Base!$A$2:$A$207,0),2))=TRUE,"CABLE INCONNU",(INDEX([1]Base!$A$2:$C$207,MATCH($BW$6,[1]Base!$A$2:$A$207,0),2))))</f>
        <v>0.54700000000000004</v>
      </c>
      <c r="CA1856">
        <f t="shared" si="99"/>
        <v>237.96</v>
      </c>
      <c r="CD18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BORD'!$B$13:$B$2000,0),9)))*Q1856/$M$18)</f>
        <v>237.96</v>
      </c>
      <c r="CF1856">
        <f>'[1]TABLEAU DE BORD'!B1854</f>
        <v>0</v>
      </c>
      <c r="CG1856">
        <f>'[1]TABLEAU DE BORD'!E1854-'[1]TABLEAU DE BORD'!C1854</f>
        <v>0</v>
      </c>
      <c r="CI1856">
        <f>'[1]TABLEAU DE BORD'!H1854</f>
        <v>0</v>
      </c>
      <c r="CJ1856">
        <f>'[1]TABLEAU DE BORD'!K1854-'[1]TABLEAU DE BORD'!I1854</f>
        <v>0</v>
      </c>
    </row>
    <row r="1857" spans="69:88" x14ac:dyDescent="0.25">
      <c r="BQ18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BORD'!$B$13:$B$2000,0),11))*Q1857/INDEX('[1]TABLEAU DE BORD'!$B$13:$R$2000,MATCH('Formalisme RTE'!$H$2,'[1]TABLEAU DE BORD'!$B$13:$B$2000,0),12)</f>
        <v>2.7040062867933941</v>
      </c>
      <c r="BR1857">
        <f t="shared" si="100"/>
        <v>137.03839108204684</v>
      </c>
      <c r="BU1857">
        <f t="shared" si="98"/>
        <v>0.5758883471257642</v>
      </c>
      <c r="BW1857">
        <f>IF($BW$6="","",IF(ISERROR(INDEX([1]Base!$A$2:$C$207,MATCH($BW$6,[1]Base!$A$2:$A$207,0),2))=TRUE,"CABLE INCONNU",(INDEX([1]Base!$A$2:$C$207,MATCH($BW$6,[1]Base!$A$2:$A$207,0),3))))</f>
        <v>15.75</v>
      </c>
      <c r="BY1857">
        <f>IF($BW$6="","",IF(ISERROR(INDEX([1]Base!$A$2:$C$207,MATCH($BW$6,[1]Base!$A$2:$A$207,0),2))=TRUE,"CABLE INCONNU",(INDEX([1]Base!$A$2:$C$207,MATCH($BW$6,[1]Base!$A$2:$A$207,0),2))))</f>
        <v>0.54700000000000004</v>
      </c>
      <c r="CA1857">
        <f t="shared" si="99"/>
        <v>237.96</v>
      </c>
      <c r="CD18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BORD'!$B$13:$B$2000,0),9)))*Q1857/$M$18)</f>
        <v>237.96</v>
      </c>
      <c r="CF1857">
        <f>'[1]TABLEAU DE BORD'!B1855</f>
        <v>0</v>
      </c>
      <c r="CG1857">
        <f>'[1]TABLEAU DE BORD'!E1855-'[1]TABLEAU DE BORD'!C1855</f>
        <v>0</v>
      </c>
      <c r="CI1857">
        <f>'[1]TABLEAU DE BORD'!H1855</f>
        <v>0</v>
      </c>
      <c r="CJ1857">
        <f>'[1]TABLEAU DE BORD'!K1855-'[1]TABLEAU DE BORD'!I1855</f>
        <v>0</v>
      </c>
    </row>
    <row r="1858" spans="69:88" x14ac:dyDescent="0.25">
      <c r="BQ18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BORD'!$B$13:$B$2000,0),11))*Q1858/INDEX('[1]TABLEAU DE BORD'!$B$13:$R$2000,MATCH('Formalisme RTE'!$H$2,'[1]TABLEAU DE BORD'!$B$13:$B$2000,0),12)</f>
        <v>2.7040062867933941</v>
      </c>
      <c r="BR1858">
        <f t="shared" si="100"/>
        <v>137.03839108204684</v>
      </c>
      <c r="BU1858">
        <f t="shared" si="98"/>
        <v>0.5758883471257642</v>
      </c>
      <c r="BW1858">
        <f>IF($BW$6="","",IF(ISERROR(INDEX([1]Base!$A$2:$C$207,MATCH($BW$6,[1]Base!$A$2:$A$207,0),2))=TRUE,"CABLE INCONNU",(INDEX([1]Base!$A$2:$C$207,MATCH($BW$6,[1]Base!$A$2:$A$207,0),3))))</f>
        <v>15.75</v>
      </c>
      <c r="BY1858">
        <f>IF($BW$6="","",IF(ISERROR(INDEX([1]Base!$A$2:$C$207,MATCH($BW$6,[1]Base!$A$2:$A$207,0),2))=TRUE,"CABLE INCONNU",(INDEX([1]Base!$A$2:$C$207,MATCH($BW$6,[1]Base!$A$2:$A$207,0),2))))</f>
        <v>0.54700000000000004</v>
      </c>
      <c r="CA1858">
        <f t="shared" si="99"/>
        <v>237.96</v>
      </c>
      <c r="CD18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BORD'!$B$13:$B$2000,0),9)))*Q1858/$M$18)</f>
        <v>237.96</v>
      </c>
      <c r="CF1858">
        <f>'[1]TABLEAU DE BORD'!B1856</f>
        <v>0</v>
      </c>
      <c r="CG1858">
        <f>'[1]TABLEAU DE BORD'!E1856-'[1]TABLEAU DE BORD'!C1856</f>
        <v>0</v>
      </c>
      <c r="CI1858">
        <f>'[1]TABLEAU DE BORD'!H1856</f>
        <v>0</v>
      </c>
      <c r="CJ1858">
        <f>'[1]TABLEAU DE BORD'!K1856-'[1]TABLEAU DE BORD'!I1856</f>
        <v>0</v>
      </c>
    </row>
    <row r="1859" spans="69:88" x14ac:dyDescent="0.25">
      <c r="BQ18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BORD'!$B$13:$B$2000,0),11))*Q1859/INDEX('[1]TABLEAU DE BORD'!$B$13:$R$2000,MATCH('Formalisme RTE'!$H$2,'[1]TABLEAU DE BORD'!$B$13:$B$2000,0),12)</f>
        <v>2.7040062867933941</v>
      </c>
      <c r="BR1859">
        <f t="shared" si="100"/>
        <v>137.03839108204684</v>
      </c>
      <c r="BU1859">
        <f t="shared" si="98"/>
        <v>0.5758883471257642</v>
      </c>
      <c r="BW1859">
        <f>IF($BW$6="","",IF(ISERROR(INDEX([1]Base!$A$2:$C$207,MATCH($BW$6,[1]Base!$A$2:$A$207,0),2))=TRUE,"CABLE INCONNU",(INDEX([1]Base!$A$2:$C$207,MATCH($BW$6,[1]Base!$A$2:$A$207,0),3))))</f>
        <v>15.75</v>
      </c>
      <c r="BY1859">
        <f>IF($BW$6="","",IF(ISERROR(INDEX([1]Base!$A$2:$C$207,MATCH($BW$6,[1]Base!$A$2:$A$207,0),2))=TRUE,"CABLE INCONNU",(INDEX([1]Base!$A$2:$C$207,MATCH($BW$6,[1]Base!$A$2:$A$207,0),2))))</f>
        <v>0.54700000000000004</v>
      </c>
      <c r="CA1859">
        <f t="shared" si="99"/>
        <v>237.96</v>
      </c>
      <c r="CD18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BORD'!$B$13:$B$2000,0),9)))*Q1859/$M$18)</f>
        <v>237.96</v>
      </c>
      <c r="CF1859">
        <f>'[1]TABLEAU DE BORD'!B1857</f>
        <v>0</v>
      </c>
      <c r="CG1859">
        <f>'[1]TABLEAU DE BORD'!E1857-'[1]TABLEAU DE BORD'!C1857</f>
        <v>0</v>
      </c>
      <c r="CI1859">
        <f>'[1]TABLEAU DE BORD'!H1857</f>
        <v>0</v>
      </c>
      <c r="CJ1859">
        <f>'[1]TABLEAU DE BORD'!K1857-'[1]TABLEAU DE BORD'!I1857</f>
        <v>0</v>
      </c>
    </row>
    <row r="1860" spans="69:88" x14ac:dyDescent="0.25">
      <c r="BQ18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BORD'!$B$13:$B$2000,0),11))*Q1860/INDEX('[1]TABLEAU DE BORD'!$B$13:$R$2000,MATCH('Formalisme RTE'!$H$2,'[1]TABLEAU DE BORD'!$B$13:$B$2000,0),12)</f>
        <v>2.7040062867933941</v>
      </c>
      <c r="BR1860">
        <f t="shared" si="100"/>
        <v>137.03839108204684</v>
      </c>
      <c r="BU1860">
        <f t="shared" si="98"/>
        <v>0.5758883471257642</v>
      </c>
      <c r="BW1860">
        <f>IF($BW$6="","",IF(ISERROR(INDEX([1]Base!$A$2:$C$207,MATCH($BW$6,[1]Base!$A$2:$A$207,0),2))=TRUE,"CABLE INCONNU",(INDEX([1]Base!$A$2:$C$207,MATCH($BW$6,[1]Base!$A$2:$A$207,0),3))))</f>
        <v>15.75</v>
      </c>
      <c r="BY1860">
        <f>IF($BW$6="","",IF(ISERROR(INDEX([1]Base!$A$2:$C$207,MATCH($BW$6,[1]Base!$A$2:$A$207,0),2))=TRUE,"CABLE INCONNU",(INDEX([1]Base!$A$2:$C$207,MATCH($BW$6,[1]Base!$A$2:$A$207,0),2))))</f>
        <v>0.54700000000000004</v>
      </c>
      <c r="CA1860">
        <f t="shared" si="99"/>
        <v>237.96</v>
      </c>
      <c r="CD18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BORD'!$B$13:$B$2000,0),9)))*Q1860/$M$18)</f>
        <v>237.96</v>
      </c>
      <c r="CF1860">
        <f>'[1]TABLEAU DE BORD'!B1858</f>
        <v>0</v>
      </c>
      <c r="CG1860">
        <f>'[1]TABLEAU DE BORD'!E1858-'[1]TABLEAU DE BORD'!C1858</f>
        <v>0</v>
      </c>
      <c r="CI1860">
        <f>'[1]TABLEAU DE BORD'!H1858</f>
        <v>0</v>
      </c>
      <c r="CJ1860">
        <f>'[1]TABLEAU DE BORD'!K1858-'[1]TABLEAU DE BORD'!I1858</f>
        <v>0</v>
      </c>
    </row>
    <row r="1861" spans="69:88" x14ac:dyDescent="0.25">
      <c r="BQ18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BORD'!$B$13:$B$2000,0),11))*Q1861/INDEX('[1]TABLEAU DE BORD'!$B$13:$R$2000,MATCH('Formalisme RTE'!$H$2,'[1]TABLEAU DE BORD'!$B$13:$B$2000,0),12)</f>
        <v>2.7040062867933941</v>
      </c>
      <c r="BR1861">
        <f t="shared" si="100"/>
        <v>137.03839108204684</v>
      </c>
      <c r="BU1861">
        <f t="shared" si="98"/>
        <v>0.5758883471257642</v>
      </c>
      <c r="BW1861">
        <f>IF($BW$6="","",IF(ISERROR(INDEX([1]Base!$A$2:$C$207,MATCH($BW$6,[1]Base!$A$2:$A$207,0),2))=TRUE,"CABLE INCONNU",(INDEX([1]Base!$A$2:$C$207,MATCH($BW$6,[1]Base!$A$2:$A$207,0),3))))</f>
        <v>15.75</v>
      </c>
      <c r="BY1861">
        <f>IF($BW$6="","",IF(ISERROR(INDEX([1]Base!$A$2:$C$207,MATCH($BW$6,[1]Base!$A$2:$A$207,0),2))=TRUE,"CABLE INCONNU",(INDEX([1]Base!$A$2:$C$207,MATCH($BW$6,[1]Base!$A$2:$A$207,0),2))))</f>
        <v>0.54700000000000004</v>
      </c>
      <c r="CA1861">
        <f t="shared" si="99"/>
        <v>237.96</v>
      </c>
      <c r="CD18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BORD'!$B$13:$B$2000,0),9)))*Q1861/$M$18)</f>
        <v>237.96</v>
      </c>
      <c r="CF1861">
        <f>'[1]TABLEAU DE BORD'!B1859</f>
        <v>0</v>
      </c>
      <c r="CG1861">
        <f>'[1]TABLEAU DE BORD'!E1859-'[1]TABLEAU DE BORD'!C1859</f>
        <v>0</v>
      </c>
      <c r="CI1861">
        <f>'[1]TABLEAU DE BORD'!H1859</f>
        <v>0</v>
      </c>
      <c r="CJ1861">
        <f>'[1]TABLEAU DE BORD'!K1859-'[1]TABLEAU DE BORD'!I1859</f>
        <v>0</v>
      </c>
    </row>
    <row r="1862" spans="69:88" x14ac:dyDescent="0.25">
      <c r="BQ18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BORD'!$B$13:$B$2000,0),11))*Q1862/INDEX('[1]TABLEAU DE BORD'!$B$13:$R$2000,MATCH('Formalisme RTE'!$H$2,'[1]TABLEAU DE BORD'!$B$13:$B$2000,0),12)</f>
        <v>2.7040062867933941</v>
      </c>
      <c r="BR1862">
        <f t="shared" si="100"/>
        <v>137.03839108204684</v>
      </c>
      <c r="BU1862">
        <f t="shared" si="98"/>
        <v>0.5758883471257642</v>
      </c>
      <c r="BW1862">
        <f>IF($BW$6="","",IF(ISERROR(INDEX([1]Base!$A$2:$C$207,MATCH($BW$6,[1]Base!$A$2:$A$207,0),2))=TRUE,"CABLE INCONNU",(INDEX([1]Base!$A$2:$C$207,MATCH($BW$6,[1]Base!$A$2:$A$207,0),3))))</f>
        <v>15.75</v>
      </c>
      <c r="BY1862">
        <f>IF($BW$6="","",IF(ISERROR(INDEX([1]Base!$A$2:$C$207,MATCH($BW$6,[1]Base!$A$2:$A$207,0),2))=TRUE,"CABLE INCONNU",(INDEX([1]Base!$A$2:$C$207,MATCH($BW$6,[1]Base!$A$2:$A$207,0),2))))</f>
        <v>0.54700000000000004</v>
      </c>
      <c r="CA1862">
        <f t="shared" si="99"/>
        <v>237.96</v>
      </c>
      <c r="CD18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BORD'!$B$13:$B$2000,0),9)))*Q1862/$M$18)</f>
        <v>237.96</v>
      </c>
      <c r="CF1862">
        <f>'[1]TABLEAU DE BORD'!B1860</f>
        <v>0</v>
      </c>
      <c r="CG1862">
        <f>'[1]TABLEAU DE BORD'!E1860-'[1]TABLEAU DE BORD'!C1860</f>
        <v>0</v>
      </c>
      <c r="CI1862">
        <f>'[1]TABLEAU DE BORD'!H1860</f>
        <v>0</v>
      </c>
      <c r="CJ1862">
        <f>'[1]TABLEAU DE BORD'!K1860-'[1]TABLEAU DE BORD'!I1860</f>
        <v>0</v>
      </c>
    </row>
    <row r="1863" spans="69:88" x14ac:dyDescent="0.25">
      <c r="BQ18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BORD'!$B$13:$B$2000,0),11))*Q1863/INDEX('[1]TABLEAU DE BORD'!$B$13:$R$2000,MATCH('Formalisme RTE'!$H$2,'[1]TABLEAU DE BORD'!$B$13:$B$2000,0),12)</f>
        <v>2.7040062867933941</v>
      </c>
      <c r="BR1863">
        <f t="shared" si="100"/>
        <v>137.03839108204684</v>
      </c>
      <c r="BU1863">
        <f t="shared" si="98"/>
        <v>0.5758883471257642</v>
      </c>
      <c r="BW1863">
        <f>IF($BW$6="","",IF(ISERROR(INDEX([1]Base!$A$2:$C$207,MATCH($BW$6,[1]Base!$A$2:$A$207,0),2))=TRUE,"CABLE INCONNU",(INDEX([1]Base!$A$2:$C$207,MATCH($BW$6,[1]Base!$A$2:$A$207,0),3))))</f>
        <v>15.75</v>
      </c>
      <c r="BY1863">
        <f>IF($BW$6="","",IF(ISERROR(INDEX([1]Base!$A$2:$C$207,MATCH($BW$6,[1]Base!$A$2:$A$207,0),2))=TRUE,"CABLE INCONNU",(INDEX([1]Base!$A$2:$C$207,MATCH($BW$6,[1]Base!$A$2:$A$207,0),2))))</f>
        <v>0.54700000000000004</v>
      </c>
      <c r="CA1863">
        <f t="shared" si="99"/>
        <v>237.96</v>
      </c>
      <c r="CD18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BORD'!$B$13:$B$2000,0),9)))*Q1863/$M$18)</f>
        <v>237.96</v>
      </c>
      <c r="CF1863">
        <f>'[1]TABLEAU DE BORD'!B1861</f>
        <v>0</v>
      </c>
      <c r="CG1863">
        <f>'[1]TABLEAU DE BORD'!E1861-'[1]TABLEAU DE BORD'!C1861</f>
        <v>0</v>
      </c>
      <c r="CI1863">
        <f>'[1]TABLEAU DE BORD'!H1861</f>
        <v>0</v>
      </c>
      <c r="CJ1863">
        <f>'[1]TABLEAU DE BORD'!K1861-'[1]TABLEAU DE BORD'!I1861</f>
        <v>0</v>
      </c>
    </row>
    <row r="1864" spans="69:88" x14ac:dyDescent="0.25">
      <c r="BQ18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BORD'!$B$13:$B$2000,0),11))*Q1864/INDEX('[1]TABLEAU DE BORD'!$B$13:$R$2000,MATCH('Formalisme RTE'!$H$2,'[1]TABLEAU DE BORD'!$B$13:$B$2000,0),12)</f>
        <v>2.7040062867933941</v>
      </c>
      <c r="BR1864">
        <f t="shared" si="100"/>
        <v>137.03839108204684</v>
      </c>
      <c r="BU1864">
        <f t="shared" si="98"/>
        <v>0.5758883471257642</v>
      </c>
      <c r="BW1864">
        <f>IF($BW$6="","",IF(ISERROR(INDEX([1]Base!$A$2:$C$207,MATCH($BW$6,[1]Base!$A$2:$A$207,0),2))=TRUE,"CABLE INCONNU",(INDEX([1]Base!$A$2:$C$207,MATCH($BW$6,[1]Base!$A$2:$A$207,0),3))))</f>
        <v>15.75</v>
      </c>
      <c r="BY1864">
        <f>IF($BW$6="","",IF(ISERROR(INDEX([1]Base!$A$2:$C$207,MATCH($BW$6,[1]Base!$A$2:$A$207,0),2))=TRUE,"CABLE INCONNU",(INDEX([1]Base!$A$2:$C$207,MATCH($BW$6,[1]Base!$A$2:$A$207,0),2))))</f>
        <v>0.54700000000000004</v>
      </c>
      <c r="CA1864">
        <f t="shared" si="99"/>
        <v>237.96</v>
      </c>
      <c r="CD18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BORD'!$B$13:$B$2000,0),9)))*Q1864/$M$18)</f>
        <v>237.96</v>
      </c>
      <c r="CF1864">
        <f>'[1]TABLEAU DE BORD'!B1862</f>
        <v>0</v>
      </c>
      <c r="CG1864">
        <f>'[1]TABLEAU DE BORD'!E1862-'[1]TABLEAU DE BORD'!C1862</f>
        <v>0</v>
      </c>
      <c r="CI1864">
        <f>'[1]TABLEAU DE BORD'!H1862</f>
        <v>0</v>
      </c>
      <c r="CJ1864">
        <f>'[1]TABLEAU DE BORD'!K1862-'[1]TABLEAU DE BORD'!I1862</f>
        <v>0</v>
      </c>
    </row>
    <row r="1865" spans="69:88" x14ac:dyDescent="0.25">
      <c r="BQ18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BORD'!$B$13:$B$2000,0),11))*Q1865/INDEX('[1]TABLEAU DE BORD'!$B$13:$R$2000,MATCH('Formalisme RTE'!$H$2,'[1]TABLEAU DE BORD'!$B$13:$B$2000,0),12)</f>
        <v>2.7040062867933941</v>
      </c>
      <c r="BR1865">
        <f t="shared" si="100"/>
        <v>137.03839108204684</v>
      </c>
      <c r="BU1865">
        <f t="shared" si="98"/>
        <v>0.5758883471257642</v>
      </c>
      <c r="BW1865">
        <f>IF($BW$6="","",IF(ISERROR(INDEX([1]Base!$A$2:$C$207,MATCH($BW$6,[1]Base!$A$2:$A$207,0),2))=TRUE,"CABLE INCONNU",(INDEX([1]Base!$A$2:$C$207,MATCH($BW$6,[1]Base!$A$2:$A$207,0),3))))</f>
        <v>15.75</v>
      </c>
      <c r="BY1865">
        <f>IF($BW$6="","",IF(ISERROR(INDEX([1]Base!$A$2:$C$207,MATCH($BW$6,[1]Base!$A$2:$A$207,0),2))=TRUE,"CABLE INCONNU",(INDEX([1]Base!$A$2:$C$207,MATCH($BW$6,[1]Base!$A$2:$A$207,0),2))))</f>
        <v>0.54700000000000004</v>
      </c>
      <c r="CA1865">
        <f t="shared" si="99"/>
        <v>237.96</v>
      </c>
      <c r="CD18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BORD'!$B$13:$B$2000,0),9)))*Q1865/$M$18)</f>
        <v>237.96</v>
      </c>
      <c r="CF1865">
        <f>'[1]TABLEAU DE BORD'!B1863</f>
        <v>0</v>
      </c>
      <c r="CG1865">
        <f>'[1]TABLEAU DE BORD'!E1863-'[1]TABLEAU DE BORD'!C1863</f>
        <v>0</v>
      </c>
      <c r="CI1865">
        <f>'[1]TABLEAU DE BORD'!H1863</f>
        <v>0</v>
      </c>
      <c r="CJ1865">
        <f>'[1]TABLEAU DE BORD'!K1863-'[1]TABLEAU DE BORD'!I1863</f>
        <v>0</v>
      </c>
    </row>
    <row r="1866" spans="69:88" x14ac:dyDescent="0.25">
      <c r="BQ18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BORD'!$B$13:$B$2000,0),11))*Q1866/INDEX('[1]TABLEAU DE BORD'!$B$13:$R$2000,MATCH('Formalisme RTE'!$H$2,'[1]TABLEAU DE BORD'!$B$13:$B$2000,0),12)</f>
        <v>2.7040062867933941</v>
      </c>
      <c r="BR1866">
        <f t="shared" si="100"/>
        <v>137.03839108204684</v>
      </c>
      <c r="BU1866">
        <f t="shared" si="98"/>
        <v>0.5758883471257642</v>
      </c>
      <c r="BW1866">
        <f>IF($BW$6="","",IF(ISERROR(INDEX([1]Base!$A$2:$C$207,MATCH($BW$6,[1]Base!$A$2:$A$207,0),2))=TRUE,"CABLE INCONNU",(INDEX([1]Base!$A$2:$C$207,MATCH($BW$6,[1]Base!$A$2:$A$207,0),3))))</f>
        <v>15.75</v>
      </c>
      <c r="BY1866">
        <f>IF($BW$6="","",IF(ISERROR(INDEX([1]Base!$A$2:$C$207,MATCH($BW$6,[1]Base!$A$2:$A$207,0),2))=TRUE,"CABLE INCONNU",(INDEX([1]Base!$A$2:$C$207,MATCH($BW$6,[1]Base!$A$2:$A$207,0),2))))</f>
        <v>0.54700000000000004</v>
      </c>
      <c r="CA1866">
        <f t="shared" si="99"/>
        <v>237.96</v>
      </c>
      <c r="CD18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BORD'!$B$13:$B$2000,0),9)))*Q1866/$M$18)</f>
        <v>237.96</v>
      </c>
      <c r="CF1866">
        <f>'[1]TABLEAU DE BORD'!B1864</f>
        <v>0</v>
      </c>
      <c r="CG1866">
        <f>'[1]TABLEAU DE BORD'!E1864-'[1]TABLEAU DE BORD'!C1864</f>
        <v>0</v>
      </c>
      <c r="CI1866">
        <f>'[1]TABLEAU DE BORD'!H1864</f>
        <v>0</v>
      </c>
      <c r="CJ1866">
        <f>'[1]TABLEAU DE BORD'!K1864-'[1]TABLEAU DE BORD'!I1864</f>
        <v>0</v>
      </c>
    </row>
    <row r="1867" spans="69:88" x14ac:dyDescent="0.25">
      <c r="BQ18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BORD'!$B$13:$B$2000,0),11))*Q1867/INDEX('[1]TABLEAU DE BORD'!$B$13:$R$2000,MATCH('Formalisme RTE'!$H$2,'[1]TABLEAU DE BORD'!$B$13:$B$2000,0),12)</f>
        <v>2.7040062867933941</v>
      </c>
      <c r="BR1867">
        <f t="shared" si="100"/>
        <v>137.03839108204684</v>
      </c>
      <c r="BU1867">
        <f t="shared" si="98"/>
        <v>0.5758883471257642</v>
      </c>
      <c r="BW1867">
        <f>IF($BW$6="","",IF(ISERROR(INDEX([1]Base!$A$2:$C$207,MATCH($BW$6,[1]Base!$A$2:$A$207,0),2))=TRUE,"CABLE INCONNU",(INDEX([1]Base!$A$2:$C$207,MATCH($BW$6,[1]Base!$A$2:$A$207,0),3))))</f>
        <v>15.75</v>
      </c>
      <c r="BY1867">
        <f>IF($BW$6="","",IF(ISERROR(INDEX([1]Base!$A$2:$C$207,MATCH($BW$6,[1]Base!$A$2:$A$207,0),2))=TRUE,"CABLE INCONNU",(INDEX([1]Base!$A$2:$C$207,MATCH($BW$6,[1]Base!$A$2:$A$207,0),2))))</f>
        <v>0.54700000000000004</v>
      </c>
      <c r="CA1867">
        <f t="shared" si="99"/>
        <v>237.96</v>
      </c>
      <c r="CD18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BORD'!$B$13:$B$2000,0),9)))*Q1867/$M$18)</f>
        <v>237.96</v>
      </c>
      <c r="CF1867">
        <f>'[1]TABLEAU DE BORD'!B1865</f>
        <v>0</v>
      </c>
      <c r="CG1867">
        <f>'[1]TABLEAU DE BORD'!E1865-'[1]TABLEAU DE BORD'!C1865</f>
        <v>0</v>
      </c>
      <c r="CI1867">
        <f>'[1]TABLEAU DE BORD'!H1865</f>
        <v>0</v>
      </c>
      <c r="CJ1867">
        <f>'[1]TABLEAU DE BORD'!K1865-'[1]TABLEAU DE BORD'!I1865</f>
        <v>0</v>
      </c>
    </row>
    <row r="1868" spans="69:88" x14ac:dyDescent="0.25">
      <c r="BQ18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BORD'!$B$13:$B$2000,0),11))*Q1868/INDEX('[1]TABLEAU DE BORD'!$B$13:$R$2000,MATCH('Formalisme RTE'!$H$2,'[1]TABLEAU DE BORD'!$B$13:$B$2000,0),12)</f>
        <v>2.7040062867933941</v>
      </c>
      <c r="BR1868">
        <f t="shared" si="100"/>
        <v>137.03839108204684</v>
      </c>
      <c r="BU1868">
        <f t="shared" si="98"/>
        <v>0.5758883471257642</v>
      </c>
      <c r="BW1868">
        <f>IF($BW$6="","",IF(ISERROR(INDEX([1]Base!$A$2:$C$207,MATCH($BW$6,[1]Base!$A$2:$A$207,0),2))=TRUE,"CABLE INCONNU",(INDEX([1]Base!$A$2:$C$207,MATCH($BW$6,[1]Base!$A$2:$A$207,0),3))))</f>
        <v>15.75</v>
      </c>
      <c r="BY1868">
        <f>IF($BW$6="","",IF(ISERROR(INDEX([1]Base!$A$2:$C$207,MATCH($BW$6,[1]Base!$A$2:$A$207,0),2))=TRUE,"CABLE INCONNU",(INDEX([1]Base!$A$2:$C$207,MATCH($BW$6,[1]Base!$A$2:$A$207,0),2))))</f>
        <v>0.54700000000000004</v>
      </c>
      <c r="CA1868">
        <f t="shared" si="99"/>
        <v>237.96</v>
      </c>
      <c r="CD18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BORD'!$B$13:$B$2000,0),9)))*Q1868/$M$18)</f>
        <v>237.96</v>
      </c>
      <c r="CF1868">
        <f>'[1]TABLEAU DE BORD'!B1866</f>
        <v>0</v>
      </c>
      <c r="CG1868">
        <f>'[1]TABLEAU DE BORD'!E1866-'[1]TABLEAU DE BORD'!C1866</f>
        <v>0</v>
      </c>
      <c r="CI1868">
        <f>'[1]TABLEAU DE BORD'!H1866</f>
        <v>0</v>
      </c>
      <c r="CJ1868">
        <f>'[1]TABLEAU DE BORD'!K1866-'[1]TABLEAU DE BORD'!I1866</f>
        <v>0</v>
      </c>
    </row>
    <row r="1869" spans="69:88" x14ac:dyDescent="0.25">
      <c r="BQ18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BORD'!$B$13:$B$2000,0),11))*Q1869/INDEX('[1]TABLEAU DE BORD'!$B$13:$R$2000,MATCH('Formalisme RTE'!$H$2,'[1]TABLEAU DE BORD'!$B$13:$B$2000,0),12)</f>
        <v>2.7040062867933941</v>
      </c>
      <c r="BR1869">
        <f t="shared" si="100"/>
        <v>137.03839108204684</v>
      </c>
      <c r="BU1869">
        <f t="shared" si="98"/>
        <v>0.5758883471257642</v>
      </c>
      <c r="BW1869">
        <f>IF($BW$6="","",IF(ISERROR(INDEX([1]Base!$A$2:$C$207,MATCH($BW$6,[1]Base!$A$2:$A$207,0),2))=TRUE,"CABLE INCONNU",(INDEX([1]Base!$A$2:$C$207,MATCH($BW$6,[1]Base!$A$2:$A$207,0),3))))</f>
        <v>15.75</v>
      </c>
      <c r="BY1869">
        <f>IF($BW$6="","",IF(ISERROR(INDEX([1]Base!$A$2:$C$207,MATCH($BW$6,[1]Base!$A$2:$A$207,0),2))=TRUE,"CABLE INCONNU",(INDEX([1]Base!$A$2:$C$207,MATCH($BW$6,[1]Base!$A$2:$A$207,0),2))))</f>
        <v>0.54700000000000004</v>
      </c>
      <c r="CA1869">
        <f t="shared" si="99"/>
        <v>237.96</v>
      </c>
      <c r="CD18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BORD'!$B$13:$B$2000,0),9)))*Q1869/$M$18)</f>
        <v>237.96</v>
      </c>
      <c r="CF1869">
        <f>'[1]TABLEAU DE BORD'!B1867</f>
        <v>0</v>
      </c>
      <c r="CG1869">
        <f>'[1]TABLEAU DE BORD'!E1867-'[1]TABLEAU DE BORD'!C1867</f>
        <v>0</v>
      </c>
      <c r="CI1869">
        <f>'[1]TABLEAU DE BORD'!H1867</f>
        <v>0</v>
      </c>
      <c r="CJ1869">
        <f>'[1]TABLEAU DE BORD'!K1867-'[1]TABLEAU DE BORD'!I1867</f>
        <v>0</v>
      </c>
    </row>
    <row r="1870" spans="69:88" x14ac:dyDescent="0.25">
      <c r="BQ18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BORD'!$B$13:$B$2000,0),11))*Q1870/INDEX('[1]TABLEAU DE BORD'!$B$13:$R$2000,MATCH('Formalisme RTE'!$H$2,'[1]TABLEAU DE BORD'!$B$13:$B$2000,0),12)</f>
        <v>2.7040062867933941</v>
      </c>
      <c r="BR1870">
        <f t="shared" si="100"/>
        <v>137.03839108204684</v>
      </c>
      <c r="BU1870">
        <f t="shared" si="98"/>
        <v>0.5758883471257642</v>
      </c>
      <c r="BW1870">
        <f>IF($BW$6="","",IF(ISERROR(INDEX([1]Base!$A$2:$C$207,MATCH($BW$6,[1]Base!$A$2:$A$207,0),2))=TRUE,"CABLE INCONNU",(INDEX([1]Base!$A$2:$C$207,MATCH($BW$6,[1]Base!$A$2:$A$207,0),3))))</f>
        <v>15.75</v>
      </c>
      <c r="BY1870">
        <f>IF($BW$6="","",IF(ISERROR(INDEX([1]Base!$A$2:$C$207,MATCH($BW$6,[1]Base!$A$2:$A$207,0),2))=TRUE,"CABLE INCONNU",(INDEX([1]Base!$A$2:$C$207,MATCH($BW$6,[1]Base!$A$2:$A$207,0),2))))</f>
        <v>0.54700000000000004</v>
      </c>
      <c r="CA1870">
        <f t="shared" si="99"/>
        <v>237.96</v>
      </c>
      <c r="CD18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BORD'!$B$13:$B$2000,0),9)))*Q1870/$M$18)</f>
        <v>237.96</v>
      </c>
      <c r="CF1870">
        <f>'[1]TABLEAU DE BORD'!B1868</f>
        <v>0</v>
      </c>
      <c r="CG1870">
        <f>'[1]TABLEAU DE BORD'!E1868-'[1]TABLEAU DE BORD'!C1868</f>
        <v>0</v>
      </c>
      <c r="CI1870">
        <f>'[1]TABLEAU DE BORD'!H1868</f>
        <v>0</v>
      </c>
      <c r="CJ1870">
        <f>'[1]TABLEAU DE BORD'!K1868-'[1]TABLEAU DE BORD'!I1868</f>
        <v>0</v>
      </c>
    </row>
    <row r="1871" spans="69:88" x14ac:dyDescent="0.25">
      <c r="BQ18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BORD'!$B$13:$B$2000,0),11))*Q1871/INDEX('[1]TABLEAU DE BORD'!$B$13:$R$2000,MATCH('Formalisme RTE'!$H$2,'[1]TABLEAU DE BORD'!$B$13:$B$2000,0),12)</f>
        <v>2.7040062867933941</v>
      </c>
      <c r="BR1871">
        <f t="shared" si="100"/>
        <v>137.03839108204684</v>
      </c>
      <c r="BU1871">
        <f t="shared" si="98"/>
        <v>0.5758883471257642</v>
      </c>
      <c r="BW1871">
        <f>IF($BW$6="","",IF(ISERROR(INDEX([1]Base!$A$2:$C$207,MATCH($BW$6,[1]Base!$A$2:$A$207,0),2))=TRUE,"CABLE INCONNU",(INDEX([1]Base!$A$2:$C$207,MATCH($BW$6,[1]Base!$A$2:$A$207,0),3))))</f>
        <v>15.75</v>
      </c>
      <c r="BY1871">
        <f>IF($BW$6="","",IF(ISERROR(INDEX([1]Base!$A$2:$C$207,MATCH($BW$6,[1]Base!$A$2:$A$207,0),2))=TRUE,"CABLE INCONNU",(INDEX([1]Base!$A$2:$C$207,MATCH($BW$6,[1]Base!$A$2:$A$207,0),2))))</f>
        <v>0.54700000000000004</v>
      </c>
      <c r="CA1871">
        <f t="shared" si="99"/>
        <v>237.96</v>
      </c>
      <c r="CD18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BORD'!$B$13:$B$2000,0),9)))*Q1871/$M$18)</f>
        <v>237.96</v>
      </c>
      <c r="CF1871">
        <f>'[1]TABLEAU DE BORD'!B1869</f>
        <v>0</v>
      </c>
      <c r="CG1871">
        <f>'[1]TABLEAU DE BORD'!E1869-'[1]TABLEAU DE BORD'!C1869</f>
        <v>0</v>
      </c>
      <c r="CI1871">
        <f>'[1]TABLEAU DE BORD'!H1869</f>
        <v>0</v>
      </c>
      <c r="CJ1871">
        <f>'[1]TABLEAU DE BORD'!K1869-'[1]TABLEAU DE BORD'!I1869</f>
        <v>0</v>
      </c>
    </row>
    <row r="1872" spans="69:88" x14ac:dyDescent="0.25">
      <c r="BQ18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BORD'!$B$13:$B$2000,0),11))*Q1872/INDEX('[1]TABLEAU DE BORD'!$B$13:$R$2000,MATCH('Formalisme RTE'!$H$2,'[1]TABLEAU DE BORD'!$B$13:$B$2000,0),12)</f>
        <v>2.7040062867933941</v>
      </c>
      <c r="BR1872">
        <f t="shared" si="100"/>
        <v>137.03839108204684</v>
      </c>
      <c r="BU1872">
        <f t="shared" ref="BU1872:BU1935" si="101">SQRT(1-(1/(SQRT((BY1872*0.981)^2+(($B$30/10)*BW1872*0.001)^2)/(BY1872*0.981))^2))</f>
        <v>0.5758883471257642</v>
      </c>
      <c r="BW1872">
        <f>IF($BW$6="","",IF(ISERROR(INDEX([1]Base!$A$2:$C$207,MATCH($BW$6,[1]Base!$A$2:$A$207,0),2))=TRUE,"CABLE INCONNU",(INDEX([1]Base!$A$2:$C$207,MATCH($BW$6,[1]Base!$A$2:$A$207,0),3))))</f>
        <v>15.75</v>
      </c>
      <c r="BY1872">
        <f>IF($BW$6="","",IF(ISERROR(INDEX([1]Base!$A$2:$C$207,MATCH($BW$6,[1]Base!$A$2:$A$207,0),2))=TRUE,"CABLE INCONNU",(INDEX([1]Base!$A$2:$C$207,MATCH($BW$6,[1]Base!$A$2:$A$207,0),2))))</f>
        <v>0.54700000000000004</v>
      </c>
      <c r="CA1872">
        <f t="shared" si="99"/>
        <v>237.96</v>
      </c>
      <c r="CD18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BORD'!$B$13:$B$2000,0),9)))*Q1872/$M$18)</f>
        <v>237.96</v>
      </c>
      <c r="CF1872">
        <f>'[1]TABLEAU DE BORD'!B1870</f>
        <v>0</v>
      </c>
      <c r="CG1872">
        <f>'[1]TABLEAU DE BORD'!E1870-'[1]TABLEAU DE BORD'!C1870</f>
        <v>0</v>
      </c>
      <c r="CI1872">
        <f>'[1]TABLEAU DE BORD'!H1870</f>
        <v>0</v>
      </c>
      <c r="CJ1872">
        <f>'[1]TABLEAU DE BORD'!K1870-'[1]TABLEAU DE BORD'!I1870</f>
        <v>0</v>
      </c>
    </row>
    <row r="1873" spans="69:88" x14ac:dyDescent="0.25">
      <c r="BQ18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BORD'!$B$13:$B$2000,0),11))*Q1873/INDEX('[1]TABLEAU DE BORD'!$B$13:$R$2000,MATCH('Formalisme RTE'!$H$2,'[1]TABLEAU DE BORD'!$B$13:$B$2000,0),12)</f>
        <v>2.7040062867933941</v>
      </c>
      <c r="BR1873">
        <f t="shared" si="100"/>
        <v>137.03839108204684</v>
      </c>
      <c r="BU1873">
        <f t="shared" si="101"/>
        <v>0.5758883471257642</v>
      </c>
      <c r="BW1873">
        <f>IF($BW$6="","",IF(ISERROR(INDEX([1]Base!$A$2:$C$207,MATCH($BW$6,[1]Base!$A$2:$A$207,0),2))=TRUE,"CABLE INCONNU",(INDEX([1]Base!$A$2:$C$207,MATCH($BW$6,[1]Base!$A$2:$A$207,0),3))))</f>
        <v>15.75</v>
      </c>
      <c r="BY1873">
        <f>IF($BW$6="","",IF(ISERROR(INDEX([1]Base!$A$2:$C$207,MATCH($BW$6,[1]Base!$A$2:$A$207,0),2))=TRUE,"CABLE INCONNU",(INDEX([1]Base!$A$2:$C$207,MATCH($BW$6,[1]Base!$A$2:$A$207,0),2))))</f>
        <v>0.54700000000000004</v>
      </c>
      <c r="CA1873">
        <f t="shared" ref="CA1873:CA1931" si="102">CD1873-CC1873</f>
        <v>237.96</v>
      </c>
      <c r="CD18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BORD'!$B$13:$B$2000,0),9)))*Q1873/$M$18)</f>
        <v>237.96</v>
      </c>
      <c r="CF1873">
        <f>'[1]TABLEAU DE BORD'!B1871</f>
        <v>0</v>
      </c>
      <c r="CG1873">
        <f>'[1]TABLEAU DE BORD'!E1871-'[1]TABLEAU DE BORD'!C1871</f>
        <v>0</v>
      </c>
      <c r="CI1873">
        <f>'[1]TABLEAU DE BORD'!H1871</f>
        <v>0</v>
      </c>
      <c r="CJ1873">
        <f>'[1]TABLEAU DE BORD'!K1871-'[1]TABLEAU DE BORD'!I1871</f>
        <v>0</v>
      </c>
    </row>
    <row r="1874" spans="69:88" x14ac:dyDescent="0.25">
      <c r="BQ18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BORD'!$B$13:$B$2000,0),11))*Q1874/INDEX('[1]TABLEAU DE BORD'!$B$13:$R$2000,MATCH('Formalisme RTE'!$H$2,'[1]TABLEAU DE BORD'!$B$13:$B$2000,0),12)</f>
        <v>2.7040062867933941</v>
      </c>
      <c r="BR1874">
        <f t="shared" ref="BR1874:BR1937" si="103">BU1874*CA1874</f>
        <v>137.03839108204684</v>
      </c>
      <c r="BU1874">
        <f t="shared" si="101"/>
        <v>0.5758883471257642</v>
      </c>
      <c r="BW1874">
        <f>IF($BW$6="","",IF(ISERROR(INDEX([1]Base!$A$2:$C$207,MATCH($BW$6,[1]Base!$A$2:$A$207,0),2))=TRUE,"CABLE INCONNU",(INDEX([1]Base!$A$2:$C$207,MATCH($BW$6,[1]Base!$A$2:$A$207,0),3))))</f>
        <v>15.75</v>
      </c>
      <c r="BY1874">
        <f>IF($BW$6="","",IF(ISERROR(INDEX([1]Base!$A$2:$C$207,MATCH($BW$6,[1]Base!$A$2:$A$207,0),2))=TRUE,"CABLE INCONNU",(INDEX([1]Base!$A$2:$C$207,MATCH($BW$6,[1]Base!$A$2:$A$207,0),2))))</f>
        <v>0.54700000000000004</v>
      </c>
      <c r="CA1874">
        <f t="shared" si="102"/>
        <v>237.96</v>
      </c>
      <c r="CD18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BORD'!$B$13:$B$2000,0),9)))*Q1874/$M$18)</f>
        <v>237.96</v>
      </c>
      <c r="CF1874">
        <f>'[1]TABLEAU DE BORD'!B1872</f>
        <v>0</v>
      </c>
      <c r="CG1874">
        <f>'[1]TABLEAU DE BORD'!E1872-'[1]TABLEAU DE BORD'!C1872</f>
        <v>0</v>
      </c>
      <c r="CI1874">
        <f>'[1]TABLEAU DE BORD'!H1872</f>
        <v>0</v>
      </c>
      <c r="CJ1874">
        <f>'[1]TABLEAU DE BORD'!K1872-'[1]TABLEAU DE BORD'!I1872</f>
        <v>0</v>
      </c>
    </row>
    <row r="1875" spans="69:88" x14ac:dyDescent="0.25">
      <c r="BQ18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BORD'!$B$13:$B$2000,0),11))*Q1875/INDEX('[1]TABLEAU DE BORD'!$B$13:$R$2000,MATCH('Formalisme RTE'!$H$2,'[1]TABLEAU DE BORD'!$B$13:$B$2000,0),12)</f>
        <v>2.7040062867933941</v>
      </c>
      <c r="BR1875">
        <f t="shared" si="103"/>
        <v>137.03839108204684</v>
      </c>
      <c r="BU1875">
        <f t="shared" si="101"/>
        <v>0.5758883471257642</v>
      </c>
      <c r="BW1875">
        <f>IF($BW$6="","",IF(ISERROR(INDEX([1]Base!$A$2:$C$207,MATCH($BW$6,[1]Base!$A$2:$A$207,0),2))=TRUE,"CABLE INCONNU",(INDEX([1]Base!$A$2:$C$207,MATCH($BW$6,[1]Base!$A$2:$A$207,0),3))))</f>
        <v>15.75</v>
      </c>
      <c r="BY1875">
        <f>IF($BW$6="","",IF(ISERROR(INDEX([1]Base!$A$2:$C$207,MATCH($BW$6,[1]Base!$A$2:$A$207,0),2))=TRUE,"CABLE INCONNU",(INDEX([1]Base!$A$2:$C$207,MATCH($BW$6,[1]Base!$A$2:$A$207,0),2))))</f>
        <v>0.54700000000000004</v>
      </c>
      <c r="CA1875">
        <f t="shared" si="102"/>
        <v>237.96</v>
      </c>
      <c r="CD18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BORD'!$B$13:$B$2000,0),9)))*Q1875/$M$18)</f>
        <v>237.96</v>
      </c>
      <c r="CF1875">
        <f>'[1]TABLEAU DE BORD'!B1873</f>
        <v>0</v>
      </c>
      <c r="CG1875">
        <f>'[1]TABLEAU DE BORD'!E1873-'[1]TABLEAU DE BORD'!C1873</f>
        <v>0</v>
      </c>
      <c r="CI1875">
        <f>'[1]TABLEAU DE BORD'!H1873</f>
        <v>0</v>
      </c>
      <c r="CJ1875">
        <f>'[1]TABLEAU DE BORD'!K1873-'[1]TABLEAU DE BORD'!I1873</f>
        <v>0</v>
      </c>
    </row>
    <row r="1876" spans="69:88" x14ac:dyDescent="0.25">
      <c r="BQ18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BORD'!$B$13:$B$2000,0),11))*Q1876/INDEX('[1]TABLEAU DE BORD'!$B$13:$R$2000,MATCH('Formalisme RTE'!$H$2,'[1]TABLEAU DE BORD'!$B$13:$B$2000,0),12)</f>
        <v>2.7040062867933941</v>
      </c>
      <c r="BR1876">
        <f t="shared" si="103"/>
        <v>137.03839108204684</v>
      </c>
      <c r="BU1876">
        <f t="shared" si="101"/>
        <v>0.5758883471257642</v>
      </c>
      <c r="BW1876">
        <f>IF($BW$6="","",IF(ISERROR(INDEX([1]Base!$A$2:$C$207,MATCH($BW$6,[1]Base!$A$2:$A$207,0),2))=TRUE,"CABLE INCONNU",(INDEX([1]Base!$A$2:$C$207,MATCH($BW$6,[1]Base!$A$2:$A$207,0),3))))</f>
        <v>15.75</v>
      </c>
      <c r="BY1876">
        <f>IF($BW$6="","",IF(ISERROR(INDEX([1]Base!$A$2:$C$207,MATCH($BW$6,[1]Base!$A$2:$A$207,0),2))=TRUE,"CABLE INCONNU",(INDEX([1]Base!$A$2:$C$207,MATCH($BW$6,[1]Base!$A$2:$A$207,0),2))))</f>
        <v>0.54700000000000004</v>
      </c>
      <c r="CA1876">
        <f t="shared" si="102"/>
        <v>237.96</v>
      </c>
      <c r="CD18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BORD'!$B$13:$B$2000,0),9)))*Q1876/$M$18)</f>
        <v>237.96</v>
      </c>
      <c r="CF1876">
        <f>'[1]TABLEAU DE BORD'!B1874</f>
        <v>0</v>
      </c>
      <c r="CG1876">
        <f>'[1]TABLEAU DE BORD'!E1874-'[1]TABLEAU DE BORD'!C1874</f>
        <v>0</v>
      </c>
      <c r="CI1876">
        <f>'[1]TABLEAU DE BORD'!H1874</f>
        <v>0</v>
      </c>
      <c r="CJ1876">
        <f>'[1]TABLEAU DE BORD'!K1874-'[1]TABLEAU DE BORD'!I1874</f>
        <v>0</v>
      </c>
    </row>
    <row r="1877" spans="69:88" x14ac:dyDescent="0.25">
      <c r="BQ18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BORD'!$B$13:$B$2000,0),11))*Q1877/INDEX('[1]TABLEAU DE BORD'!$B$13:$R$2000,MATCH('Formalisme RTE'!$H$2,'[1]TABLEAU DE BORD'!$B$13:$B$2000,0),12)</f>
        <v>2.7040062867933941</v>
      </c>
      <c r="BR1877">
        <f t="shared" si="103"/>
        <v>137.03839108204684</v>
      </c>
      <c r="BU1877">
        <f t="shared" si="101"/>
        <v>0.5758883471257642</v>
      </c>
      <c r="BW1877">
        <f>IF($BW$6="","",IF(ISERROR(INDEX([1]Base!$A$2:$C$207,MATCH($BW$6,[1]Base!$A$2:$A$207,0),2))=TRUE,"CABLE INCONNU",(INDEX([1]Base!$A$2:$C$207,MATCH($BW$6,[1]Base!$A$2:$A$207,0),3))))</f>
        <v>15.75</v>
      </c>
      <c r="BY1877">
        <f>IF($BW$6="","",IF(ISERROR(INDEX([1]Base!$A$2:$C$207,MATCH($BW$6,[1]Base!$A$2:$A$207,0),2))=TRUE,"CABLE INCONNU",(INDEX([1]Base!$A$2:$C$207,MATCH($BW$6,[1]Base!$A$2:$A$207,0),2))))</f>
        <v>0.54700000000000004</v>
      </c>
      <c r="CA1877">
        <f t="shared" si="102"/>
        <v>237.96</v>
      </c>
      <c r="CD18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BORD'!$B$13:$B$2000,0),9)))*Q1877/$M$18)</f>
        <v>237.96</v>
      </c>
      <c r="CF1877">
        <f>'[1]TABLEAU DE BORD'!B1875</f>
        <v>0</v>
      </c>
      <c r="CG1877">
        <f>'[1]TABLEAU DE BORD'!E1875-'[1]TABLEAU DE BORD'!C1875</f>
        <v>0</v>
      </c>
      <c r="CI1877">
        <f>'[1]TABLEAU DE BORD'!H1875</f>
        <v>0</v>
      </c>
      <c r="CJ1877">
        <f>'[1]TABLEAU DE BORD'!K1875-'[1]TABLEAU DE BORD'!I1875</f>
        <v>0</v>
      </c>
    </row>
    <row r="1878" spans="69:88" x14ac:dyDescent="0.25">
      <c r="BQ18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BORD'!$B$13:$B$2000,0),11))*Q1878/INDEX('[1]TABLEAU DE BORD'!$B$13:$R$2000,MATCH('Formalisme RTE'!$H$2,'[1]TABLEAU DE BORD'!$B$13:$B$2000,0),12)</f>
        <v>2.7040062867933941</v>
      </c>
      <c r="BR1878">
        <f t="shared" si="103"/>
        <v>137.03839108204684</v>
      </c>
      <c r="BU1878">
        <f t="shared" si="101"/>
        <v>0.5758883471257642</v>
      </c>
      <c r="BW1878">
        <f>IF($BW$6="","",IF(ISERROR(INDEX([1]Base!$A$2:$C$207,MATCH($BW$6,[1]Base!$A$2:$A$207,0),2))=TRUE,"CABLE INCONNU",(INDEX([1]Base!$A$2:$C$207,MATCH($BW$6,[1]Base!$A$2:$A$207,0),3))))</f>
        <v>15.75</v>
      </c>
      <c r="BY1878">
        <f>IF($BW$6="","",IF(ISERROR(INDEX([1]Base!$A$2:$C$207,MATCH($BW$6,[1]Base!$A$2:$A$207,0),2))=TRUE,"CABLE INCONNU",(INDEX([1]Base!$A$2:$C$207,MATCH($BW$6,[1]Base!$A$2:$A$207,0),2))))</f>
        <v>0.54700000000000004</v>
      </c>
      <c r="CA1878">
        <f t="shared" si="102"/>
        <v>237.96</v>
      </c>
      <c r="CD18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BORD'!$B$13:$B$2000,0),9)))*Q1878/$M$18)</f>
        <v>237.96</v>
      </c>
      <c r="CF1878">
        <f>'[1]TABLEAU DE BORD'!B1876</f>
        <v>0</v>
      </c>
      <c r="CG1878">
        <f>'[1]TABLEAU DE BORD'!E1876-'[1]TABLEAU DE BORD'!C1876</f>
        <v>0</v>
      </c>
      <c r="CI1878">
        <f>'[1]TABLEAU DE BORD'!H1876</f>
        <v>0</v>
      </c>
      <c r="CJ1878">
        <f>'[1]TABLEAU DE BORD'!K1876-'[1]TABLEAU DE BORD'!I1876</f>
        <v>0</v>
      </c>
    </row>
    <row r="1879" spans="69:88" x14ac:dyDescent="0.25">
      <c r="BQ18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BORD'!$B$13:$B$2000,0),11))*Q1879/INDEX('[1]TABLEAU DE BORD'!$B$13:$R$2000,MATCH('Formalisme RTE'!$H$2,'[1]TABLEAU DE BORD'!$B$13:$B$2000,0),12)</f>
        <v>2.7040062867933941</v>
      </c>
      <c r="BR1879">
        <f t="shared" si="103"/>
        <v>137.03839108204684</v>
      </c>
      <c r="BU1879">
        <f t="shared" si="101"/>
        <v>0.5758883471257642</v>
      </c>
      <c r="BW1879">
        <f>IF($BW$6="","",IF(ISERROR(INDEX([1]Base!$A$2:$C$207,MATCH($BW$6,[1]Base!$A$2:$A$207,0),2))=TRUE,"CABLE INCONNU",(INDEX([1]Base!$A$2:$C$207,MATCH($BW$6,[1]Base!$A$2:$A$207,0),3))))</f>
        <v>15.75</v>
      </c>
      <c r="BY1879">
        <f>IF($BW$6="","",IF(ISERROR(INDEX([1]Base!$A$2:$C$207,MATCH($BW$6,[1]Base!$A$2:$A$207,0),2))=TRUE,"CABLE INCONNU",(INDEX([1]Base!$A$2:$C$207,MATCH($BW$6,[1]Base!$A$2:$A$207,0),2))))</f>
        <v>0.54700000000000004</v>
      </c>
      <c r="CA1879">
        <f t="shared" si="102"/>
        <v>237.96</v>
      </c>
      <c r="CD18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BORD'!$B$13:$B$2000,0),9)))*Q1879/$M$18)</f>
        <v>237.96</v>
      </c>
      <c r="CF1879">
        <f>'[1]TABLEAU DE BORD'!B1877</f>
        <v>0</v>
      </c>
      <c r="CG1879">
        <f>'[1]TABLEAU DE BORD'!E1877-'[1]TABLEAU DE BORD'!C1877</f>
        <v>0</v>
      </c>
      <c r="CI1879">
        <f>'[1]TABLEAU DE BORD'!H1877</f>
        <v>0</v>
      </c>
      <c r="CJ1879">
        <f>'[1]TABLEAU DE BORD'!K1877-'[1]TABLEAU DE BORD'!I1877</f>
        <v>0</v>
      </c>
    </row>
    <row r="1880" spans="69:88" x14ac:dyDescent="0.25">
      <c r="BQ18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BORD'!$B$13:$B$2000,0),11))*Q1880/INDEX('[1]TABLEAU DE BORD'!$B$13:$R$2000,MATCH('Formalisme RTE'!$H$2,'[1]TABLEAU DE BORD'!$B$13:$B$2000,0),12)</f>
        <v>2.7040062867933941</v>
      </c>
      <c r="BR1880">
        <f t="shared" si="103"/>
        <v>137.03839108204684</v>
      </c>
      <c r="BU1880">
        <f t="shared" si="101"/>
        <v>0.5758883471257642</v>
      </c>
      <c r="BW1880">
        <f>IF($BW$6="","",IF(ISERROR(INDEX([1]Base!$A$2:$C$207,MATCH($BW$6,[1]Base!$A$2:$A$207,0),2))=TRUE,"CABLE INCONNU",(INDEX([1]Base!$A$2:$C$207,MATCH($BW$6,[1]Base!$A$2:$A$207,0),3))))</f>
        <v>15.75</v>
      </c>
      <c r="BY1880">
        <f>IF($BW$6="","",IF(ISERROR(INDEX([1]Base!$A$2:$C$207,MATCH($BW$6,[1]Base!$A$2:$A$207,0),2))=TRUE,"CABLE INCONNU",(INDEX([1]Base!$A$2:$C$207,MATCH($BW$6,[1]Base!$A$2:$A$207,0),2))))</f>
        <v>0.54700000000000004</v>
      </c>
      <c r="CA1880">
        <f t="shared" si="102"/>
        <v>237.96</v>
      </c>
      <c r="CD18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BORD'!$B$13:$B$2000,0),9)))*Q1880/$M$18)</f>
        <v>237.96</v>
      </c>
      <c r="CF1880">
        <f>'[1]TABLEAU DE BORD'!B1878</f>
        <v>0</v>
      </c>
      <c r="CG1880">
        <f>'[1]TABLEAU DE BORD'!E1878-'[1]TABLEAU DE BORD'!C1878</f>
        <v>0</v>
      </c>
      <c r="CI1880">
        <f>'[1]TABLEAU DE BORD'!H1878</f>
        <v>0</v>
      </c>
      <c r="CJ1880">
        <f>'[1]TABLEAU DE BORD'!K1878-'[1]TABLEAU DE BORD'!I1878</f>
        <v>0</v>
      </c>
    </row>
    <row r="1881" spans="69:88" x14ac:dyDescent="0.25">
      <c r="BQ18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BORD'!$B$13:$B$2000,0),11))*Q1881/INDEX('[1]TABLEAU DE BORD'!$B$13:$R$2000,MATCH('Formalisme RTE'!$H$2,'[1]TABLEAU DE BORD'!$B$13:$B$2000,0),12)</f>
        <v>2.7040062867933941</v>
      </c>
      <c r="BR1881">
        <f t="shared" si="103"/>
        <v>137.03839108204684</v>
      </c>
      <c r="BU1881">
        <f t="shared" si="101"/>
        <v>0.5758883471257642</v>
      </c>
      <c r="BW1881">
        <f>IF($BW$6="","",IF(ISERROR(INDEX([1]Base!$A$2:$C$207,MATCH($BW$6,[1]Base!$A$2:$A$207,0),2))=TRUE,"CABLE INCONNU",(INDEX([1]Base!$A$2:$C$207,MATCH($BW$6,[1]Base!$A$2:$A$207,0),3))))</f>
        <v>15.75</v>
      </c>
      <c r="BY1881">
        <f>IF($BW$6="","",IF(ISERROR(INDEX([1]Base!$A$2:$C$207,MATCH($BW$6,[1]Base!$A$2:$A$207,0),2))=TRUE,"CABLE INCONNU",(INDEX([1]Base!$A$2:$C$207,MATCH($BW$6,[1]Base!$A$2:$A$207,0),2))))</f>
        <v>0.54700000000000004</v>
      </c>
      <c r="CA1881">
        <f t="shared" si="102"/>
        <v>237.96</v>
      </c>
      <c r="CD18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BORD'!$B$13:$B$2000,0),9)))*Q1881/$M$18)</f>
        <v>237.96</v>
      </c>
      <c r="CF1881">
        <f>'[1]TABLEAU DE BORD'!B1879</f>
        <v>0</v>
      </c>
      <c r="CG1881">
        <f>'[1]TABLEAU DE BORD'!E1879-'[1]TABLEAU DE BORD'!C1879</f>
        <v>0</v>
      </c>
      <c r="CI1881">
        <f>'[1]TABLEAU DE BORD'!H1879</f>
        <v>0</v>
      </c>
      <c r="CJ1881">
        <f>'[1]TABLEAU DE BORD'!K1879-'[1]TABLEAU DE BORD'!I1879</f>
        <v>0</v>
      </c>
    </row>
    <row r="1882" spans="69:88" x14ac:dyDescent="0.25">
      <c r="BQ18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BORD'!$B$13:$B$2000,0),11))*Q1882/INDEX('[1]TABLEAU DE BORD'!$B$13:$R$2000,MATCH('Formalisme RTE'!$H$2,'[1]TABLEAU DE BORD'!$B$13:$B$2000,0),12)</f>
        <v>2.7040062867933941</v>
      </c>
      <c r="BR1882">
        <f t="shared" si="103"/>
        <v>137.03839108204684</v>
      </c>
      <c r="BU1882">
        <f t="shared" si="101"/>
        <v>0.5758883471257642</v>
      </c>
      <c r="BW1882">
        <f>IF($BW$6="","",IF(ISERROR(INDEX([1]Base!$A$2:$C$207,MATCH($BW$6,[1]Base!$A$2:$A$207,0),2))=TRUE,"CABLE INCONNU",(INDEX([1]Base!$A$2:$C$207,MATCH($BW$6,[1]Base!$A$2:$A$207,0),3))))</f>
        <v>15.75</v>
      </c>
      <c r="BY1882">
        <f>IF($BW$6="","",IF(ISERROR(INDEX([1]Base!$A$2:$C$207,MATCH($BW$6,[1]Base!$A$2:$A$207,0),2))=TRUE,"CABLE INCONNU",(INDEX([1]Base!$A$2:$C$207,MATCH($BW$6,[1]Base!$A$2:$A$207,0),2))))</f>
        <v>0.54700000000000004</v>
      </c>
      <c r="CA1882">
        <f t="shared" si="102"/>
        <v>237.96</v>
      </c>
      <c r="CD18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BORD'!$B$13:$B$2000,0),9)))*Q1882/$M$18)</f>
        <v>237.96</v>
      </c>
      <c r="CF1882">
        <f>'[1]TABLEAU DE BORD'!B1880</f>
        <v>0</v>
      </c>
      <c r="CG1882">
        <f>'[1]TABLEAU DE BORD'!E1880-'[1]TABLEAU DE BORD'!C1880</f>
        <v>0</v>
      </c>
      <c r="CI1882">
        <f>'[1]TABLEAU DE BORD'!H1880</f>
        <v>0</v>
      </c>
      <c r="CJ1882">
        <f>'[1]TABLEAU DE BORD'!K1880-'[1]TABLEAU DE BORD'!I1880</f>
        <v>0</v>
      </c>
    </row>
    <row r="1883" spans="69:88" x14ac:dyDescent="0.25">
      <c r="BQ18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BORD'!$B$13:$B$2000,0),11))*Q1883/INDEX('[1]TABLEAU DE BORD'!$B$13:$R$2000,MATCH('Formalisme RTE'!$H$2,'[1]TABLEAU DE BORD'!$B$13:$B$2000,0),12)</f>
        <v>2.7040062867933941</v>
      </c>
      <c r="BR1883">
        <f t="shared" si="103"/>
        <v>137.03839108204684</v>
      </c>
      <c r="BU1883">
        <f t="shared" si="101"/>
        <v>0.5758883471257642</v>
      </c>
      <c r="BW1883">
        <f>IF($BW$6="","",IF(ISERROR(INDEX([1]Base!$A$2:$C$207,MATCH($BW$6,[1]Base!$A$2:$A$207,0),2))=TRUE,"CABLE INCONNU",(INDEX([1]Base!$A$2:$C$207,MATCH($BW$6,[1]Base!$A$2:$A$207,0),3))))</f>
        <v>15.75</v>
      </c>
      <c r="BY1883">
        <f>IF($BW$6="","",IF(ISERROR(INDEX([1]Base!$A$2:$C$207,MATCH($BW$6,[1]Base!$A$2:$A$207,0),2))=TRUE,"CABLE INCONNU",(INDEX([1]Base!$A$2:$C$207,MATCH($BW$6,[1]Base!$A$2:$A$207,0),2))))</f>
        <v>0.54700000000000004</v>
      </c>
      <c r="CA1883">
        <f t="shared" si="102"/>
        <v>237.96</v>
      </c>
      <c r="CD18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BORD'!$B$13:$B$2000,0),9)))*Q1883/$M$18)</f>
        <v>237.96</v>
      </c>
      <c r="CF1883">
        <f>'[1]TABLEAU DE BORD'!B1881</f>
        <v>0</v>
      </c>
      <c r="CG1883">
        <f>'[1]TABLEAU DE BORD'!E1881-'[1]TABLEAU DE BORD'!C1881</f>
        <v>0</v>
      </c>
      <c r="CI1883">
        <f>'[1]TABLEAU DE BORD'!H1881</f>
        <v>0</v>
      </c>
      <c r="CJ1883">
        <f>'[1]TABLEAU DE BORD'!K1881-'[1]TABLEAU DE BORD'!I1881</f>
        <v>0</v>
      </c>
    </row>
    <row r="1884" spans="69:88" x14ac:dyDescent="0.25">
      <c r="BQ18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BORD'!$B$13:$B$2000,0),11))*Q1884/INDEX('[1]TABLEAU DE BORD'!$B$13:$R$2000,MATCH('Formalisme RTE'!$H$2,'[1]TABLEAU DE BORD'!$B$13:$B$2000,0),12)</f>
        <v>2.7040062867933941</v>
      </c>
      <c r="BR1884">
        <f t="shared" si="103"/>
        <v>137.03839108204684</v>
      </c>
      <c r="BU1884">
        <f t="shared" si="101"/>
        <v>0.5758883471257642</v>
      </c>
      <c r="BW1884">
        <f>IF($BW$6="","",IF(ISERROR(INDEX([1]Base!$A$2:$C$207,MATCH($BW$6,[1]Base!$A$2:$A$207,0),2))=TRUE,"CABLE INCONNU",(INDEX([1]Base!$A$2:$C$207,MATCH($BW$6,[1]Base!$A$2:$A$207,0),3))))</f>
        <v>15.75</v>
      </c>
      <c r="BY1884">
        <f>IF($BW$6="","",IF(ISERROR(INDEX([1]Base!$A$2:$C$207,MATCH($BW$6,[1]Base!$A$2:$A$207,0),2))=TRUE,"CABLE INCONNU",(INDEX([1]Base!$A$2:$C$207,MATCH($BW$6,[1]Base!$A$2:$A$207,0),2))))</f>
        <v>0.54700000000000004</v>
      </c>
      <c r="CA1884">
        <f t="shared" si="102"/>
        <v>237.96</v>
      </c>
      <c r="CD18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BORD'!$B$13:$B$2000,0),9)))*Q1884/$M$18)</f>
        <v>237.96</v>
      </c>
      <c r="CF1884">
        <f>'[1]TABLEAU DE BORD'!B1882</f>
        <v>0</v>
      </c>
      <c r="CG1884">
        <f>'[1]TABLEAU DE BORD'!E1882-'[1]TABLEAU DE BORD'!C1882</f>
        <v>0</v>
      </c>
      <c r="CI1884">
        <f>'[1]TABLEAU DE BORD'!H1882</f>
        <v>0</v>
      </c>
      <c r="CJ1884">
        <f>'[1]TABLEAU DE BORD'!K1882-'[1]TABLEAU DE BORD'!I1882</f>
        <v>0</v>
      </c>
    </row>
    <row r="1885" spans="69:88" x14ac:dyDescent="0.25">
      <c r="BQ18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BORD'!$B$13:$B$2000,0),11))*Q1885/INDEX('[1]TABLEAU DE BORD'!$B$13:$R$2000,MATCH('Formalisme RTE'!$H$2,'[1]TABLEAU DE BORD'!$B$13:$B$2000,0),12)</f>
        <v>2.7040062867933941</v>
      </c>
      <c r="BR1885">
        <f t="shared" si="103"/>
        <v>137.03839108204684</v>
      </c>
      <c r="BU1885">
        <f t="shared" si="101"/>
        <v>0.5758883471257642</v>
      </c>
      <c r="BW1885">
        <f>IF($BW$6="","",IF(ISERROR(INDEX([1]Base!$A$2:$C$207,MATCH($BW$6,[1]Base!$A$2:$A$207,0),2))=TRUE,"CABLE INCONNU",(INDEX([1]Base!$A$2:$C$207,MATCH($BW$6,[1]Base!$A$2:$A$207,0),3))))</f>
        <v>15.75</v>
      </c>
      <c r="BY1885">
        <f>IF($BW$6="","",IF(ISERROR(INDEX([1]Base!$A$2:$C$207,MATCH($BW$6,[1]Base!$A$2:$A$207,0),2))=TRUE,"CABLE INCONNU",(INDEX([1]Base!$A$2:$C$207,MATCH($BW$6,[1]Base!$A$2:$A$207,0),2))))</f>
        <v>0.54700000000000004</v>
      </c>
      <c r="CA1885">
        <f t="shared" si="102"/>
        <v>237.96</v>
      </c>
      <c r="CD18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BORD'!$B$13:$B$2000,0),9)))*Q1885/$M$18)</f>
        <v>237.96</v>
      </c>
      <c r="CF1885">
        <f>'[1]TABLEAU DE BORD'!B1883</f>
        <v>0</v>
      </c>
      <c r="CG1885">
        <f>'[1]TABLEAU DE BORD'!E1883-'[1]TABLEAU DE BORD'!C1883</f>
        <v>0</v>
      </c>
      <c r="CI1885">
        <f>'[1]TABLEAU DE BORD'!H1883</f>
        <v>0</v>
      </c>
      <c r="CJ1885">
        <f>'[1]TABLEAU DE BORD'!K1883-'[1]TABLEAU DE BORD'!I1883</f>
        <v>0</v>
      </c>
    </row>
    <row r="1886" spans="69:88" x14ac:dyDescent="0.25">
      <c r="BQ18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BORD'!$B$13:$B$2000,0),11))*Q1886/INDEX('[1]TABLEAU DE BORD'!$B$13:$R$2000,MATCH('Formalisme RTE'!$H$2,'[1]TABLEAU DE BORD'!$B$13:$B$2000,0),12)</f>
        <v>2.7040062867933941</v>
      </c>
      <c r="BR1886">
        <f t="shared" si="103"/>
        <v>137.03839108204684</v>
      </c>
      <c r="BU1886">
        <f t="shared" si="101"/>
        <v>0.5758883471257642</v>
      </c>
      <c r="BW1886">
        <f>IF($BW$6="","",IF(ISERROR(INDEX([1]Base!$A$2:$C$207,MATCH($BW$6,[1]Base!$A$2:$A$207,0),2))=TRUE,"CABLE INCONNU",(INDEX([1]Base!$A$2:$C$207,MATCH($BW$6,[1]Base!$A$2:$A$207,0),3))))</f>
        <v>15.75</v>
      </c>
      <c r="BY1886">
        <f>IF($BW$6="","",IF(ISERROR(INDEX([1]Base!$A$2:$C$207,MATCH($BW$6,[1]Base!$A$2:$A$207,0),2))=TRUE,"CABLE INCONNU",(INDEX([1]Base!$A$2:$C$207,MATCH($BW$6,[1]Base!$A$2:$A$207,0),2))))</f>
        <v>0.54700000000000004</v>
      </c>
      <c r="CA1886">
        <f t="shared" si="102"/>
        <v>237.96</v>
      </c>
      <c r="CD18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BORD'!$B$13:$B$2000,0),9)))*Q1886/$M$18)</f>
        <v>237.96</v>
      </c>
      <c r="CF1886">
        <f>'[1]TABLEAU DE BORD'!B1884</f>
        <v>0</v>
      </c>
      <c r="CG1886">
        <f>'[1]TABLEAU DE BORD'!E1884-'[1]TABLEAU DE BORD'!C1884</f>
        <v>0</v>
      </c>
      <c r="CI1886">
        <f>'[1]TABLEAU DE BORD'!H1884</f>
        <v>0</v>
      </c>
      <c r="CJ1886">
        <f>'[1]TABLEAU DE BORD'!K1884-'[1]TABLEAU DE BORD'!I1884</f>
        <v>0</v>
      </c>
    </row>
    <row r="1887" spans="69:88" x14ac:dyDescent="0.25">
      <c r="BQ18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BORD'!$B$13:$B$2000,0),11))*Q1887/INDEX('[1]TABLEAU DE BORD'!$B$13:$R$2000,MATCH('Formalisme RTE'!$H$2,'[1]TABLEAU DE BORD'!$B$13:$B$2000,0),12)</f>
        <v>2.7040062867933941</v>
      </c>
      <c r="BR1887">
        <f t="shared" si="103"/>
        <v>137.03839108204684</v>
      </c>
      <c r="BU1887">
        <f t="shared" si="101"/>
        <v>0.5758883471257642</v>
      </c>
      <c r="BW1887">
        <f>IF($BW$6="","",IF(ISERROR(INDEX([1]Base!$A$2:$C$207,MATCH($BW$6,[1]Base!$A$2:$A$207,0),2))=TRUE,"CABLE INCONNU",(INDEX([1]Base!$A$2:$C$207,MATCH($BW$6,[1]Base!$A$2:$A$207,0),3))))</f>
        <v>15.75</v>
      </c>
      <c r="BY1887">
        <f>IF($BW$6="","",IF(ISERROR(INDEX([1]Base!$A$2:$C$207,MATCH($BW$6,[1]Base!$A$2:$A$207,0),2))=TRUE,"CABLE INCONNU",(INDEX([1]Base!$A$2:$C$207,MATCH($BW$6,[1]Base!$A$2:$A$207,0),2))))</f>
        <v>0.54700000000000004</v>
      </c>
      <c r="CA1887">
        <f t="shared" si="102"/>
        <v>237.96</v>
      </c>
      <c r="CD18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BORD'!$B$13:$B$2000,0),9)))*Q1887/$M$18)</f>
        <v>237.96</v>
      </c>
      <c r="CF1887">
        <f>'[1]TABLEAU DE BORD'!B1885</f>
        <v>0</v>
      </c>
      <c r="CG1887">
        <f>'[1]TABLEAU DE BORD'!E1885-'[1]TABLEAU DE BORD'!C1885</f>
        <v>0</v>
      </c>
      <c r="CI1887">
        <f>'[1]TABLEAU DE BORD'!H1885</f>
        <v>0</v>
      </c>
      <c r="CJ1887">
        <f>'[1]TABLEAU DE BORD'!K1885-'[1]TABLEAU DE BORD'!I1885</f>
        <v>0</v>
      </c>
    </row>
    <row r="1888" spans="69:88" x14ac:dyDescent="0.25">
      <c r="BQ18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BORD'!$B$13:$B$2000,0),11))*Q1888/INDEX('[1]TABLEAU DE BORD'!$B$13:$R$2000,MATCH('Formalisme RTE'!$H$2,'[1]TABLEAU DE BORD'!$B$13:$B$2000,0),12)</f>
        <v>2.7040062867933941</v>
      </c>
      <c r="BR1888">
        <f t="shared" si="103"/>
        <v>137.03839108204684</v>
      </c>
      <c r="BU1888">
        <f t="shared" si="101"/>
        <v>0.5758883471257642</v>
      </c>
      <c r="BW1888">
        <f>IF($BW$6="","",IF(ISERROR(INDEX([1]Base!$A$2:$C$207,MATCH($BW$6,[1]Base!$A$2:$A$207,0),2))=TRUE,"CABLE INCONNU",(INDEX([1]Base!$A$2:$C$207,MATCH($BW$6,[1]Base!$A$2:$A$207,0),3))))</f>
        <v>15.75</v>
      </c>
      <c r="BY1888">
        <f>IF($BW$6="","",IF(ISERROR(INDEX([1]Base!$A$2:$C$207,MATCH($BW$6,[1]Base!$A$2:$A$207,0),2))=TRUE,"CABLE INCONNU",(INDEX([1]Base!$A$2:$C$207,MATCH($BW$6,[1]Base!$A$2:$A$207,0),2))))</f>
        <v>0.54700000000000004</v>
      </c>
      <c r="CA1888">
        <f t="shared" si="102"/>
        <v>237.96</v>
      </c>
      <c r="CD18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BORD'!$B$13:$B$2000,0),9)))*Q1888/$M$18)</f>
        <v>237.96</v>
      </c>
      <c r="CF1888">
        <f>'[1]TABLEAU DE BORD'!B1886</f>
        <v>0</v>
      </c>
      <c r="CG1888">
        <f>'[1]TABLEAU DE BORD'!E1886-'[1]TABLEAU DE BORD'!C1886</f>
        <v>0</v>
      </c>
      <c r="CI1888">
        <f>'[1]TABLEAU DE BORD'!H1886</f>
        <v>0</v>
      </c>
      <c r="CJ1888">
        <f>'[1]TABLEAU DE BORD'!K1886-'[1]TABLEAU DE BORD'!I1886</f>
        <v>0</v>
      </c>
    </row>
    <row r="1889" spans="69:88" x14ac:dyDescent="0.25">
      <c r="BQ18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BORD'!$B$13:$B$2000,0),11))*Q1889/INDEX('[1]TABLEAU DE BORD'!$B$13:$R$2000,MATCH('Formalisme RTE'!$H$2,'[1]TABLEAU DE BORD'!$B$13:$B$2000,0),12)</f>
        <v>2.7040062867933941</v>
      </c>
      <c r="BR1889">
        <f t="shared" si="103"/>
        <v>137.03839108204684</v>
      </c>
      <c r="BU1889">
        <f t="shared" si="101"/>
        <v>0.5758883471257642</v>
      </c>
      <c r="BW1889">
        <f>IF($BW$6="","",IF(ISERROR(INDEX([1]Base!$A$2:$C$207,MATCH($BW$6,[1]Base!$A$2:$A$207,0),2))=TRUE,"CABLE INCONNU",(INDEX([1]Base!$A$2:$C$207,MATCH($BW$6,[1]Base!$A$2:$A$207,0),3))))</f>
        <v>15.75</v>
      </c>
      <c r="BY1889">
        <f>IF($BW$6="","",IF(ISERROR(INDEX([1]Base!$A$2:$C$207,MATCH($BW$6,[1]Base!$A$2:$A$207,0),2))=TRUE,"CABLE INCONNU",(INDEX([1]Base!$A$2:$C$207,MATCH($BW$6,[1]Base!$A$2:$A$207,0),2))))</f>
        <v>0.54700000000000004</v>
      </c>
      <c r="CA1889">
        <f t="shared" si="102"/>
        <v>237.96</v>
      </c>
      <c r="CD18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BORD'!$B$13:$B$2000,0),9)))*Q1889/$M$18)</f>
        <v>237.96</v>
      </c>
      <c r="CF1889">
        <f>'[1]TABLEAU DE BORD'!B1887</f>
        <v>0</v>
      </c>
      <c r="CG1889">
        <f>'[1]TABLEAU DE BORD'!E1887-'[1]TABLEAU DE BORD'!C1887</f>
        <v>0</v>
      </c>
      <c r="CI1889">
        <f>'[1]TABLEAU DE BORD'!H1887</f>
        <v>0</v>
      </c>
      <c r="CJ1889">
        <f>'[1]TABLEAU DE BORD'!K1887-'[1]TABLEAU DE BORD'!I1887</f>
        <v>0</v>
      </c>
    </row>
    <row r="1890" spans="69:88" x14ac:dyDescent="0.25">
      <c r="BQ18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BORD'!$B$13:$B$2000,0),11))*Q1890/INDEX('[1]TABLEAU DE BORD'!$B$13:$R$2000,MATCH('Formalisme RTE'!$H$2,'[1]TABLEAU DE BORD'!$B$13:$B$2000,0),12)</f>
        <v>2.7040062867933941</v>
      </c>
      <c r="BR1890">
        <f t="shared" si="103"/>
        <v>137.03839108204684</v>
      </c>
      <c r="BU1890">
        <f t="shared" si="101"/>
        <v>0.5758883471257642</v>
      </c>
      <c r="BW1890">
        <f>IF($BW$6="","",IF(ISERROR(INDEX([1]Base!$A$2:$C$207,MATCH($BW$6,[1]Base!$A$2:$A$207,0),2))=TRUE,"CABLE INCONNU",(INDEX([1]Base!$A$2:$C$207,MATCH($BW$6,[1]Base!$A$2:$A$207,0),3))))</f>
        <v>15.75</v>
      </c>
      <c r="BY1890">
        <f>IF($BW$6="","",IF(ISERROR(INDEX([1]Base!$A$2:$C$207,MATCH($BW$6,[1]Base!$A$2:$A$207,0),2))=TRUE,"CABLE INCONNU",(INDEX([1]Base!$A$2:$C$207,MATCH($BW$6,[1]Base!$A$2:$A$207,0),2))))</f>
        <v>0.54700000000000004</v>
      </c>
      <c r="CA1890">
        <f t="shared" si="102"/>
        <v>237.96</v>
      </c>
      <c r="CD18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BORD'!$B$13:$B$2000,0),9)))*Q1890/$M$18)</f>
        <v>237.96</v>
      </c>
      <c r="CF1890">
        <f>'[1]TABLEAU DE BORD'!B1888</f>
        <v>0</v>
      </c>
      <c r="CG1890">
        <f>'[1]TABLEAU DE BORD'!E1888-'[1]TABLEAU DE BORD'!C1888</f>
        <v>0</v>
      </c>
      <c r="CI1890">
        <f>'[1]TABLEAU DE BORD'!H1888</f>
        <v>0</v>
      </c>
      <c r="CJ1890">
        <f>'[1]TABLEAU DE BORD'!K1888-'[1]TABLEAU DE BORD'!I1888</f>
        <v>0</v>
      </c>
    </row>
    <row r="1891" spans="69:88" x14ac:dyDescent="0.25">
      <c r="BQ18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BORD'!$B$13:$B$2000,0),11))*Q1891/INDEX('[1]TABLEAU DE BORD'!$B$13:$R$2000,MATCH('Formalisme RTE'!$H$2,'[1]TABLEAU DE BORD'!$B$13:$B$2000,0),12)</f>
        <v>2.7040062867933941</v>
      </c>
      <c r="BR1891">
        <f t="shared" si="103"/>
        <v>137.03839108204684</v>
      </c>
      <c r="BU1891">
        <f t="shared" si="101"/>
        <v>0.5758883471257642</v>
      </c>
      <c r="BW1891">
        <f>IF($BW$6="","",IF(ISERROR(INDEX([1]Base!$A$2:$C$207,MATCH($BW$6,[1]Base!$A$2:$A$207,0),2))=TRUE,"CABLE INCONNU",(INDEX([1]Base!$A$2:$C$207,MATCH($BW$6,[1]Base!$A$2:$A$207,0),3))))</f>
        <v>15.75</v>
      </c>
      <c r="BY1891">
        <f>IF($BW$6="","",IF(ISERROR(INDEX([1]Base!$A$2:$C$207,MATCH($BW$6,[1]Base!$A$2:$A$207,0),2))=TRUE,"CABLE INCONNU",(INDEX([1]Base!$A$2:$C$207,MATCH($BW$6,[1]Base!$A$2:$A$207,0),2))))</f>
        <v>0.54700000000000004</v>
      </c>
      <c r="CA1891">
        <f t="shared" si="102"/>
        <v>237.96</v>
      </c>
      <c r="CD18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BORD'!$B$13:$B$2000,0),9)))*Q1891/$M$18)</f>
        <v>237.96</v>
      </c>
      <c r="CF1891">
        <f>'[1]TABLEAU DE BORD'!B1889</f>
        <v>0</v>
      </c>
      <c r="CG1891">
        <f>'[1]TABLEAU DE BORD'!E1889-'[1]TABLEAU DE BORD'!C1889</f>
        <v>0</v>
      </c>
      <c r="CI1891">
        <f>'[1]TABLEAU DE BORD'!H1889</f>
        <v>0</v>
      </c>
      <c r="CJ1891">
        <f>'[1]TABLEAU DE BORD'!K1889-'[1]TABLEAU DE BORD'!I1889</f>
        <v>0</v>
      </c>
    </row>
    <row r="1892" spans="69:88" x14ac:dyDescent="0.25">
      <c r="BQ18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BORD'!$B$13:$B$2000,0),11))*Q1892/INDEX('[1]TABLEAU DE BORD'!$B$13:$R$2000,MATCH('Formalisme RTE'!$H$2,'[1]TABLEAU DE BORD'!$B$13:$B$2000,0),12)</f>
        <v>2.7040062867933941</v>
      </c>
      <c r="BR1892">
        <f t="shared" si="103"/>
        <v>137.03839108204684</v>
      </c>
      <c r="BU1892">
        <f t="shared" si="101"/>
        <v>0.5758883471257642</v>
      </c>
      <c r="BW1892">
        <f>IF($BW$6="","",IF(ISERROR(INDEX([1]Base!$A$2:$C$207,MATCH($BW$6,[1]Base!$A$2:$A$207,0),2))=TRUE,"CABLE INCONNU",(INDEX([1]Base!$A$2:$C$207,MATCH($BW$6,[1]Base!$A$2:$A$207,0),3))))</f>
        <v>15.75</v>
      </c>
      <c r="BY1892">
        <f>IF($BW$6="","",IF(ISERROR(INDEX([1]Base!$A$2:$C$207,MATCH($BW$6,[1]Base!$A$2:$A$207,0),2))=TRUE,"CABLE INCONNU",(INDEX([1]Base!$A$2:$C$207,MATCH($BW$6,[1]Base!$A$2:$A$207,0),2))))</f>
        <v>0.54700000000000004</v>
      </c>
      <c r="CA1892">
        <f t="shared" si="102"/>
        <v>237.96</v>
      </c>
      <c r="CD18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BORD'!$B$13:$B$2000,0),9)))*Q1892/$M$18)</f>
        <v>237.96</v>
      </c>
      <c r="CF1892">
        <f>'[1]TABLEAU DE BORD'!B1890</f>
        <v>0</v>
      </c>
      <c r="CG1892">
        <f>'[1]TABLEAU DE BORD'!E1890-'[1]TABLEAU DE BORD'!C1890</f>
        <v>0</v>
      </c>
      <c r="CI1892">
        <f>'[1]TABLEAU DE BORD'!H1890</f>
        <v>0</v>
      </c>
      <c r="CJ1892">
        <f>'[1]TABLEAU DE BORD'!K1890-'[1]TABLEAU DE BORD'!I1890</f>
        <v>0</v>
      </c>
    </row>
    <row r="1893" spans="69:88" x14ac:dyDescent="0.25">
      <c r="BQ18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BORD'!$B$13:$B$2000,0),11))*Q1893/INDEX('[1]TABLEAU DE BORD'!$B$13:$R$2000,MATCH('Formalisme RTE'!$H$2,'[1]TABLEAU DE BORD'!$B$13:$B$2000,0),12)</f>
        <v>2.7040062867933941</v>
      </c>
      <c r="BR1893">
        <f t="shared" si="103"/>
        <v>137.03839108204684</v>
      </c>
      <c r="BU1893">
        <f t="shared" si="101"/>
        <v>0.5758883471257642</v>
      </c>
      <c r="BW1893">
        <f>IF($BW$6="","",IF(ISERROR(INDEX([1]Base!$A$2:$C$207,MATCH($BW$6,[1]Base!$A$2:$A$207,0),2))=TRUE,"CABLE INCONNU",(INDEX([1]Base!$A$2:$C$207,MATCH($BW$6,[1]Base!$A$2:$A$207,0),3))))</f>
        <v>15.75</v>
      </c>
      <c r="BY1893">
        <f>IF($BW$6="","",IF(ISERROR(INDEX([1]Base!$A$2:$C$207,MATCH($BW$6,[1]Base!$A$2:$A$207,0),2))=TRUE,"CABLE INCONNU",(INDEX([1]Base!$A$2:$C$207,MATCH($BW$6,[1]Base!$A$2:$A$207,0),2))))</f>
        <v>0.54700000000000004</v>
      </c>
      <c r="CA1893">
        <f t="shared" si="102"/>
        <v>237.96</v>
      </c>
      <c r="CD18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BORD'!$B$13:$B$2000,0),9)))*Q1893/$M$18)</f>
        <v>237.96</v>
      </c>
      <c r="CF1893">
        <f>'[1]TABLEAU DE BORD'!B1891</f>
        <v>0</v>
      </c>
      <c r="CG1893">
        <f>'[1]TABLEAU DE BORD'!E1891-'[1]TABLEAU DE BORD'!C1891</f>
        <v>0</v>
      </c>
      <c r="CI1893">
        <f>'[1]TABLEAU DE BORD'!H1891</f>
        <v>0</v>
      </c>
      <c r="CJ1893">
        <f>'[1]TABLEAU DE BORD'!K1891-'[1]TABLEAU DE BORD'!I1891</f>
        <v>0</v>
      </c>
    </row>
    <row r="1894" spans="69:88" x14ac:dyDescent="0.25">
      <c r="BQ18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BORD'!$B$13:$B$2000,0),11))*Q1894/INDEX('[1]TABLEAU DE BORD'!$B$13:$R$2000,MATCH('Formalisme RTE'!$H$2,'[1]TABLEAU DE BORD'!$B$13:$B$2000,0),12)</f>
        <v>2.7040062867933941</v>
      </c>
      <c r="BR1894">
        <f t="shared" si="103"/>
        <v>137.03839108204684</v>
      </c>
      <c r="BU1894">
        <f t="shared" si="101"/>
        <v>0.5758883471257642</v>
      </c>
      <c r="BW1894">
        <f>IF($BW$6="","",IF(ISERROR(INDEX([1]Base!$A$2:$C$207,MATCH($BW$6,[1]Base!$A$2:$A$207,0),2))=TRUE,"CABLE INCONNU",(INDEX([1]Base!$A$2:$C$207,MATCH($BW$6,[1]Base!$A$2:$A$207,0),3))))</f>
        <v>15.75</v>
      </c>
      <c r="BY1894">
        <f>IF($BW$6="","",IF(ISERROR(INDEX([1]Base!$A$2:$C$207,MATCH($BW$6,[1]Base!$A$2:$A$207,0),2))=TRUE,"CABLE INCONNU",(INDEX([1]Base!$A$2:$C$207,MATCH($BW$6,[1]Base!$A$2:$A$207,0),2))))</f>
        <v>0.54700000000000004</v>
      </c>
      <c r="CA1894">
        <f t="shared" si="102"/>
        <v>237.96</v>
      </c>
      <c r="CD18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BORD'!$B$13:$B$2000,0),9)))*Q1894/$M$18)</f>
        <v>237.96</v>
      </c>
      <c r="CF1894">
        <f>'[1]TABLEAU DE BORD'!B1892</f>
        <v>0</v>
      </c>
      <c r="CG1894">
        <f>'[1]TABLEAU DE BORD'!E1892-'[1]TABLEAU DE BORD'!C1892</f>
        <v>0</v>
      </c>
      <c r="CI1894">
        <f>'[1]TABLEAU DE BORD'!H1892</f>
        <v>0</v>
      </c>
      <c r="CJ1894">
        <f>'[1]TABLEAU DE BORD'!K1892-'[1]TABLEAU DE BORD'!I1892</f>
        <v>0</v>
      </c>
    </row>
    <row r="1895" spans="69:88" x14ac:dyDescent="0.25">
      <c r="BQ18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BORD'!$B$13:$B$2000,0),11))*Q1895/INDEX('[1]TABLEAU DE BORD'!$B$13:$R$2000,MATCH('Formalisme RTE'!$H$2,'[1]TABLEAU DE BORD'!$B$13:$B$2000,0),12)</f>
        <v>2.7040062867933941</v>
      </c>
      <c r="BR1895">
        <f t="shared" si="103"/>
        <v>137.03839108204684</v>
      </c>
      <c r="BU1895">
        <f t="shared" si="101"/>
        <v>0.5758883471257642</v>
      </c>
      <c r="BW1895">
        <f>IF($BW$6="","",IF(ISERROR(INDEX([1]Base!$A$2:$C$207,MATCH($BW$6,[1]Base!$A$2:$A$207,0),2))=TRUE,"CABLE INCONNU",(INDEX([1]Base!$A$2:$C$207,MATCH($BW$6,[1]Base!$A$2:$A$207,0),3))))</f>
        <v>15.75</v>
      </c>
      <c r="BY1895">
        <f>IF($BW$6="","",IF(ISERROR(INDEX([1]Base!$A$2:$C$207,MATCH($BW$6,[1]Base!$A$2:$A$207,0),2))=TRUE,"CABLE INCONNU",(INDEX([1]Base!$A$2:$C$207,MATCH($BW$6,[1]Base!$A$2:$A$207,0),2))))</f>
        <v>0.54700000000000004</v>
      </c>
      <c r="CA1895">
        <f t="shared" si="102"/>
        <v>237.96</v>
      </c>
      <c r="CD18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BORD'!$B$13:$B$2000,0),9)))*Q1895/$M$18)</f>
        <v>237.96</v>
      </c>
      <c r="CF1895">
        <f>'[1]TABLEAU DE BORD'!B1893</f>
        <v>0</v>
      </c>
      <c r="CG1895">
        <f>'[1]TABLEAU DE BORD'!E1893-'[1]TABLEAU DE BORD'!C1893</f>
        <v>0</v>
      </c>
      <c r="CI1895">
        <f>'[1]TABLEAU DE BORD'!H1893</f>
        <v>0</v>
      </c>
      <c r="CJ1895">
        <f>'[1]TABLEAU DE BORD'!K1893-'[1]TABLEAU DE BORD'!I1893</f>
        <v>0</v>
      </c>
    </row>
    <row r="1896" spans="69:88" x14ac:dyDescent="0.25">
      <c r="BQ18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BORD'!$B$13:$B$2000,0),11))*Q1896/INDEX('[1]TABLEAU DE BORD'!$B$13:$R$2000,MATCH('Formalisme RTE'!$H$2,'[1]TABLEAU DE BORD'!$B$13:$B$2000,0),12)</f>
        <v>2.7040062867933941</v>
      </c>
      <c r="BR1896">
        <f t="shared" si="103"/>
        <v>137.03839108204684</v>
      </c>
      <c r="BU1896">
        <f t="shared" si="101"/>
        <v>0.5758883471257642</v>
      </c>
      <c r="BW1896">
        <f>IF($BW$6="","",IF(ISERROR(INDEX([1]Base!$A$2:$C$207,MATCH($BW$6,[1]Base!$A$2:$A$207,0),2))=TRUE,"CABLE INCONNU",(INDEX([1]Base!$A$2:$C$207,MATCH($BW$6,[1]Base!$A$2:$A$207,0),3))))</f>
        <v>15.75</v>
      </c>
      <c r="BY1896">
        <f>IF($BW$6="","",IF(ISERROR(INDEX([1]Base!$A$2:$C$207,MATCH($BW$6,[1]Base!$A$2:$A$207,0),2))=TRUE,"CABLE INCONNU",(INDEX([1]Base!$A$2:$C$207,MATCH($BW$6,[1]Base!$A$2:$A$207,0),2))))</f>
        <v>0.54700000000000004</v>
      </c>
      <c r="CA1896">
        <f t="shared" si="102"/>
        <v>237.96</v>
      </c>
      <c r="CD18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BORD'!$B$13:$B$2000,0),9)))*Q1896/$M$18)</f>
        <v>237.96</v>
      </c>
      <c r="CF1896">
        <f>'[1]TABLEAU DE BORD'!B1894</f>
        <v>0</v>
      </c>
      <c r="CG1896">
        <f>'[1]TABLEAU DE BORD'!E1894-'[1]TABLEAU DE BORD'!C1894</f>
        <v>0</v>
      </c>
      <c r="CI1896">
        <f>'[1]TABLEAU DE BORD'!H1894</f>
        <v>0</v>
      </c>
      <c r="CJ1896">
        <f>'[1]TABLEAU DE BORD'!K1894-'[1]TABLEAU DE BORD'!I1894</f>
        <v>0</v>
      </c>
    </row>
    <row r="1897" spans="69:88" x14ac:dyDescent="0.25">
      <c r="BQ18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BORD'!$B$13:$B$2000,0),11))*Q1897/INDEX('[1]TABLEAU DE BORD'!$B$13:$R$2000,MATCH('Formalisme RTE'!$H$2,'[1]TABLEAU DE BORD'!$B$13:$B$2000,0),12)</f>
        <v>2.7040062867933941</v>
      </c>
      <c r="BR1897">
        <f t="shared" si="103"/>
        <v>137.03839108204684</v>
      </c>
      <c r="BU1897">
        <f t="shared" si="101"/>
        <v>0.5758883471257642</v>
      </c>
      <c r="BW1897">
        <f>IF($BW$6="","",IF(ISERROR(INDEX([1]Base!$A$2:$C$207,MATCH($BW$6,[1]Base!$A$2:$A$207,0),2))=TRUE,"CABLE INCONNU",(INDEX([1]Base!$A$2:$C$207,MATCH($BW$6,[1]Base!$A$2:$A$207,0),3))))</f>
        <v>15.75</v>
      </c>
      <c r="BY1897">
        <f>IF($BW$6="","",IF(ISERROR(INDEX([1]Base!$A$2:$C$207,MATCH($BW$6,[1]Base!$A$2:$A$207,0),2))=TRUE,"CABLE INCONNU",(INDEX([1]Base!$A$2:$C$207,MATCH($BW$6,[1]Base!$A$2:$A$207,0),2))))</f>
        <v>0.54700000000000004</v>
      </c>
      <c r="CA1897">
        <f t="shared" si="102"/>
        <v>237.96</v>
      </c>
      <c r="CD18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BORD'!$B$13:$B$2000,0),9)))*Q1897/$M$18)</f>
        <v>237.96</v>
      </c>
      <c r="CF1897">
        <f>'[1]TABLEAU DE BORD'!B1895</f>
        <v>0</v>
      </c>
      <c r="CG1897">
        <f>'[1]TABLEAU DE BORD'!E1895-'[1]TABLEAU DE BORD'!C1895</f>
        <v>0</v>
      </c>
      <c r="CI1897">
        <f>'[1]TABLEAU DE BORD'!H1895</f>
        <v>0</v>
      </c>
      <c r="CJ1897">
        <f>'[1]TABLEAU DE BORD'!K1895-'[1]TABLEAU DE BORD'!I1895</f>
        <v>0</v>
      </c>
    </row>
    <row r="1898" spans="69:88" x14ac:dyDescent="0.25">
      <c r="BQ18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BORD'!$B$13:$B$2000,0),11))*Q1898/INDEX('[1]TABLEAU DE BORD'!$B$13:$R$2000,MATCH('Formalisme RTE'!$H$2,'[1]TABLEAU DE BORD'!$B$13:$B$2000,0),12)</f>
        <v>2.7040062867933941</v>
      </c>
      <c r="BR1898">
        <f t="shared" si="103"/>
        <v>137.03839108204684</v>
      </c>
      <c r="BU1898">
        <f t="shared" si="101"/>
        <v>0.5758883471257642</v>
      </c>
      <c r="BW1898">
        <f>IF($BW$6="","",IF(ISERROR(INDEX([1]Base!$A$2:$C$207,MATCH($BW$6,[1]Base!$A$2:$A$207,0),2))=TRUE,"CABLE INCONNU",(INDEX([1]Base!$A$2:$C$207,MATCH($BW$6,[1]Base!$A$2:$A$207,0),3))))</f>
        <v>15.75</v>
      </c>
      <c r="BY1898">
        <f>IF($BW$6="","",IF(ISERROR(INDEX([1]Base!$A$2:$C$207,MATCH($BW$6,[1]Base!$A$2:$A$207,0),2))=TRUE,"CABLE INCONNU",(INDEX([1]Base!$A$2:$C$207,MATCH($BW$6,[1]Base!$A$2:$A$207,0),2))))</f>
        <v>0.54700000000000004</v>
      </c>
      <c r="CA1898">
        <f t="shared" si="102"/>
        <v>237.96</v>
      </c>
      <c r="CD18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BORD'!$B$13:$B$2000,0),9)))*Q1898/$M$18)</f>
        <v>237.96</v>
      </c>
      <c r="CF1898">
        <f>'[1]TABLEAU DE BORD'!B1896</f>
        <v>0</v>
      </c>
      <c r="CG1898">
        <f>'[1]TABLEAU DE BORD'!E1896-'[1]TABLEAU DE BORD'!C1896</f>
        <v>0</v>
      </c>
      <c r="CI1898">
        <f>'[1]TABLEAU DE BORD'!H1896</f>
        <v>0</v>
      </c>
      <c r="CJ1898">
        <f>'[1]TABLEAU DE BORD'!K1896-'[1]TABLEAU DE BORD'!I1896</f>
        <v>0</v>
      </c>
    </row>
    <row r="1899" spans="69:88" x14ac:dyDescent="0.25">
      <c r="BQ18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BORD'!$B$13:$B$2000,0),11))*Q1899/INDEX('[1]TABLEAU DE BORD'!$B$13:$R$2000,MATCH('Formalisme RTE'!$H$2,'[1]TABLEAU DE BORD'!$B$13:$B$2000,0),12)</f>
        <v>2.7040062867933941</v>
      </c>
      <c r="BR1899">
        <f t="shared" si="103"/>
        <v>137.03839108204684</v>
      </c>
      <c r="BU1899">
        <f t="shared" si="101"/>
        <v>0.5758883471257642</v>
      </c>
      <c r="BW1899">
        <f>IF($BW$6="","",IF(ISERROR(INDEX([1]Base!$A$2:$C$207,MATCH($BW$6,[1]Base!$A$2:$A$207,0),2))=TRUE,"CABLE INCONNU",(INDEX([1]Base!$A$2:$C$207,MATCH($BW$6,[1]Base!$A$2:$A$207,0),3))))</f>
        <v>15.75</v>
      </c>
      <c r="BY1899">
        <f>IF($BW$6="","",IF(ISERROR(INDEX([1]Base!$A$2:$C$207,MATCH($BW$6,[1]Base!$A$2:$A$207,0),2))=TRUE,"CABLE INCONNU",(INDEX([1]Base!$A$2:$C$207,MATCH($BW$6,[1]Base!$A$2:$A$207,0),2))))</f>
        <v>0.54700000000000004</v>
      </c>
      <c r="CA1899">
        <f t="shared" si="102"/>
        <v>237.96</v>
      </c>
      <c r="CD18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BORD'!$B$13:$B$2000,0),9)))*Q1899/$M$18)</f>
        <v>237.96</v>
      </c>
      <c r="CF1899">
        <f>'[1]TABLEAU DE BORD'!B1897</f>
        <v>0</v>
      </c>
      <c r="CG1899">
        <f>'[1]TABLEAU DE BORD'!E1897-'[1]TABLEAU DE BORD'!C1897</f>
        <v>0</v>
      </c>
      <c r="CI1899">
        <f>'[1]TABLEAU DE BORD'!H1897</f>
        <v>0</v>
      </c>
      <c r="CJ1899">
        <f>'[1]TABLEAU DE BORD'!K1897-'[1]TABLEAU DE BORD'!I1897</f>
        <v>0</v>
      </c>
    </row>
    <row r="1900" spans="69:88" x14ac:dyDescent="0.25">
      <c r="BQ19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BORD'!$B$13:$B$2000,0),11))*Q1900/INDEX('[1]TABLEAU DE BORD'!$B$13:$R$2000,MATCH('Formalisme RTE'!$H$2,'[1]TABLEAU DE BORD'!$B$13:$B$2000,0),12)</f>
        <v>2.7040062867933941</v>
      </c>
      <c r="BR1900">
        <f t="shared" si="103"/>
        <v>137.03839108204684</v>
      </c>
      <c r="BU1900">
        <f t="shared" si="101"/>
        <v>0.5758883471257642</v>
      </c>
      <c r="BW1900">
        <f>IF($BW$6="","",IF(ISERROR(INDEX([1]Base!$A$2:$C$207,MATCH($BW$6,[1]Base!$A$2:$A$207,0),2))=TRUE,"CABLE INCONNU",(INDEX([1]Base!$A$2:$C$207,MATCH($BW$6,[1]Base!$A$2:$A$207,0),3))))</f>
        <v>15.75</v>
      </c>
      <c r="BY1900">
        <f>IF($BW$6="","",IF(ISERROR(INDEX([1]Base!$A$2:$C$207,MATCH($BW$6,[1]Base!$A$2:$A$207,0),2))=TRUE,"CABLE INCONNU",(INDEX([1]Base!$A$2:$C$207,MATCH($BW$6,[1]Base!$A$2:$A$207,0),2))))</f>
        <v>0.54700000000000004</v>
      </c>
      <c r="CA1900">
        <f t="shared" si="102"/>
        <v>237.96</v>
      </c>
      <c r="CD19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BORD'!$B$13:$B$2000,0),9)))*Q1900/$M$18)</f>
        <v>237.96</v>
      </c>
      <c r="CF1900">
        <f>'[1]TABLEAU DE BORD'!B1898</f>
        <v>0</v>
      </c>
      <c r="CG1900">
        <f>'[1]TABLEAU DE BORD'!E1898-'[1]TABLEAU DE BORD'!C1898</f>
        <v>0</v>
      </c>
      <c r="CI1900">
        <f>'[1]TABLEAU DE BORD'!H1898</f>
        <v>0</v>
      </c>
      <c r="CJ1900">
        <f>'[1]TABLEAU DE BORD'!K1898-'[1]TABLEAU DE BORD'!I1898</f>
        <v>0</v>
      </c>
    </row>
    <row r="1901" spans="69:88" x14ac:dyDescent="0.25">
      <c r="BQ19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BORD'!$B$13:$B$2000,0),11))*Q1901/INDEX('[1]TABLEAU DE BORD'!$B$13:$R$2000,MATCH('Formalisme RTE'!$H$2,'[1]TABLEAU DE BORD'!$B$13:$B$2000,0),12)</f>
        <v>2.7040062867933941</v>
      </c>
      <c r="BR1901">
        <f t="shared" si="103"/>
        <v>137.03839108204684</v>
      </c>
      <c r="BU1901">
        <f t="shared" si="101"/>
        <v>0.5758883471257642</v>
      </c>
      <c r="BW1901">
        <f>IF($BW$6="","",IF(ISERROR(INDEX([1]Base!$A$2:$C$207,MATCH($BW$6,[1]Base!$A$2:$A$207,0),2))=TRUE,"CABLE INCONNU",(INDEX([1]Base!$A$2:$C$207,MATCH($BW$6,[1]Base!$A$2:$A$207,0),3))))</f>
        <v>15.75</v>
      </c>
      <c r="BY1901">
        <f>IF($BW$6="","",IF(ISERROR(INDEX([1]Base!$A$2:$C$207,MATCH($BW$6,[1]Base!$A$2:$A$207,0),2))=TRUE,"CABLE INCONNU",(INDEX([1]Base!$A$2:$C$207,MATCH($BW$6,[1]Base!$A$2:$A$207,0),2))))</f>
        <v>0.54700000000000004</v>
      </c>
      <c r="CA1901">
        <f t="shared" si="102"/>
        <v>237.96</v>
      </c>
      <c r="CD19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BORD'!$B$13:$B$2000,0),9)))*Q1901/$M$18)</f>
        <v>237.96</v>
      </c>
      <c r="CF1901">
        <f>'[1]TABLEAU DE BORD'!B1899</f>
        <v>0</v>
      </c>
      <c r="CG1901">
        <f>'[1]TABLEAU DE BORD'!E1899-'[1]TABLEAU DE BORD'!C1899</f>
        <v>0</v>
      </c>
      <c r="CI1901">
        <f>'[1]TABLEAU DE BORD'!H1899</f>
        <v>0</v>
      </c>
      <c r="CJ1901">
        <f>'[1]TABLEAU DE BORD'!K1899-'[1]TABLEAU DE BORD'!I1899</f>
        <v>0</v>
      </c>
    </row>
    <row r="1902" spans="69:88" x14ac:dyDescent="0.25">
      <c r="BQ19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BORD'!$B$13:$B$2000,0),11))*Q1902/INDEX('[1]TABLEAU DE BORD'!$B$13:$R$2000,MATCH('Formalisme RTE'!$H$2,'[1]TABLEAU DE BORD'!$B$13:$B$2000,0),12)</f>
        <v>2.7040062867933941</v>
      </c>
      <c r="BR1902">
        <f t="shared" si="103"/>
        <v>137.03839108204684</v>
      </c>
      <c r="BU1902">
        <f t="shared" si="101"/>
        <v>0.5758883471257642</v>
      </c>
      <c r="BW1902">
        <f>IF($BW$6="","",IF(ISERROR(INDEX([1]Base!$A$2:$C$207,MATCH($BW$6,[1]Base!$A$2:$A$207,0),2))=TRUE,"CABLE INCONNU",(INDEX([1]Base!$A$2:$C$207,MATCH($BW$6,[1]Base!$A$2:$A$207,0),3))))</f>
        <v>15.75</v>
      </c>
      <c r="BY1902">
        <f>IF($BW$6="","",IF(ISERROR(INDEX([1]Base!$A$2:$C$207,MATCH($BW$6,[1]Base!$A$2:$A$207,0),2))=TRUE,"CABLE INCONNU",(INDEX([1]Base!$A$2:$C$207,MATCH($BW$6,[1]Base!$A$2:$A$207,0),2))))</f>
        <v>0.54700000000000004</v>
      </c>
      <c r="CA1902">
        <f t="shared" si="102"/>
        <v>237.96</v>
      </c>
      <c r="CD19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BORD'!$B$13:$B$2000,0),9)))*Q1902/$M$18)</f>
        <v>237.96</v>
      </c>
      <c r="CF1902">
        <f>'[1]TABLEAU DE BORD'!B1900</f>
        <v>0</v>
      </c>
      <c r="CG1902">
        <f>'[1]TABLEAU DE BORD'!E1900-'[1]TABLEAU DE BORD'!C1900</f>
        <v>0</v>
      </c>
      <c r="CI1902">
        <f>'[1]TABLEAU DE BORD'!H1900</f>
        <v>0</v>
      </c>
      <c r="CJ1902">
        <f>'[1]TABLEAU DE BORD'!K1900-'[1]TABLEAU DE BORD'!I1900</f>
        <v>0</v>
      </c>
    </row>
    <row r="1903" spans="69:88" x14ac:dyDescent="0.25">
      <c r="BQ19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BORD'!$B$13:$B$2000,0),11))*Q1903/INDEX('[1]TABLEAU DE BORD'!$B$13:$R$2000,MATCH('Formalisme RTE'!$H$2,'[1]TABLEAU DE BORD'!$B$13:$B$2000,0),12)</f>
        <v>2.7040062867933941</v>
      </c>
      <c r="BR1903">
        <f t="shared" si="103"/>
        <v>137.03839108204684</v>
      </c>
      <c r="BU1903">
        <f t="shared" si="101"/>
        <v>0.5758883471257642</v>
      </c>
      <c r="BW1903">
        <f>IF($BW$6="","",IF(ISERROR(INDEX([1]Base!$A$2:$C$207,MATCH($BW$6,[1]Base!$A$2:$A$207,0),2))=TRUE,"CABLE INCONNU",(INDEX([1]Base!$A$2:$C$207,MATCH($BW$6,[1]Base!$A$2:$A$207,0),3))))</f>
        <v>15.75</v>
      </c>
      <c r="BY1903">
        <f>IF($BW$6="","",IF(ISERROR(INDEX([1]Base!$A$2:$C$207,MATCH($BW$6,[1]Base!$A$2:$A$207,0),2))=TRUE,"CABLE INCONNU",(INDEX([1]Base!$A$2:$C$207,MATCH($BW$6,[1]Base!$A$2:$A$207,0),2))))</f>
        <v>0.54700000000000004</v>
      </c>
      <c r="CA1903">
        <f t="shared" si="102"/>
        <v>237.96</v>
      </c>
      <c r="CD19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BORD'!$B$13:$B$2000,0),9)))*Q1903/$M$18)</f>
        <v>237.96</v>
      </c>
      <c r="CF1903">
        <f>'[1]TABLEAU DE BORD'!B1901</f>
        <v>0</v>
      </c>
      <c r="CG1903">
        <f>'[1]TABLEAU DE BORD'!E1901-'[1]TABLEAU DE BORD'!C1901</f>
        <v>0</v>
      </c>
      <c r="CI1903">
        <f>'[1]TABLEAU DE BORD'!H1901</f>
        <v>0</v>
      </c>
      <c r="CJ1903">
        <f>'[1]TABLEAU DE BORD'!K1901-'[1]TABLEAU DE BORD'!I1901</f>
        <v>0</v>
      </c>
    </row>
    <row r="1904" spans="69:88" x14ac:dyDescent="0.25">
      <c r="BQ19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BORD'!$B$13:$B$2000,0),11))*Q1904/INDEX('[1]TABLEAU DE BORD'!$B$13:$R$2000,MATCH('Formalisme RTE'!$H$2,'[1]TABLEAU DE BORD'!$B$13:$B$2000,0),12)</f>
        <v>2.7040062867933941</v>
      </c>
      <c r="BR1904">
        <f t="shared" si="103"/>
        <v>137.03839108204684</v>
      </c>
      <c r="BU1904">
        <f t="shared" si="101"/>
        <v>0.5758883471257642</v>
      </c>
      <c r="BW1904">
        <f>IF($BW$6="","",IF(ISERROR(INDEX([1]Base!$A$2:$C$207,MATCH($BW$6,[1]Base!$A$2:$A$207,0),2))=TRUE,"CABLE INCONNU",(INDEX([1]Base!$A$2:$C$207,MATCH($BW$6,[1]Base!$A$2:$A$207,0),3))))</f>
        <v>15.75</v>
      </c>
      <c r="BY1904">
        <f>IF($BW$6="","",IF(ISERROR(INDEX([1]Base!$A$2:$C$207,MATCH($BW$6,[1]Base!$A$2:$A$207,0),2))=TRUE,"CABLE INCONNU",(INDEX([1]Base!$A$2:$C$207,MATCH($BW$6,[1]Base!$A$2:$A$207,0),2))))</f>
        <v>0.54700000000000004</v>
      </c>
      <c r="CA1904">
        <f t="shared" si="102"/>
        <v>237.96</v>
      </c>
      <c r="CD19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BORD'!$B$13:$B$2000,0),9)))*Q1904/$M$18)</f>
        <v>237.96</v>
      </c>
      <c r="CF1904">
        <f>'[1]TABLEAU DE BORD'!B1902</f>
        <v>0</v>
      </c>
      <c r="CG1904">
        <f>'[1]TABLEAU DE BORD'!E1902-'[1]TABLEAU DE BORD'!C1902</f>
        <v>0</v>
      </c>
      <c r="CI1904">
        <f>'[1]TABLEAU DE BORD'!H1902</f>
        <v>0</v>
      </c>
      <c r="CJ1904">
        <f>'[1]TABLEAU DE BORD'!K1902-'[1]TABLEAU DE BORD'!I1902</f>
        <v>0</v>
      </c>
    </row>
    <row r="1905" spans="69:88" x14ac:dyDescent="0.25">
      <c r="BQ19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BORD'!$B$13:$B$2000,0),11))*Q1905/INDEX('[1]TABLEAU DE BORD'!$B$13:$R$2000,MATCH('Formalisme RTE'!$H$2,'[1]TABLEAU DE BORD'!$B$13:$B$2000,0),12)</f>
        <v>2.7040062867933941</v>
      </c>
      <c r="BR1905">
        <f t="shared" si="103"/>
        <v>137.03839108204684</v>
      </c>
      <c r="BU1905">
        <f t="shared" si="101"/>
        <v>0.5758883471257642</v>
      </c>
      <c r="BW1905">
        <f>IF($BW$6="","",IF(ISERROR(INDEX([1]Base!$A$2:$C$207,MATCH($BW$6,[1]Base!$A$2:$A$207,0),2))=TRUE,"CABLE INCONNU",(INDEX([1]Base!$A$2:$C$207,MATCH($BW$6,[1]Base!$A$2:$A$207,0),3))))</f>
        <v>15.75</v>
      </c>
      <c r="BY1905">
        <f>IF($BW$6="","",IF(ISERROR(INDEX([1]Base!$A$2:$C$207,MATCH($BW$6,[1]Base!$A$2:$A$207,0),2))=TRUE,"CABLE INCONNU",(INDEX([1]Base!$A$2:$C$207,MATCH($BW$6,[1]Base!$A$2:$A$207,0),2))))</f>
        <v>0.54700000000000004</v>
      </c>
      <c r="CA1905">
        <f t="shared" si="102"/>
        <v>237.96</v>
      </c>
      <c r="CD19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BORD'!$B$13:$B$2000,0),9)))*Q1905/$M$18)</f>
        <v>237.96</v>
      </c>
      <c r="CF1905">
        <f>'[1]TABLEAU DE BORD'!B1903</f>
        <v>0</v>
      </c>
      <c r="CG1905">
        <f>'[1]TABLEAU DE BORD'!E1903-'[1]TABLEAU DE BORD'!C1903</f>
        <v>0</v>
      </c>
      <c r="CI1905">
        <f>'[1]TABLEAU DE BORD'!H1903</f>
        <v>0</v>
      </c>
      <c r="CJ1905">
        <f>'[1]TABLEAU DE BORD'!K1903-'[1]TABLEAU DE BORD'!I1903</f>
        <v>0</v>
      </c>
    </row>
    <row r="1906" spans="69:88" x14ac:dyDescent="0.25">
      <c r="BQ19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BORD'!$B$13:$B$2000,0),11))*Q1906/INDEX('[1]TABLEAU DE BORD'!$B$13:$R$2000,MATCH('Formalisme RTE'!$H$2,'[1]TABLEAU DE BORD'!$B$13:$B$2000,0),12)</f>
        <v>2.7040062867933941</v>
      </c>
      <c r="BR1906">
        <f t="shared" si="103"/>
        <v>137.03839108204684</v>
      </c>
      <c r="BU1906">
        <f t="shared" si="101"/>
        <v>0.5758883471257642</v>
      </c>
      <c r="BW1906">
        <f>IF($BW$6="","",IF(ISERROR(INDEX([1]Base!$A$2:$C$207,MATCH($BW$6,[1]Base!$A$2:$A$207,0),2))=TRUE,"CABLE INCONNU",(INDEX([1]Base!$A$2:$C$207,MATCH($BW$6,[1]Base!$A$2:$A$207,0),3))))</f>
        <v>15.75</v>
      </c>
      <c r="BY1906">
        <f>IF($BW$6="","",IF(ISERROR(INDEX([1]Base!$A$2:$C$207,MATCH($BW$6,[1]Base!$A$2:$A$207,0),2))=TRUE,"CABLE INCONNU",(INDEX([1]Base!$A$2:$C$207,MATCH($BW$6,[1]Base!$A$2:$A$207,0),2))))</f>
        <v>0.54700000000000004</v>
      </c>
      <c r="CA1906">
        <f t="shared" si="102"/>
        <v>237.96</v>
      </c>
      <c r="CD19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BORD'!$B$13:$B$2000,0),9)))*Q1906/$M$18)</f>
        <v>237.96</v>
      </c>
      <c r="CF1906">
        <f>'[1]TABLEAU DE BORD'!B1904</f>
        <v>0</v>
      </c>
      <c r="CG1906">
        <f>'[1]TABLEAU DE BORD'!E1904-'[1]TABLEAU DE BORD'!C1904</f>
        <v>0</v>
      </c>
      <c r="CI1906">
        <f>'[1]TABLEAU DE BORD'!H1904</f>
        <v>0</v>
      </c>
      <c r="CJ1906">
        <f>'[1]TABLEAU DE BORD'!K1904-'[1]TABLEAU DE BORD'!I1904</f>
        <v>0</v>
      </c>
    </row>
    <row r="1907" spans="69:88" x14ac:dyDescent="0.25">
      <c r="BQ19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BORD'!$B$13:$B$2000,0),11))*Q1907/INDEX('[1]TABLEAU DE BORD'!$B$13:$R$2000,MATCH('Formalisme RTE'!$H$2,'[1]TABLEAU DE BORD'!$B$13:$B$2000,0),12)</f>
        <v>2.7040062867933941</v>
      </c>
      <c r="BR1907">
        <f t="shared" si="103"/>
        <v>137.03839108204684</v>
      </c>
      <c r="BU1907">
        <f t="shared" si="101"/>
        <v>0.5758883471257642</v>
      </c>
      <c r="BW1907">
        <f>IF($BW$6="","",IF(ISERROR(INDEX([1]Base!$A$2:$C$207,MATCH($BW$6,[1]Base!$A$2:$A$207,0),2))=TRUE,"CABLE INCONNU",(INDEX([1]Base!$A$2:$C$207,MATCH($BW$6,[1]Base!$A$2:$A$207,0),3))))</f>
        <v>15.75</v>
      </c>
      <c r="BY1907">
        <f>IF($BW$6="","",IF(ISERROR(INDEX([1]Base!$A$2:$C$207,MATCH($BW$6,[1]Base!$A$2:$A$207,0),2))=TRUE,"CABLE INCONNU",(INDEX([1]Base!$A$2:$C$207,MATCH($BW$6,[1]Base!$A$2:$A$207,0),2))))</f>
        <v>0.54700000000000004</v>
      </c>
      <c r="CA1907">
        <f t="shared" si="102"/>
        <v>237.96</v>
      </c>
      <c r="CD19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BORD'!$B$13:$B$2000,0),9)))*Q1907/$M$18)</f>
        <v>237.96</v>
      </c>
      <c r="CF1907">
        <f>'[1]TABLEAU DE BORD'!B1905</f>
        <v>0</v>
      </c>
      <c r="CG1907">
        <f>'[1]TABLEAU DE BORD'!E1905-'[1]TABLEAU DE BORD'!C1905</f>
        <v>0</v>
      </c>
      <c r="CI1907">
        <f>'[1]TABLEAU DE BORD'!H1905</f>
        <v>0</v>
      </c>
      <c r="CJ1907">
        <f>'[1]TABLEAU DE BORD'!K1905-'[1]TABLEAU DE BORD'!I1905</f>
        <v>0</v>
      </c>
    </row>
    <row r="1908" spans="69:88" x14ac:dyDescent="0.25">
      <c r="BQ19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BORD'!$B$13:$B$2000,0),11))*Q1908/INDEX('[1]TABLEAU DE BORD'!$B$13:$R$2000,MATCH('Formalisme RTE'!$H$2,'[1]TABLEAU DE BORD'!$B$13:$B$2000,0),12)</f>
        <v>2.7040062867933941</v>
      </c>
      <c r="BR1908">
        <f t="shared" si="103"/>
        <v>137.03839108204684</v>
      </c>
      <c r="BU1908">
        <f t="shared" si="101"/>
        <v>0.5758883471257642</v>
      </c>
      <c r="BW1908">
        <f>IF($BW$6="","",IF(ISERROR(INDEX([1]Base!$A$2:$C$207,MATCH($BW$6,[1]Base!$A$2:$A$207,0),2))=TRUE,"CABLE INCONNU",(INDEX([1]Base!$A$2:$C$207,MATCH($BW$6,[1]Base!$A$2:$A$207,0),3))))</f>
        <v>15.75</v>
      </c>
      <c r="BY1908">
        <f>IF($BW$6="","",IF(ISERROR(INDEX([1]Base!$A$2:$C$207,MATCH($BW$6,[1]Base!$A$2:$A$207,0),2))=TRUE,"CABLE INCONNU",(INDEX([1]Base!$A$2:$C$207,MATCH($BW$6,[1]Base!$A$2:$A$207,0),2))))</f>
        <v>0.54700000000000004</v>
      </c>
      <c r="CA1908">
        <f t="shared" si="102"/>
        <v>237.96</v>
      </c>
      <c r="CD19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BORD'!$B$13:$B$2000,0),9)))*Q1908/$M$18)</f>
        <v>237.96</v>
      </c>
      <c r="CF1908">
        <f>'[1]TABLEAU DE BORD'!B1906</f>
        <v>0</v>
      </c>
      <c r="CG1908">
        <f>'[1]TABLEAU DE BORD'!E1906-'[1]TABLEAU DE BORD'!C1906</f>
        <v>0</v>
      </c>
      <c r="CI1908">
        <f>'[1]TABLEAU DE BORD'!H1906</f>
        <v>0</v>
      </c>
      <c r="CJ1908">
        <f>'[1]TABLEAU DE BORD'!K1906-'[1]TABLEAU DE BORD'!I1906</f>
        <v>0</v>
      </c>
    </row>
    <row r="1909" spans="69:88" x14ac:dyDescent="0.25">
      <c r="BQ19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BORD'!$B$13:$B$2000,0),11))*Q1909/INDEX('[1]TABLEAU DE BORD'!$B$13:$R$2000,MATCH('Formalisme RTE'!$H$2,'[1]TABLEAU DE BORD'!$B$13:$B$2000,0),12)</f>
        <v>2.7040062867933941</v>
      </c>
      <c r="BR1909">
        <f t="shared" si="103"/>
        <v>137.03839108204684</v>
      </c>
      <c r="BU1909">
        <f t="shared" si="101"/>
        <v>0.5758883471257642</v>
      </c>
      <c r="BW1909">
        <f>IF($BW$6="","",IF(ISERROR(INDEX([1]Base!$A$2:$C$207,MATCH($BW$6,[1]Base!$A$2:$A$207,0),2))=TRUE,"CABLE INCONNU",(INDEX([1]Base!$A$2:$C$207,MATCH($BW$6,[1]Base!$A$2:$A$207,0),3))))</f>
        <v>15.75</v>
      </c>
      <c r="BY1909">
        <f>IF($BW$6="","",IF(ISERROR(INDEX([1]Base!$A$2:$C$207,MATCH($BW$6,[1]Base!$A$2:$A$207,0),2))=TRUE,"CABLE INCONNU",(INDEX([1]Base!$A$2:$C$207,MATCH($BW$6,[1]Base!$A$2:$A$207,0),2))))</f>
        <v>0.54700000000000004</v>
      </c>
      <c r="CA1909">
        <f t="shared" si="102"/>
        <v>237.96</v>
      </c>
      <c r="CD19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BORD'!$B$13:$B$2000,0),9)))*Q1909/$M$18)</f>
        <v>237.96</v>
      </c>
      <c r="CF1909">
        <f>'[1]TABLEAU DE BORD'!B1907</f>
        <v>0</v>
      </c>
      <c r="CG1909">
        <f>'[1]TABLEAU DE BORD'!E1907-'[1]TABLEAU DE BORD'!C1907</f>
        <v>0</v>
      </c>
      <c r="CI1909">
        <f>'[1]TABLEAU DE BORD'!H1907</f>
        <v>0</v>
      </c>
      <c r="CJ1909">
        <f>'[1]TABLEAU DE BORD'!K1907-'[1]TABLEAU DE BORD'!I1907</f>
        <v>0</v>
      </c>
    </row>
    <row r="1910" spans="69:88" x14ac:dyDescent="0.25">
      <c r="BQ19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BORD'!$B$13:$B$2000,0),11))*Q1910/INDEX('[1]TABLEAU DE BORD'!$B$13:$R$2000,MATCH('Formalisme RTE'!$H$2,'[1]TABLEAU DE BORD'!$B$13:$B$2000,0),12)</f>
        <v>2.7040062867933941</v>
      </c>
      <c r="BR1910">
        <f t="shared" si="103"/>
        <v>137.03839108204684</v>
      </c>
      <c r="BU1910">
        <f t="shared" si="101"/>
        <v>0.5758883471257642</v>
      </c>
      <c r="BW1910">
        <f>IF($BW$6="","",IF(ISERROR(INDEX([1]Base!$A$2:$C$207,MATCH($BW$6,[1]Base!$A$2:$A$207,0),2))=TRUE,"CABLE INCONNU",(INDEX([1]Base!$A$2:$C$207,MATCH($BW$6,[1]Base!$A$2:$A$207,0),3))))</f>
        <v>15.75</v>
      </c>
      <c r="BY1910">
        <f>IF($BW$6="","",IF(ISERROR(INDEX([1]Base!$A$2:$C$207,MATCH($BW$6,[1]Base!$A$2:$A$207,0),2))=TRUE,"CABLE INCONNU",(INDEX([1]Base!$A$2:$C$207,MATCH($BW$6,[1]Base!$A$2:$A$207,0),2))))</f>
        <v>0.54700000000000004</v>
      </c>
      <c r="CA1910">
        <f t="shared" si="102"/>
        <v>237.96</v>
      </c>
      <c r="CD19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BORD'!$B$13:$B$2000,0),9)))*Q1910/$M$18)</f>
        <v>237.96</v>
      </c>
      <c r="CF1910">
        <f>'[1]TABLEAU DE BORD'!B1908</f>
        <v>0</v>
      </c>
      <c r="CG1910">
        <f>'[1]TABLEAU DE BORD'!E1908-'[1]TABLEAU DE BORD'!C1908</f>
        <v>0</v>
      </c>
      <c r="CI1910">
        <f>'[1]TABLEAU DE BORD'!H1908</f>
        <v>0</v>
      </c>
      <c r="CJ1910">
        <f>'[1]TABLEAU DE BORD'!K1908-'[1]TABLEAU DE BORD'!I1908</f>
        <v>0</v>
      </c>
    </row>
    <row r="1911" spans="69:88" x14ac:dyDescent="0.25">
      <c r="BQ19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BORD'!$B$13:$B$2000,0),11))*Q1911/INDEX('[1]TABLEAU DE BORD'!$B$13:$R$2000,MATCH('Formalisme RTE'!$H$2,'[1]TABLEAU DE BORD'!$B$13:$B$2000,0),12)</f>
        <v>2.7040062867933941</v>
      </c>
      <c r="BR1911">
        <f t="shared" si="103"/>
        <v>137.03839108204684</v>
      </c>
      <c r="BU1911">
        <f t="shared" si="101"/>
        <v>0.5758883471257642</v>
      </c>
      <c r="BW1911">
        <f>IF($BW$6="","",IF(ISERROR(INDEX([1]Base!$A$2:$C$207,MATCH($BW$6,[1]Base!$A$2:$A$207,0),2))=TRUE,"CABLE INCONNU",(INDEX([1]Base!$A$2:$C$207,MATCH($BW$6,[1]Base!$A$2:$A$207,0),3))))</f>
        <v>15.75</v>
      </c>
      <c r="BY1911">
        <f>IF($BW$6="","",IF(ISERROR(INDEX([1]Base!$A$2:$C$207,MATCH($BW$6,[1]Base!$A$2:$A$207,0),2))=TRUE,"CABLE INCONNU",(INDEX([1]Base!$A$2:$C$207,MATCH($BW$6,[1]Base!$A$2:$A$207,0),2))))</f>
        <v>0.54700000000000004</v>
      </c>
      <c r="CA1911">
        <f t="shared" si="102"/>
        <v>237.96</v>
      </c>
      <c r="CD19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BORD'!$B$13:$B$2000,0),9)))*Q1911/$M$18)</f>
        <v>237.96</v>
      </c>
      <c r="CF1911">
        <f>'[1]TABLEAU DE BORD'!B1909</f>
        <v>0</v>
      </c>
      <c r="CG1911">
        <f>'[1]TABLEAU DE BORD'!E1909-'[1]TABLEAU DE BORD'!C1909</f>
        <v>0</v>
      </c>
      <c r="CI1911">
        <f>'[1]TABLEAU DE BORD'!H1909</f>
        <v>0</v>
      </c>
      <c r="CJ1911">
        <f>'[1]TABLEAU DE BORD'!K1909-'[1]TABLEAU DE BORD'!I1909</f>
        <v>0</v>
      </c>
    </row>
    <row r="1912" spans="69:88" x14ac:dyDescent="0.25">
      <c r="BQ19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BORD'!$B$13:$B$2000,0),11))*Q1912/INDEX('[1]TABLEAU DE BORD'!$B$13:$R$2000,MATCH('Formalisme RTE'!$H$2,'[1]TABLEAU DE BORD'!$B$13:$B$2000,0),12)</f>
        <v>2.7040062867933941</v>
      </c>
      <c r="BR1912">
        <f t="shared" si="103"/>
        <v>137.03839108204684</v>
      </c>
      <c r="BU1912">
        <f t="shared" si="101"/>
        <v>0.5758883471257642</v>
      </c>
      <c r="BW1912">
        <f>IF($BW$6="","",IF(ISERROR(INDEX([1]Base!$A$2:$C$207,MATCH($BW$6,[1]Base!$A$2:$A$207,0),2))=TRUE,"CABLE INCONNU",(INDEX([1]Base!$A$2:$C$207,MATCH($BW$6,[1]Base!$A$2:$A$207,0),3))))</f>
        <v>15.75</v>
      </c>
      <c r="BY1912">
        <f>IF($BW$6="","",IF(ISERROR(INDEX([1]Base!$A$2:$C$207,MATCH($BW$6,[1]Base!$A$2:$A$207,0),2))=TRUE,"CABLE INCONNU",(INDEX([1]Base!$A$2:$C$207,MATCH($BW$6,[1]Base!$A$2:$A$207,0),2))))</f>
        <v>0.54700000000000004</v>
      </c>
      <c r="CA1912">
        <f t="shared" si="102"/>
        <v>237.96</v>
      </c>
      <c r="CD19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BORD'!$B$13:$B$2000,0),9)))*Q1912/$M$18)</f>
        <v>237.96</v>
      </c>
      <c r="CF1912">
        <f>'[1]TABLEAU DE BORD'!B1910</f>
        <v>0</v>
      </c>
      <c r="CG1912">
        <f>'[1]TABLEAU DE BORD'!E1910-'[1]TABLEAU DE BORD'!C1910</f>
        <v>0</v>
      </c>
      <c r="CI1912">
        <f>'[1]TABLEAU DE BORD'!H1910</f>
        <v>0</v>
      </c>
      <c r="CJ1912">
        <f>'[1]TABLEAU DE BORD'!K1910-'[1]TABLEAU DE BORD'!I1910</f>
        <v>0</v>
      </c>
    </row>
    <row r="1913" spans="69:88" x14ac:dyDescent="0.25">
      <c r="BQ19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BORD'!$B$13:$B$2000,0),11))*Q1913/INDEX('[1]TABLEAU DE BORD'!$B$13:$R$2000,MATCH('Formalisme RTE'!$H$2,'[1]TABLEAU DE BORD'!$B$13:$B$2000,0),12)</f>
        <v>2.7040062867933941</v>
      </c>
      <c r="BR1913">
        <f t="shared" si="103"/>
        <v>137.03839108204684</v>
      </c>
      <c r="BU1913">
        <f t="shared" si="101"/>
        <v>0.5758883471257642</v>
      </c>
      <c r="BW1913">
        <f>IF($BW$6="","",IF(ISERROR(INDEX([1]Base!$A$2:$C$207,MATCH($BW$6,[1]Base!$A$2:$A$207,0),2))=TRUE,"CABLE INCONNU",(INDEX([1]Base!$A$2:$C$207,MATCH($BW$6,[1]Base!$A$2:$A$207,0),3))))</f>
        <v>15.75</v>
      </c>
      <c r="BY1913">
        <f>IF($BW$6="","",IF(ISERROR(INDEX([1]Base!$A$2:$C$207,MATCH($BW$6,[1]Base!$A$2:$A$207,0),2))=TRUE,"CABLE INCONNU",(INDEX([1]Base!$A$2:$C$207,MATCH($BW$6,[1]Base!$A$2:$A$207,0),2))))</f>
        <v>0.54700000000000004</v>
      </c>
      <c r="CA1913">
        <f t="shared" si="102"/>
        <v>237.96</v>
      </c>
      <c r="CD19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BORD'!$B$13:$B$2000,0),9)))*Q1913/$M$18)</f>
        <v>237.96</v>
      </c>
      <c r="CF1913">
        <f>'[1]TABLEAU DE BORD'!B1911</f>
        <v>0</v>
      </c>
      <c r="CG1913">
        <f>'[1]TABLEAU DE BORD'!E1911-'[1]TABLEAU DE BORD'!C1911</f>
        <v>0</v>
      </c>
      <c r="CI1913">
        <f>'[1]TABLEAU DE BORD'!H1911</f>
        <v>0</v>
      </c>
      <c r="CJ1913">
        <f>'[1]TABLEAU DE BORD'!K1911-'[1]TABLEAU DE BORD'!I1911</f>
        <v>0</v>
      </c>
    </row>
    <row r="1914" spans="69:88" x14ac:dyDescent="0.25">
      <c r="BQ19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BORD'!$B$13:$B$2000,0),11))*Q1914/INDEX('[1]TABLEAU DE BORD'!$B$13:$R$2000,MATCH('Formalisme RTE'!$H$2,'[1]TABLEAU DE BORD'!$B$13:$B$2000,0),12)</f>
        <v>2.7040062867933941</v>
      </c>
      <c r="BR1914">
        <f t="shared" si="103"/>
        <v>137.03839108204684</v>
      </c>
      <c r="BU1914">
        <f t="shared" si="101"/>
        <v>0.5758883471257642</v>
      </c>
      <c r="BW1914">
        <f>IF($BW$6="","",IF(ISERROR(INDEX([1]Base!$A$2:$C$207,MATCH($BW$6,[1]Base!$A$2:$A$207,0),2))=TRUE,"CABLE INCONNU",(INDEX([1]Base!$A$2:$C$207,MATCH($BW$6,[1]Base!$A$2:$A$207,0),3))))</f>
        <v>15.75</v>
      </c>
      <c r="BY1914">
        <f>IF($BW$6="","",IF(ISERROR(INDEX([1]Base!$A$2:$C$207,MATCH($BW$6,[1]Base!$A$2:$A$207,0),2))=TRUE,"CABLE INCONNU",(INDEX([1]Base!$A$2:$C$207,MATCH($BW$6,[1]Base!$A$2:$A$207,0),2))))</f>
        <v>0.54700000000000004</v>
      </c>
      <c r="CA1914">
        <f t="shared" si="102"/>
        <v>237.96</v>
      </c>
      <c r="CD19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BORD'!$B$13:$B$2000,0),9)))*Q1914/$M$18)</f>
        <v>237.96</v>
      </c>
      <c r="CF1914">
        <f>'[1]TABLEAU DE BORD'!B1912</f>
        <v>0</v>
      </c>
      <c r="CG1914">
        <f>'[1]TABLEAU DE BORD'!E1912-'[1]TABLEAU DE BORD'!C1912</f>
        <v>0</v>
      </c>
      <c r="CI1914">
        <f>'[1]TABLEAU DE BORD'!H1912</f>
        <v>0</v>
      </c>
      <c r="CJ1914">
        <f>'[1]TABLEAU DE BORD'!K1912-'[1]TABLEAU DE BORD'!I1912</f>
        <v>0</v>
      </c>
    </row>
    <row r="1915" spans="69:88" x14ac:dyDescent="0.25">
      <c r="BQ19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BORD'!$B$13:$B$2000,0),11))*Q1915/INDEX('[1]TABLEAU DE BORD'!$B$13:$R$2000,MATCH('Formalisme RTE'!$H$2,'[1]TABLEAU DE BORD'!$B$13:$B$2000,0),12)</f>
        <v>2.7040062867933941</v>
      </c>
      <c r="BR1915">
        <f t="shared" si="103"/>
        <v>137.03839108204684</v>
      </c>
      <c r="BU1915">
        <f t="shared" si="101"/>
        <v>0.5758883471257642</v>
      </c>
      <c r="BW1915">
        <f>IF($BW$6="","",IF(ISERROR(INDEX([1]Base!$A$2:$C$207,MATCH($BW$6,[1]Base!$A$2:$A$207,0),2))=TRUE,"CABLE INCONNU",(INDEX([1]Base!$A$2:$C$207,MATCH($BW$6,[1]Base!$A$2:$A$207,0),3))))</f>
        <v>15.75</v>
      </c>
      <c r="BY1915">
        <f>IF($BW$6="","",IF(ISERROR(INDEX([1]Base!$A$2:$C$207,MATCH($BW$6,[1]Base!$A$2:$A$207,0),2))=TRUE,"CABLE INCONNU",(INDEX([1]Base!$A$2:$C$207,MATCH($BW$6,[1]Base!$A$2:$A$207,0),2))))</f>
        <v>0.54700000000000004</v>
      </c>
      <c r="CA1915">
        <f t="shared" si="102"/>
        <v>237.96</v>
      </c>
      <c r="CD19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BORD'!$B$13:$B$2000,0),9)))*Q1915/$M$18)</f>
        <v>237.96</v>
      </c>
      <c r="CF1915">
        <f>'[1]TABLEAU DE BORD'!B1913</f>
        <v>0</v>
      </c>
      <c r="CG1915">
        <f>'[1]TABLEAU DE BORD'!E1913-'[1]TABLEAU DE BORD'!C1913</f>
        <v>0</v>
      </c>
      <c r="CI1915">
        <f>'[1]TABLEAU DE BORD'!H1913</f>
        <v>0</v>
      </c>
      <c r="CJ1915">
        <f>'[1]TABLEAU DE BORD'!K1913-'[1]TABLEAU DE BORD'!I1913</f>
        <v>0</v>
      </c>
    </row>
    <row r="1916" spans="69:88" x14ac:dyDescent="0.25">
      <c r="BQ19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BORD'!$B$13:$B$2000,0),11))*Q1916/INDEX('[1]TABLEAU DE BORD'!$B$13:$R$2000,MATCH('Formalisme RTE'!$H$2,'[1]TABLEAU DE BORD'!$B$13:$B$2000,0),12)</f>
        <v>2.7040062867933941</v>
      </c>
      <c r="BR1916">
        <f t="shared" si="103"/>
        <v>137.03839108204684</v>
      </c>
      <c r="BU1916">
        <f t="shared" si="101"/>
        <v>0.5758883471257642</v>
      </c>
      <c r="BW1916">
        <f>IF($BW$6="","",IF(ISERROR(INDEX([1]Base!$A$2:$C$207,MATCH($BW$6,[1]Base!$A$2:$A$207,0),2))=TRUE,"CABLE INCONNU",(INDEX([1]Base!$A$2:$C$207,MATCH($BW$6,[1]Base!$A$2:$A$207,0),3))))</f>
        <v>15.75</v>
      </c>
      <c r="BY1916">
        <f>IF($BW$6="","",IF(ISERROR(INDEX([1]Base!$A$2:$C$207,MATCH($BW$6,[1]Base!$A$2:$A$207,0),2))=TRUE,"CABLE INCONNU",(INDEX([1]Base!$A$2:$C$207,MATCH($BW$6,[1]Base!$A$2:$A$207,0),2))))</f>
        <v>0.54700000000000004</v>
      </c>
      <c r="CA1916">
        <f t="shared" si="102"/>
        <v>237.96</v>
      </c>
      <c r="CD19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BORD'!$B$13:$B$2000,0),9)))*Q1916/$M$18)</f>
        <v>237.96</v>
      </c>
      <c r="CF1916">
        <f>'[1]TABLEAU DE BORD'!B1914</f>
        <v>0</v>
      </c>
      <c r="CG1916">
        <f>'[1]TABLEAU DE BORD'!E1914-'[1]TABLEAU DE BORD'!C1914</f>
        <v>0</v>
      </c>
      <c r="CI1916">
        <f>'[1]TABLEAU DE BORD'!H1914</f>
        <v>0</v>
      </c>
      <c r="CJ1916">
        <f>'[1]TABLEAU DE BORD'!K1914-'[1]TABLEAU DE BORD'!I1914</f>
        <v>0</v>
      </c>
    </row>
    <row r="1917" spans="69:88" x14ac:dyDescent="0.25">
      <c r="BQ19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BORD'!$B$13:$B$2000,0),11))*Q1917/INDEX('[1]TABLEAU DE BORD'!$B$13:$R$2000,MATCH('Formalisme RTE'!$H$2,'[1]TABLEAU DE BORD'!$B$13:$B$2000,0),12)</f>
        <v>2.7040062867933941</v>
      </c>
      <c r="BR1917">
        <f t="shared" si="103"/>
        <v>137.03839108204684</v>
      </c>
      <c r="BU1917">
        <f t="shared" si="101"/>
        <v>0.5758883471257642</v>
      </c>
      <c r="BW1917">
        <f>IF($BW$6="","",IF(ISERROR(INDEX([1]Base!$A$2:$C$207,MATCH($BW$6,[1]Base!$A$2:$A$207,0),2))=TRUE,"CABLE INCONNU",(INDEX([1]Base!$A$2:$C$207,MATCH($BW$6,[1]Base!$A$2:$A$207,0),3))))</f>
        <v>15.75</v>
      </c>
      <c r="BY1917">
        <f>IF($BW$6="","",IF(ISERROR(INDEX([1]Base!$A$2:$C$207,MATCH($BW$6,[1]Base!$A$2:$A$207,0),2))=TRUE,"CABLE INCONNU",(INDEX([1]Base!$A$2:$C$207,MATCH($BW$6,[1]Base!$A$2:$A$207,0),2))))</f>
        <v>0.54700000000000004</v>
      </c>
      <c r="CA1917">
        <f t="shared" si="102"/>
        <v>237.96</v>
      </c>
      <c r="CD19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BORD'!$B$13:$B$2000,0),9)))*Q1917/$M$18)</f>
        <v>237.96</v>
      </c>
      <c r="CF1917">
        <f>'[1]TABLEAU DE BORD'!B1915</f>
        <v>0</v>
      </c>
      <c r="CG1917">
        <f>'[1]TABLEAU DE BORD'!E1915-'[1]TABLEAU DE BORD'!C1915</f>
        <v>0</v>
      </c>
      <c r="CI1917">
        <f>'[1]TABLEAU DE BORD'!H1915</f>
        <v>0</v>
      </c>
      <c r="CJ1917">
        <f>'[1]TABLEAU DE BORD'!K1915-'[1]TABLEAU DE BORD'!I1915</f>
        <v>0</v>
      </c>
    </row>
    <row r="1918" spans="69:88" x14ac:dyDescent="0.25">
      <c r="BQ19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BORD'!$B$13:$B$2000,0),11))*Q1918/INDEX('[1]TABLEAU DE BORD'!$B$13:$R$2000,MATCH('Formalisme RTE'!$H$2,'[1]TABLEAU DE BORD'!$B$13:$B$2000,0),12)</f>
        <v>2.7040062867933941</v>
      </c>
      <c r="BR1918">
        <f t="shared" si="103"/>
        <v>137.03839108204684</v>
      </c>
      <c r="BU1918">
        <f t="shared" si="101"/>
        <v>0.5758883471257642</v>
      </c>
      <c r="BW1918">
        <f>IF($BW$6="","",IF(ISERROR(INDEX([1]Base!$A$2:$C$207,MATCH($BW$6,[1]Base!$A$2:$A$207,0),2))=TRUE,"CABLE INCONNU",(INDEX([1]Base!$A$2:$C$207,MATCH($BW$6,[1]Base!$A$2:$A$207,0),3))))</f>
        <v>15.75</v>
      </c>
      <c r="BY1918">
        <f>IF($BW$6="","",IF(ISERROR(INDEX([1]Base!$A$2:$C$207,MATCH($BW$6,[1]Base!$A$2:$A$207,0),2))=TRUE,"CABLE INCONNU",(INDEX([1]Base!$A$2:$C$207,MATCH($BW$6,[1]Base!$A$2:$A$207,0),2))))</f>
        <v>0.54700000000000004</v>
      </c>
      <c r="CA1918">
        <f t="shared" si="102"/>
        <v>237.96</v>
      </c>
      <c r="CD19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BORD'!$B$13:$B$2000,0),9)))*Q1918/$M$18)</f>
        <v>237.96</v>
      </c>
      <c r="CF1918">
        <f>'[1]TABLEAU DE BORD'!B1916</f>
        <v>0</v>
      </c>
      <c r="CG1918">
        <f>'[1]TABLEAU DE BORD'!E1916-'[1]TABLEAU DE BORD'!C1916</f>
        <v>0</v>
      </c>
      <c r="CI1918">
        <f>'[1]TABLEAU DE BORD'!H1916</f>
        <v>0</v>
      </c>
      <c r="CJ1918">
        <f>'[1]TABLEAU DE BORD'!K1916-'[1]TABLEAU DE BORD'!I1916</f>
        <v>0</v>
      </c>
    </row>
    <row r="1919" spans="69:88" x14ac:dyDescent="0.25">
      <c r="BQ19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BORD'!$B$13:$B$2000,0),11))*Q1919/INDEX('[1]TABLEAU DE BORD'!$B$13:$R$2000,MATCH('Formalisme RTE'!$H$2,'[1]TABLEAU DE BORD'!$B$13:$B$2000,0),12)</f>
        <v>2.7040062867933941</v>
      </c>
      <c r="BR1919">
        <f t="shared" si="103"/>
        <v>137.03839108204684</v>
      </c>
      <c r="BU1919">
        <f t="shared" si="101"/>
        <v>0.5758883471257642</v>
      </c>
      <c r="BW1919">
        <f>IF($BW$6="","",IF(ISERROR(INDEX([1]Base!$A$2:$C$207,MATCH($BW$6,[1]Base!$A$2:$A$207,0),2))=TRUE,"CABLE INCONNU",(INDEX([1]Base!$A$2:$C$207,MATCH($BW$6,[1]Base!$A$2:$A$207,0),3))))</f>
        <v>15.75</v>
      </c>
      <c r="BY1919">
        <f>IF($BW$6="","",IF(ISERROR(INDEX([1]Base!$A$2:$C$207,MATCH($BW$6,[1]Base!$A$2:$A$207,0),2))=TRUE,"CABLE INCONNU",(INDEX([1]Base!$A$2:$C$207,MATCH($BW$6,[1]Base!$A$2:$A$207,0),2))))</f>
        <v>0.54700000000000004</v>
      </c>
      <c r="CA1919">
        <f t="shared" si="102"/>
        <v>237.96</v>
      </c>
      <c r="CD19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BORD'!$B$13:$B$2000,0),9)))*Q1919/$M$18)</f>
        <v>237.96</v>
      </c>
      <c r="CF1919">
        <f>'[1]TABLEAU DE BORD'!B1917</f>
        <v>0</v>
      </c>
      <c r="CG1919">
        <f>'[1]TABLEAU DE BORD'!E1917-'[1]TABLEAU DE BORD'!C1917</f>
        <v>0</v>
      </c>
      <c r="CI1919">
        <f>'[1]TABLEAU DE BORD'!H1917</f>
        <v>0</v>
      </c>
      <c r="CJ1919">
        <f>'[1]TABLEAU DE BORD'!K1917-'[1]TABLEAU DE BORD'!I1917</f>
        <v>0</v>
      </c>
    </row>
    <row r="1920" spans="69:88" x14ac:dyDescent="0.25">
      <c r="BQ19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BORD'!$B$13:$B$2000,0),11))*Q1920/INDEX('[1]TABLEAU DE BORD'!$B$13:$R$2000,MATCH('Formalisme RTE'!$H$2,'[1]TABLEAU DE BORD'!$B$13:$B$2000,0),12)</f>
        <v>2.7040062867933941</v>
      </c>
      <c r="BR1920">
        <f t="shared" si="103"/>
        <v>137.03839108204684</v>
      </c>
      <c r="BU1920">
        <f t="shared" si="101"/>
        <v>0.5758883471257642</v>
      </c>
      <c r="BW1920">
        <f>IF($BW$6="","",IF(ISERROR(INDEX([1]Base!$A$2:$C$207,MATCH($BW$6,[1]Base!$A$2:$A$207,0),2))=TRUE,"CABLE INCONNU",(INDEX([1]Base!$A$2:$C$207,MATCH($BW$6,[1]Base!$A$2:$A$207,0),3))))</f>
        <v>15.75</v>
      </c>
      <c r="BY1920">
        <f>IF($BW$6="","",IF(ISERROR(INDEX([1]Base!$A$2:$C$207,MATCH($BW$6,[1]Base!$A$2:$A$207,0),2))=TRUE,"CABLE INCONNU",(INDEX([1]Base!$A$2:$C$207,MATCH($BW$6,[1]Base!$A$2:$A$207,0),2))))</f>
        <v>0.54700000000000004</v>
      </c>
      <c r="CA1920">
        <f t="shared" si="102"/>
        <v>237.96</v>
      </c>
      <c r="CD19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BORD'!$B$13:$B$2000,0),9)))*Q1920/$M$18)</f>
        <v>237.96</v>
      </c>
      <c r="CF1920">
        <f>'[1]TABLEAU DE BORD'!B1918</f>
        <v>0</v>
      </c>
      <c r="CG1920">
        <f>'[1]TABLEAU DE BORD'!E1918-'[1]TABLEAU DE BORD'!C1918</f>
        <v>0</v>
      </c>
      <c r="CI1920">
        <f>'[1]TABLEAU DE BORD'!H1918</f>
        <v>0</v>
      </c>
      <c r="CJ1920">
        <f>'[1]TABLEAU DE BORD'!K1918-'[1]TABLEAU DE BORD'!I1918</f>
        <v>0</v>
      </c>
    </row>
    <row r="1921" spans="69:88" x14ac:dyDescent="0.25">
      <c r="BQ19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BORD'!$B$13:$B$2000,0),11))*Q1921/INDEX('[1]TABLEAU DE BORD'!$B$13:$R$2000,MATCH('Formalisme RTE'!$H$2,'[1]TABLEAU DE BORD'!$B$13:$B$2000,0),12)</f>
        <v>2.7040062867933941</v>
      </c>
      <c r="BR1921">
        <f t="shared" si="103"/>
        <v>137.03839108204684</v>
      </c>
      <c r="BU1921">
        <f t="shared" si="101"/>
        <v>0.5758883471257642</v>
      </c>
      <c r="BW1921">
        <f>IF($BW$6="","",IF(ISERROR(INDEX([1]Base!$A$2:$C$207,MATCH($BW$6,[1]Base!$A$2:$A$207,0),2))=TRUE,"CABLE INCONNU",(INDEX([1]Base!$A$2:$C$207,MATCH($BW$6,[1]Base!$A$2:$A$207,0),3))))</f>
        <v>15.75</v>
      </c>
      <c r="BY1921">
        <f>IF($BW$6="","",IF(ISERROR(INDEX([1]Base!$A$2:$C$207,MATCH($BW$6,[1]Base!$A$2:$A$207,0),2))=TRUE,"CABLE INCONNU",(INDEX([1]Base!$A$2:$C$207,MATCH($BW$6,[1]Base!$A$2:$A$207,0),2))))</f>
        <v>0.54700000000000004</v>
      </c>
      <c r="CA1921">
        <f t="shared" si="102"/>
        <v>237.96</v>
      </c>
      <c r="CD19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BORD'!$B$13:$B$2000,0),9)))*Q1921/$M$18)</f>
        <v>237.96</v>
      </c>
      <c r="CF1921">
        <f>'[1]TABLEAU DE BORD'!B1919</f>
        <v>0</v>
      </c>
      <c r="CG1921">
        <f>'[1]TABLEAU DE BORD'!E1919-'[1]TABLEAU DE BORD'!C1919</f>
        <v>0</v>
      </c>
      <c r="CI1921">
        <f>'[1]TABLEAU DE BORD'!H1919</f>
        <v>0</v>
      </c>
      <c r="CJ1921">
        <f>'[1]TABLEAU DE BORD'!K1919-'[1]TABLEAU DE BORD'!I1919</f>
        <v>0</v>
      </c>
    </row>
    <row r="1922" spans="69:88" x14ac:dyDescent="0.25">
      <c r="BQ19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BORD'!$B$13:$B$2000,0),11))*Q1922/INDEX('[1]TABLEAU DE BORD'!$B$13:$R$2000,MATCH('Formalisme RTE'!$H$2,'[1]TABLEAU DE BORD'!$B$13:$B$2000,0),12)</f>
        <v>2.7040062867933941</v>
      </c>
      <c r="BR1922">
        <f t="shared" si="103"/>
        <v>137.03839108204684</v>
      </c>
      <c r="BU1922">
        <f t="shared" si="101"/>
        <v>0.5758883471257642</v>
      </c>
      <c r="BW1922">
        <f>IF($BW$6="","",IF(ISERROR(INDEX([1]Base!$A$2:$C$207,MATCH($BW$6,[1]Base!$A$2:$A$207,0),2))=TRUE,"CABLE INCONNU",(INDEX([1]Base!$A$2:$C$207,MATCH($BW$6,[1]Base!$A$2:$A$207,0),3))))</f>
        <v>15.75</v>
      </c>
      <c r="BY1922">
        <f>IF($BW$6="","",IF(ISERROR(INDEX([1]Base!$A$2:$C$207,MATCH($BW$6,[1]Base!$A$2:$A$207,0),2))=TRUE,"CABLE INCONNU",(INDEX([1]Base!$A$2:$C$207,MATCH($BW$6,[1]Base!$A$2:$A$207,0),2))))</f>
        <v>0.54700000000000004</v>
      </c>
      <c r="CA1922">
        <f t="shared" si="102"/>
        <v>237.96</v>
      </c>
      <c r="CD19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BORD'!$B$13:$B$2000,0),9)))*Q1922/$M$18)</f>
        <v>237.96</v>
      </c>
      <c r="CF1922">
        <f>'[1]TABLEAU DE BORD'!B1920</f>
        <v>0</v>
      </c>
      <c r="CG1922">
        <f>'[1]TABLEAU DE BORD'!E1920-'[1]TABLEAU DE BORD'!C1920</f>
        <v>0</v>
      </c>
      <c r="CI1922">
        <f>'[1]TABLEAU DE BORD'!H1920</f>
        <v>0</v>
      </c>
      <c r="CJ1922">
        <f>'[1]TABLEAU DE BORD'!K1920-'[1]TABLEAU DE BORD'!I1920</f>
        <v>0</v>
      </c>
    </row>
    <row r="1923" spans="69:88" x14ac:dyDescent="0.25">
      <c r="BQ19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BORD'!$B$13:$B$2000,0),11))*Q1923/INDEX('[1]TABLEAU DE BORD'!$B$13:$R$2000,MATCH('Formalisme RTE'!$H$2,'[1]TABLEAU DE BORD'!$B$13:$B$2000,0),12)</f>
        <v>2.7040062867933941</v>
      </c>
      <c r="BR1923">
        <f t="shared" si="103"/>
        <v>137.03839108204684</v>
      </c>
      <c r="BU1923">
        <f t="shared" si="101"/>
        <v>0.5758883471257642</v>
      </c>
      <c r="BW1923">
        <f>IF($BW$6="","",IF(ISERROR(INDEX([1]Base!$A$2:$C$207,MATCH($BW$6,[1]Base!$A$2:$A$207,0),2))=TRUE,"CABLE INCONNU",(INDEX([1]Base!$A$2:$C$207,MATCH($BW$6,[1]Base!$A$2:$A$207,0),3))))</f>
        <v>15.75</v>
      </c>
      <c r="BY1923">
        <f>IF($BW$6="","",IF(ISERROR(INDEX([1]Base!$A$2:$C$207,MATCH($BW$6,[1]Base!$A$2:$A$207,0),2))=TRUE,"CABLE INCONNU",(INDEX([1]Base!$A$2:$C$207,MATCH($BW$6,[1]Base!$A$2:$A$207,0),2))))</f>
        <v>0.54700000000000004</v>
      </c>
      <c r="CA1923">
        <f t="shared" si="102"/>
        <v>237.96</v>
      </c>
      <c r="CD19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BORD'!$B$13:$B$2000,0),9)))*Q1923/$M$18)</f>
        <v>237.96</v>
      </c>
      <c r="CF1923">
        <f>'[1]TABLEAU DE BORD'!B1921</f>
        <v>0</v>
      </c>
      <c r="CG1923">
        <f>'[1]TABLEAU DE BORD'!E1921-'[1]TABLEAU DE BORD'!C1921</f>
        <v>0</v>
      </c>
      <c r="CI1923">
        <f>'[1]TABLEAU DE BORD'!H1921</f>
        <v>0</v>
      </c>
      <c r="CJ1923">
        <f>'[1]TABLEAU DE BORD'!K1921-'[1]TABLEAU DE BORD'!I1921</f>
        <v>0</v>
      </c>
    </row>
    <row r="1924" spans="69:88" x14ac:dyDescent="0.25">
      <c r="BQ19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BORD'!$B$13:$B$2000,0),11))*Q1924/INDEX('[1]TABLEAU DE BORD'!$B$13:$R$2000,MATCH('Formalisme RTE'!$H$2,'[1]TABLEAU DE BORD'!$B$13:$B$2000,0),12)</f>
        <v>2.7040062867933941</v>
      </c>
      <c r="BR1924">
        <f t="shared" si="103"/>
        <v>137.03839108204684</v>
      </c>
      <c r="BU1924">
        <f t="shared" si="101"/>
        <v>0.5758883471257642</v>
      </c>
      <c r="BW1924">
        <f>IF($BW$6="","",IF(ISERROR(INDEX([1]Base!$A$2:$C$207,MATCH($BW$6,[1]Base!$A$2:$A$207,0),2))=TRUE,"CABLE INCONNU",(INDEX([1]Base!$A$2:$C$207,MATCH($BW$6,[1]Base!$A$2:$A$207,0),3))))</f>
        <v>15.75</v>
      </c>
      <c r="BY1924">
        <f>IF($BW$6="","",IF(ISERROR(INDEX([1]Base!$A$2:$C$207,MATCH($BW$6,[1]Base!$A$2:$A$207,0),2))=TRUE,"CABLE INCONNU",(INDEX([1]Base!$A$2:$C$207,MATCH($BW$6,[1]Base!$A$2:$A$207,0),2))))</f>
        <v>0.54700000000000004</v>
      </c>
      <c r="CA1924">
        <f t="shared" si="102"/>
        <v>237.96</v>
      </c>
      <c r="CD19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BORD'!$B$13:$B$2000,0),9)))*Q1924/$M$18)</f>
        <v>237.96</v>
      </c>
      <c r="CF1924">
        <f>'[1]TABLEAU DE BORD'!B1922</f>
        <v>0</v>
      </c>
      <c r="CG1924">
        <f>'[1]TABLEAU DE BORD'!E1922-'[1]TABLEAU DE BORD'!C1922</f>
        <v>0</v>
      </c>
      <c r="CI1924">
        <f>'[1]TABLEAU DE BORD'!H1922</f>
        <v>0</v>
      </c>
      <c r="CJ1924">
        <f>'[1]TABLEAU DE BORD'!K1922-'[1]TABLEAU DE BORD'!I1922</f>
        <v>0</v>
      </c>
    </row>
    <row r="1925" spans="69:88" x14ac:dyDescent="0.25">
      <c r="BQ19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BORD'!$B$13:$B$2000,0),11))*Q1925/INDEX('[1]TABLEAU DE BORD'!$B$13:$R$2000,MATCH('Formalisme RTE'!$H$2,'[1]TABLEAU DE BORD'!$B$13:$B$2000,0),12)</f>
        <v>2.7040062867933941</v>
      </c>
      <c r="BR1925">
        <f t="shared" si="103"/>
        <v>137.03839108204684</v>
      </c>
      <c r="BU1925">
        <f t="shared" si="101"/>
        <v>0.5758883471257642</v>
      </c>
      <c r="BW1925">
        <f>IF($BW$6="","",IF(ISERROR(INDEX([1]Base!$A$2:$C$207,MATCH($BW$6,[1]Base!$A$2:$A$207,0),2))=TRUE,"CABLE INCONNU",(INDEX([1]Base!$A$2:$C$207,MATCH($BW$6,[1]Base!$A$2:$A$207,0),3))))</f>
        <v>15.75</v>
      </c>
      <c r="BY1925">
        <f>IF($BW$6="","",IF(ISERROR(INDEX([1]Base!$A$2:$C$207,MATCH($BW$6,[1]Base!$A$2:$A$207,0),2))=TRUE,"CABLE INCONNU",(INDEX([1]Base!$A$2:$C$207,MATCH($BW$6,[1]Base!$A$2:$A$207,0),2))))</f>
        <v>0.54700000000000004</v>
      </c>
      <c r="CA1925">
        <f t="shared" si="102"/>
        <v>237.96</v>
      </c>
      <c r="CD19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BORD'!$B$13:$B$2000,0),9)))*Q1925/$M$18)</f>
        <v>237.96</v>
      </c>
      <c r="CF1925">
        <f>'[1]TABLEAU DE BORD'!B1923</f>
        <v>0</v>
      </c>
      <c r="CG1925">
        <f>'[1]TABLEAU DE BORD'!E1923-'[1]TABLEAU DE BORD'!C1923</f>
        <v>0</v>
      </c>
      <c r="CI1925">
        <f>'[1]TABLEAU DE BORD'!H1923</f>
        <v>0</v>
      </c>
      <c r="CJ1925">
        <f>'[1]TABLEAU DE BORD'!K1923-'[1]TABLEAU DE BORD'!I1923</f>
        <v>0</v>
      </c>
    </row>
    <row r="1926" spans="69:88" x14ac:dyDescent="0.25">
      <c r="BQ19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BORD'!$B$13:$B$2000,0),11))*Q1926/INDEX('[1]TABLEAU DE BORD'!$B$13:$R$2000,MATCH('Formalisme RTE'!$H$2,'[1]TABLEAU DE BORD'!$B$13:$B$2000,0),12)</f>
        <v>2.7040062867933941</v>
      </c>
      <c r="BR1926">
        <f t="shared" si="103"/>
        <v>137.03839108204684</v>
      </c>
      <c r="BU1926">
        <f t="shared" si="101"/>
        <v>0.5758883471257642</v>
      </c>
      <c r="BW1926">
        <f>IF($BW$6="","",IF(ISERROR(INDEX([1]Base!$A$2:$C$207,MATCH($BW$6,[1]Base!$A$2:$A$207,0),2))=TRUE,"CABLE INCONNU",(INDEX([1]Base!$A$2:$C$207,MATCH($BW$6,[1]Base!$A$2:$A$207,0),3))))</f>
        <v>15.75</v>
      </c>
      <c r="BY1926">
        <f>IF($BW$6="","",IF(ISERROR(INDEX([1]Base!$A$2:$C$207,MATCH($BW$6,[1]Base!$A$2:$A$207,0),2))=TRUE,"CABLE INCONNU",(INDEX([1]Base!$A$2:$C$207,MATCH($BW$6,[1]Base!$A$2:$A$207,0),2))))</f>
        <v>0.54700000000000004</v>
      </c>
      <c r="CA1926">
        <f t="shared" si="102"/>
        <v>237.96</v>
      </c>
      <c r="CD19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BORD'!$B$13:$B$2000,0),9)))*Q1926/$M$18)</f>
        <v>237.96</v>
      </c>
      <c r="CF1926">
        <f>'[1]TABLEAU DE BORD'!B1924</f>
        <v>0</v>
      </c>
      <c r="CG1926">
        <f>'[1]TABLEAU DE BORD'!E1924-'[1]TABLEAU DE BORD'!C1924</f>
        <v>0</v>
      </c>
      <c r="CI1926">
        <f>'[1]TABLEAU DE BORD'!H1924</f>
        <v>0</v>
      </c>
      <c r="CJ1926">
        <f>'[1]TABLEAU DE BORD'!K1924-'[1]TABLEAU DE BORD'!I1924</f>
        <v>0</v>
      </c>
    </row>
    <row r="1927" spans="69:88" x14ac:dyDescent="0.25">
      <c r="BQ19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BORD'!$B$13:$B$2000,0),11))*Q1927/INDEX('[1]TABLEAU DE BORD'!$B$13:$R$2000,MATCH('Formalisme RTE'!$H$2,'[1]TABLEAU DE BORD'!$B$13:$B$2000,0),12)</f>
        <v>2.7040062867933941</v>
      </c>
      <c r="BR1927">
        <f t="shared" si="103"/>
        <v>137.03839108204684</v>
      </c>
      <c r="BU1927">
        <f t="shared" si="101"/>
        <v>0.5758883471257642</v>
      </c>
      <c r="BW1927">
        <f>IF($BW$6="","",IF(ISERROR(INDEX([1]Base!$A$2:$C$207,MATCH($BW$6,[1]Base!$A$2:$A$207,0),2))=TRUE,"CABLE INCONNU",(INDEX([1]Base!$A$2:$C$207,MATCH($BW$6,[1]Base!$A$2:$A$207,0),3))))</f>
        <v>15.75</v>
      </c>
      <c r="BY1927">
        <f>IF($BW$6="","",IF(ISERROR(INDEX([1]Base!$A$2:$C$207,MATCH($BW$6,[1]Base!$A$2:$A$207,0),2))=TRUE,"CABLE INCONNU",(INDEX([1]Base!$A$2:$C$207,MATCH($BW$6,[1]Base!$A$2:$A$207,0),2))))</f>
        <v>0.54700000000000004</v>
      </c>
      <c r="CA1927">
        <f t="shared" si="102"/>
        <v>237.96</v>
      </c>
      <c r="CD19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BORD'!$B$13:$B$2000,0),9)))*Q1927/$M$18)</f>
        <v>237.96</v>
      </c>
      <c r="CF1927">
        <f>'[1]TABLEAU DE BORD'!B1925</f>
        <v>0</v>
      </c>
      <c r="CG1927">
        <f>'[1]TABLEAU DE BORD'!E1925-'[1]TABLEAU DE BORD'!C1925</f>
        <v>0</v>
      </c>
      <c r="CI1927">
        <f>'[1]TABLEAU DE BORD'!H1925</f>
        <v>0</v>
      </c>
      <c r="CJ1927">
        <f>'[1]TABLEAU DE BORD'!K1925-'[1]TABLEAU DE BORD'!I1925</f>
        <v>0</v>
      </c>
    </row>
    <row r="1928" spans="69:88" x14ac:dyDescent="0.25">
      <c r="BQ19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BORD'!$B$13:$B$2000,0),11))*Q1928/INDEX('[1]TABLEAU DE BORD'!$B$13:$R$2000,MATCH('Formalisme RTE'!$H$2,'[1]TABLEAU DE BORD'!$B$13:$B$2000,0),12)</f>
        <v>2.7040062867933941</v>
      </c>
      <c r="BR1928">
        <f t="shared" si="103"/>
        <v>137.03839108204684</v>
      </c>
      <c r="BU1928">
        <f t="shared" si="101"/>
        <v>0.5758883471257642</v>
      </c>
      <c r="BW1928">
        <f>IF($BW$6="","",IF(ISERROR(INDEX([1]Base!$A$2:$C$207,MATCH($BW$6,[1]Base!$A$2:$A$207,0),2))=TRUE,"CABLE INCONNU",(INDEX([1]Base!$A$2:$C$207,MATCH($BW$6,[1]Base!$A$2:$A$207,0),3))))</f>
        <v>15.75</v>
      </c>
      <c r="BY1928">
        <f>IF($BW$6="","",IF(ISERROR(INDEX([1]Base!$A$2:$C$207,MATCH($BW$6,[1]Base!$A$2:$A$207,0),2))=TRUE,"CABLE INCONNU",(INDEX([1]Base!$A$2:$C$207,MATCH($BW$6,[1]Base!$A$2:$A$207,0),2))))</f>
        <v>0.54700000000000004</v>
      </c>
      <c r="CA1928">
        <f t="shared" si="102"/>
        <v>237.96</v>
      </c>
      <c r="CD19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BORD'!$B$13:$B$2000,0),9)))*Q1928/$M$18)</f>
        <v>237.96</v>
      </c>
      <c r="CF1928">
        <f>'[1]TABLEAU DE BORD'!B1926</f>
        <v>0</v>
      </c>
      <c r="CG1928">
        <f>'[1]TABLEAU DE BORD'!E1926-'[1]TABLEAU DE BORD'!C1926</f>
        <v>0</v>
      </c>
      <c r="CI1928">
        <f>'[1]TABLEAU DE BORD'!H1926</f>
        <v>0</v>
      </c>
      <c r="CJ1928">
        <f>'[1]TABLEAU DE BORD'!K1926-'[1]TABLEAU DE BORD'!I1926</f>
        <v>0</v>
      </c>
    </row>
    <row r="1929" spans="69:88" x14ac:dyDescent="0.25">
      <c r="BQ19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BORD'!$B$13:$B$2000,0),11))*Q1929/INDEX('[1]TABLEAU DE BORD'!$B$13:$R$2000,MATCH('Formalisme RTE'!$H$2,'[1]TABLEAU DE BORD'!$B$13:$B$2000,0),12)</f>
        <v>2.7040062867933941</v>
      </c>
      <c r="BR1929">
        <f t="shared" si="103"/>
        <v>137.03839108204684</v>
      </c>
      <c r="BU1929">
        <f t="shared" si="101"/>
        <v>0.5758883471257642</v>
      </c>
      <c r="BW1929">
        <f>IF($BW$6="","",IF(ISERROR(INDEX([1]Base!$A$2:$C$207,MATCH($BW$6,[1]Base!$A$2:$A$207,0),2))=TRUE,"CABLE INCONNU",(INDEX([1]Base!$A$2:$C$207,MATCH($BW$6,[1]Base!$A$2:$A$207,0),3))))</f>
        <v>15.75</v>
      </c>
      <c r="BY1929">
        <f>IF($BW$6="","",IF(ISERROR(INDEX([1]Base!$A$2:$C$207,MATCH($BW$6,[1]Base!$A$2:$A$207,0),2))=TRUE,"CABLE INCONNU",(INDEX([1]Base!$A$2:$C$207,MATCH($BW$6,[1]Base!$A$2:$A$207,0),2))))</f>
        <v>0.54700000000000004</v>
      </c>
      <c r="CA1929">
        <f t="shared" si="102"/>
        <v>237.96</v>
      </c>
      <c r="CD19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BORD'!$B$13:$B$2000,0),9)))*Q1929/$M$18)</f>
        <v>237.96</v>
      </c>
      <c r="CF1929">
        <f>'[1]TABLEAU DE BORD'!B1927</f>
        <v>0</v>
      </c>
      <c r="CG1929">
        <f>'[1]TABLEAU DE BORD'!E1927-'[1]TABLEAU DE BORD'!C1927</f>
        <v>0</v>
      </c>
      <c r="CI1929">
        <f>'[1]TABLEAU DE BORD'!H1927</f>
        <v>0</v>
      </c>
      <c r="CJ1929">
        <f>'[1]TABLEAU DE BORD'!K1927-'[1]TABLEAU DE BORD'!I1927</f>
        <v>0</v>
      </c>
    </row>
    <row r="1930" spans="69:88" x14ac:dyDescent="0.25">
      <c r="BQ19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BORD'!$B$13:$B$2000,0),11))*Q1930/INDEX('[1]TABLEAU DE BORD'!$B$13:$R$2000,MATCH('Formalisme RTE'!$H$2,'[1]TABLEAU DE BORD'!$B$13:$B$2000,0),12)</f>
        <v>2.7040062867933941</v>
      </c>
      <c r="BR1930">
        <f t="shared" si="103"/>
        <v>137.03839108204684</v>
      </c>
      <c r="BU1930">
        <f t="shared" si="101"/>
        <v>0.5758883471257642</v>
      </c>
      <c r="BW1930">
        <f>IF($BW$6="","",IF(ISERROR(INDEX([1]Base!$A$2:$C$207,MATCH($BW$6,[1]Base!$A$2:$A$207,0),2))=TRUE,"CABLE INCONNU",(INDEX([1]Base!$A$2:$C$207,MATCH($BW$6,[1]Base!$A$2:$A$207,0),3))))</f>
        <v>15.75</v>
      </c>
      <c r="BY1930">
        <f>IF($BW$6="","",IF(ISERROR(INDEX([1]Base!$A$2:$C$207,MATCH($BW$6,[1]Base!$A$2:$A$207,0),2))=TRUE,"CABLE INCONNU",(INDEX([1]Base!$A$2:$C$207,MATCH($BW$6,[1]Base!$A$2:$A$207,0),2))))</f>
        <v>0.54700000000000004</v>
      </c>
      <c r="CA1930">
        <f t="shared" si="102"/>
        <v>237.96</v>
      </c>
      <c r="CD19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BORD'!$B$13:$B$2000,0),9)))*Q1930/$M$18)</f>
        <v>237.96</v>
      </c>
      <c r="CF1930">
        <f>'[1]TABLEAU DE BORD'!B1928</f>
        <v>0</v>
      </c>
      <c r="CG1930">
        <f>'[1]TABLEAU DE BORD'!E1928-'[1]TABLEAU DE BORD'!C1928</f>
        <v>0</v>
      </c>
      <c r="CI1930">
        <f>'[1]TABLEAU DE BORD'!H1928</f>
        <v>0</v>
      </c>
      <c r="CJ1930">
        <f>'[1]TABLEAU DE BORD'!K1928-'[1]TABLEAU DE BORD'!I1928</f>
        <v>0</v>
      </c>
    </row>
    <row r="1931" spans="69:88" x14ac:dyDescent="0.25">
      <c r="BQ19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BORD'!$B$13:$B$2000,0),11))*Q1931/INDEX('[1]TABLEAU DE BORD'!$B$13:$R$2000,MATCH('Formalisme RTE'!$H$2,'[1]TABLEAU DE BORD'!$B$13:$B$2000,0),12)</f>
        <v>2.7040062867933941</v>
      </c>
      <c r="BR1931">
        <f t="shared" si="103"/>
        <v>0</v>
      </c>
      <c r="BU1931">
        <f t="shared" si="101"/>
        <v>0.5758883471257642</v>
      </c>
      <c r="BW1931">
        <f>IF($BW$6="","",IF(ISERROR(INDEX([1]Base!$A$2:$C$207,MATCH($BW$6,[1]Base!$A$2:$A$207,0),2))=TRUE,"CABLE INCONNU",(INDEX([1]Base!$A$2:$C$207,MATCH($BW$6,[1]Base!$A$2:$A$207,0),3))))</f>
        <v>15.75</v>
      </c>
      <c r="BY1931">
        <f>IF($BW$6="","",IF(ISERROR(INDEX([1]Base!$A$2:$C$207,MATCH($BW$6,[1]Base!$A$2:$A$207,0),2))=TRUE,"CABLE INCONNU",(INDEX([1]Base!$A$2:$C$207,MATCH($BW$6,[1]Base!$A$2:$A$207,0),2))))</f>
        <v>0.54700000000000004</v>
      </c>
      <c r="CD19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BORD'!$B$13:$B$2000,0),9)))*Q1931/$M$18)</f>
        <v>237.96</v>
      </c>
      <c r="CF1931">
        <f>'[1]TABLEAU DE BORD'!B1929</f>
        <v>0</v>
      </c>
      <c r="CG1931">
        <f>'[1]TABLEAU DE BORD'!E1929-'[1]TABLEAU DE BORD'!C1929</f>
        <v>0</v>
      </c>
      <c r="CI1931">
        <f>'[1]TABLEAU DE BORD'!H1929</f>
        <v>0</v>
      </c>
      <c r="CJ1931">
        <f>'[1]TABLEAU DE BORD'!K1929-'[1]TABLEAU DE BORD'!I1929</f>
        <v>0</v>
      </c>
    </row>
    <row r="1932" spans="69:88" x14ac:dyDescent="0.25">
      <c r="BQ19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BORD'!$B$13:$B$2000,0),11))*Q1932/INDEX('[1]TABLEAU DE BORD'!$B$13:$R$2000,MATCH('Formalisme RTE'!$H$2,'[1]TABLEAU DE BORD'!$B$13:$B$2000,0),12)</f>
        <v>2.7040062867933941</v>
      </c>
      <c r="BR1932">
        <f t="shared" si="103"/>
        <v>0</v>
      </c>
      <c r="BU1932">
        <f t="shared" si="101"/>
        <v>0.5758883471257642</v>
      </c>
      <c r="BW1932">
        <f>IF($BW$6="","",IF(ISERROR(INDEX([1]Base!$A$2:$C$207,MATCH($BW$6,[1]Base!$A$2:$A$207,0),2))=TRUE,"CABLE INCONNU",(INDEX([1]Base!$A$2:$C$207,MATCH($BW$6,[1]Base!$A$2:$A$207,0),3))))</f>
        <v>15.75</v>
      </c>
      <c r="BY1932">
        <f>IF($BW$6="","",IF(ISERROR(INDEX([1]Base!$A$2:$C$207,MATCH($BW$6,[1]Base!$A$2:$A$207,0),2))=TRUE,"CABLE INCONNU",(INDEX([1]Base!$A$2:$C$207,MATCH($BW$6,[1]Base!$A$2:$A$207,0),2))))</f>
        <v>0.54700000000000004</v>
      </c>
      <c r="CD19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BORD'!$B$13:$B$2000,0),9)))*Q1932/$M$18)</f>
        <v>237.96</v>
      </c>
      <c r="CF1932">
        <f>'[1]TABLEAU DE BORD'!B1930</f>
        <v>0</v>
      </c>
      <c r="CG1932">
        <f>'[1]TABLEAU DE BORD'!E1930-'[1]TABLEAU DE BORD'!C1930</f>
        <v>0</v>
      </c>
      <c r="CI1932">
        <f>'[1]TABLEAU DE BORD'!H1930</f>
        <v>0</v>
      </c>
      <c r="CJ1932">
        <f>'[1]TABLEAU DE BORD'!K1930-'[1]TABLEAU DE BORD'!I1930</f>
        <v>0</v>
      </c>
    </row>
    <row r="1933" spans="69:88" x14ac:dyDescent="0.25">
      <c r="BQ19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BORD'!$B$13:$B$2000,0),11))*Q1933/INDEX('[1]TABLEAU DE BORD'!$B$13:$R$2000,MATCH('Formalisme RTE'!$H$2,'[1]TABLEAU DE BORD'!$B$13:$B$2000,0),12)</f>
        <v>2.7040062867933941</v>
      </c>
      <c r="BR1933">
        <f t="shared" si="103"/>
        <v>0</v>
      </c>
      <c r="BU1933">
        <f t="shared" si="101"/>
        <v>0.5758883471257642</v>
      </c>
      <c r="BW1933">
        <f>IF($BW$6="","",IF(ISERROR(INDEX([1]Base!$A$2:$C$207,MATCH($BW$6,[1]Base!$A$2:$A$207,0),2))=TRUE,"CABLE INCONNU",(INDEX([1]Base!$A$2:$C$207,MATCH($BW$6,[1]Base!$A$2:$A$207,0),3))))</f>
        <v>15.75</v>
      </c>
      <c r="BY1933">
        <f>IF($BW$6="","",IF(ISERROR(INDEX([1]Base!$A$2:$C$207,MATCH($BW$6,[1]Base!$A$2:$A$207,0),2))=TRUE,"CABLE INCONNU",(INDEX([1]Base!$A$2:$C$207,MATCH($BW$6,[1]Base!$A$2:$A$207,0),2))))</f>
        <v>0.54700000000000004</v>
      </c>
      <c r="CD19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BORD'!$B$13:$B$2000,0),9)))*Q1933/$M$18)</f>
        <v>237.96</v>
      </c>
      <c r="CF1933">
        <f>'[1]TABLEAU DE BORD'!B1931</f>
        <v>0</v>
      </c>
      <c r="CG1933">
        <f>'[1]TABLEAU DE BORD'!E1931-'[1]TABLEAU DE BORD'!C1931</f>
        <v>0</v>
      </c>
      <c r="CI1933">
        <f>'[1]TABLEAU DE BORD'!H1931</f>
        <v>0</v>
      </c>
      <c r="CJ1933">
        <f>'[1]TABLEAU DE BORD'!K1931-'[1]TABLEAU DE BORD'!I1931</f>
        <v>0</v>
      </c>
    </row>
    <row r="1934" spans="69:88" x14ac:dyDescent="0.25">
      <c r="BQ19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BORD'!$B$13:$B$2000,0),11))*Q1934/INDEX('[1]TABLEAU DE BORD'!$B$13:$R$2000,MATCH('Formalisme RTE'!$H$2,'[1]TABLEAU DE BORD'!$B$13:$B$2000,0),12)</f>
        <v>2.7040062867933941</v>
      </c>
      <c r="BR1934">
        <f t="shared" si="103"/>
        <v>0</v>
      </c>
      <c r="BU1934">
        <f t="shared" si="101"/>
        <v>0.5758883471257642</v>
      </c>
      <c r="BW1934">
        <f>IF($BW$6="","",IF(ISERROR(INDEX([1]Base!$A$2:$C$207,MATCH($BW$6,[1]Base!$A$2:$A$207,0),2))=TRUE,"CABLE INCONNU",(INDEX([1]Base!$A$2:$C$207,MATCH($BW$6,[1]Base!$A$2:$A$207,0),3))))</f>
        <v>15.75</v>
      </c>
      <c r="BY1934">
        <f>IF($BW$6="","",IF(ISERROR(INDEX([1]Base!$A$2:$C$207,MATCH($BW$6,[1]Base!$A$2:$A$207,0),2))=TRUE,"CABLE INCONNU",(INDEX([1]Base!$A$2:$C$207,MATCH($BW$6,[1]Base!$A$2:$A$207,0),2))))</f>
        <v>0.54700000000000004</v>
      </c>
      <c r="CD19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BORD'!$B$13:$B$2000,0),9)))*Q1934/$M$18)</f>
        <v>237.96</v>
      </c>
      <c r="CF1934">
        <f>'[1]TABLEAU DE BORD'!B1932</f>
        <v>0</v>
      </c>
      <c r="CG1934">
        <f>'[1]TABLEAU DE BORD'!E1932-'[1]TABLEAU DE BORD'!C1932</f>
        <v>0</v>
      </c>
      <c r="CI1934">
        <f>'[1]TABLEAU DE BORD'!H1932</f>
        <v>0</v>
      </c>
      <c r="CJ1934">
        <f>'[1]TABLEAU DE BORD'!K1932-'[1]TABLEAU DE BORD'!I1932</f>
        <v>0</v>
      </c>
    </row>
    <row r="1935" spans="69:88" x14ac:dyDescent="0.25">
      <c r="BQ19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BORD'!$B$13:$B$2000,0),11))*Q1935/INDEX('[1]TABLEAU DE BORD'!$B$13:$R$2000,MATCH('Formalisme RTE'!$H$2,'[1]TABLEAU DE BORD'!$B$13:$B$2000,0),12)</f>
        <v>2.7040062867933941</v>
      </c>
      <c r="BR1935">
        <f t="shared" si="103"/>
        <v>0</v>
      </c>
      <c r="BU1935">
        <f t="shared" si="101"/>
        <v>0.5758883471257642</v>
      </c>
      <c r="BW1935">
        <f>IF($BW$6="","",IF(ISERROR(INDEX([1]Base!$A$2:$C$207,MATCH($BW$6,[1]Base!$A$2:$A$207,0),2))=TRUE,"CABLE INCONNU",(INDEX([1]Base!$A$2:$C$207,MATCH($BW$6,[1]Base!$A$2:$A$207,0),3))))</f>
        <v>15.75</v>
      </c>
      <c r="BY1935">
        <f>IF($BW$6="","",IF(ISERROR(INDEX([1]Base!$A$2:$C$207,MATCH($BW$6,[1]Base!$A$2:$A$207,0),2))=TRUE,"CABLE INCONNU",(INDEX([1]Base!$A$2:$C$207,MATCH($BW$6,[1]Base!$A$2:$A$207,0),2))))</f>
        <v>0.54700000000000004</v>
      </c>
      <c r="CD19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BORD'!$B$13:$B$2000,0),9)))*Q1935/$M$18)</f>
        <v>237.96</v>
      </c>
      <c r="CF1935">
        <f>'[1]TABLEAU DE BORD'!B1933</f>
        <v>0</v>
      </c>
      <c r="CG1935">
        <f>'[1]TABLEAU DE BORD'!E1933-'[1]TABLEAU DE BORD'!C1933</f>
        <v>0</v>
      </c>
      <c r="CI1935">
        <f>'[1]TABLEAU DE BORD'!H1933</f>
        <v>0</v>
      </c>
      <c r="CJ1935">
        <f>'[1]TABLEAU DE BORD'!K1933-'[1]TABLEAU DE BORD'!I1933</f>
        <v>0</v>
      </c>
    </row>
    <row r="1936" spans="69:88" x14ac:dyDescent="0.25">
      <c r="BQ19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BORD'!$B$13:$B$2000,0),11))*Q1936/INDEX('[1]TABLEAU DE BORD'!$B$13:$R$2000,MATCH('Formalisme RTE'!$H$2,'[1]TABLEAU DE BORD'!$B$13:$B$2000,0),12)</f>
        <v>2.7040062867933941</v>
      </c>
      <c r="BR1936">
        <f t="shared" si="103"/>
        <v>0</v>
      </c>
      <c r="BU1936">
        <f t="shared" ref="BU1936:BU1999" si="104">SQRT(1-(1/(SQRT((BY1936*0.981)^2+(($B$30/10)*BW1936*0.001)^2)/(BY1936*0.981))^2))</f>
        <v>0.5758883471257642</v>
      </c>
      <c r="BW1936">
        <f>IF($BW$6="","",IF(ISERROR(INDEX([1]Base!$A$2:$C$207,MATCH($BW$6,[1]Base!$A$2:$A$207,0),2))=TRUE,"CABLE INCONNU",(INDEX([1]Base!$A$2:$C$207,MATCH($BW$6,[1]Base!$A$2:$A$207,0),3))))</f>
        <v>15.75</v>
      </c>
      <c r="BY1936">
        <f>IF($BW$6="","",IF(ISERROR(INDEX([1]Base!$A$2:$C$207,MATCH($BW$6,[1]Base!$A$2:$A$207,0),2))=TRUE,"CABLE INCONNU",(INDEX([1]Base!$A$2:$C$207,MATCH($BW$6,[1]Base!$A$2:$A$207,0),2))))</f>
        <v>0.54700000000000004</v>
      </c>
      <c r="CD19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BORD'!$B$13:$B$2000,0),9)))*Q1936/$M$18)</f>
        <v>237.96</v>
      </c>
      <c r="CF1936">
        <f>'[1]TABLEAU DE BORD'!B1934</f>
        <v>0</v>
      </c>
      <c r="CG1936">
        <f>'[1]TABLEAU DE BORD'!E1934-'[1]TABLEAU DE BORD'!C1934</f>
        <v>0</v>
      </c>
      <c r="CI1936">
        <f>'[1]TABLEAU DE BORD'!H1934</f>
        <v>0</v>
      </c>
      <c r="CJ1936">
        <f>'[1]TABLEAU DE BORD'!K1934-'[1]TABLEAU DE BORD'!I1934</f>
        <v>0</v>
      </c>
    </row>
    <row r="1937" spans="69:88" x14ac:dyDescent="0.25">
      <c r="BQ19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BORD'!$B$13:$B$2000,0),11))*Q1937/INDEX('[1]TABLEAU DE BORD'!$B$13:$R$2000,MATCH('Formalisme RTE'!$H$2,'[1]TABLEAU DE BORD'!$B$13:$B$2000,0),12)</f>
        <v>2.7040062867933941</v>
      </c>
      <c r="BR1937">
        <f t="shared" si="103"/>
        <v>0</v>
      </c>
      <c r="BU1937">
        <f t="shared" si="104"/>
        <v>0.5758883471257642</v>
      </c>
      <c r="BW1937">
        <f>IF($BW$6="","",IF(ISERROR(INDEX([1]Base!$A$2:$C$207,MATCH($BW$6,[1]Base!$A$2:$A$207,0),2))=TRUE,"CABLE INCONNU",(INDEX([1]Base!$A$2:$C$207,MATCH($BW$6,[1]Base!$A$2:$A$207,0),3))))</f>
        <v>15.75</v>
      </c>
      <c r="BY1937">
        <f>IF($BW$6="","",IF(ISERROR(INDEX([1]Base!$A$2:$C$207,MATCH($BW$6,[1]Base!$A$2:$A$207,0),2))=TRUE,"CABLE INCONNU",(INDEX([1]Base!$A$2:$C$207,MATCH($BW$6,[1]Base!$A$2:$A$207,0),2))))</f>
        <v>0.54700000000000004</v>
      </c>
      <c r="CD19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BORD'!$B$13:$B$2000,0),9)))*Q1937/$M$18)</f>
        <v>237.96</v>
      </c>
      <c r="CF1937">
        <f>'[1]TABLEAU DE BORD'!B1935</f>
        <v>0</v>
      </c>
      <c r="CG1937">
        <f>'[1]TABLEAU DE BORD'!E1935-'[1]TABLEAU DE BORD'!C1935</f>
        <v>0</v>
      </c>
      <c r="CI1937">
        <f>'[1]TABLEAU DE BORD'!H1935</f>
        <v>0</v>
      </c>
      <c r="CJ1937">
        <f>'[1]TABLEAU DE BORD'!K1935-'[1]TABLEAU DE BORD'!I1935</f>
        <v>0</v>
      </c>
    </row>
    <row r="1938" spans="69:88" x14ac:dyDescent="0.25">
      <c r="BQ19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BORD'!$B$13:$B$2000,0),11))*Q1938/INDEX('[1]TABLEAU DE BORD'!$B$13:$R$2000,MATCH('Formalisme RTE'!$H$2,'[1]TABLEAU DE BORD'!$B$13:$B$2000,0),12)</f>
        <v>2.7040062867933941</v>
      </c>
      <c r="BR1938">
        <f t="shared" ref="BR1938:BR2001" si="105">BU1938*CA1938</f>
        <v>0</v>
      </c>
      <c r="BU1938">
        <f t="shared" si="104"/>
        <v>0.5758883471257642</v>
      </c>
      <c r="BW1938">
        <f>IF($BW$6="","",IF(ISERROR(INDEX([1]Base!$A$2:$C$207,MATCH($BW$6,[1]Base!$A$2:$A$207,0),2))=TRUE,"CABLE INCONNU",(INDEX([1]Base!$A$2:$C$207,MATCH($BW$6,[1]Base!$A$2:$A$207,0),3))))</f>
        <v>15.75</v>
      </c>
      <c r="BY1938">
        <f>IF($BW$6="","",IF(ISERROR(INDEX([1]Base!$A$2:$C$207,MATCH($BW$6,[1]Base!$A$2:$A$207,0),2))=TRUE,"CABLE INCONNU",(INDEX([1]Base!$A$2:$C$207,MATCH($BW$6,[1]Base!$A$2:$A$207,0),2))))</f>
        <v>0.54700000000000004</v>
      </c>
      <c r="CD19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BORD'!$B$13:$B$2000,0),9)))*Q1938/$M$18)</f>
        <v>237.96</v>
      </c>
      <c r="CF1938">
        <f>'[1]TABLEAU DE BORD'!B1936</f>
        <v>0</v>
      </c>
      <c r="CG1938">
        <f>'[1]TABLEAU DE BORD'!E1936-'[1]TABLEAU DE BORD'!C1936</f>
        <v>0</v>
      </c>
      <c r="CI1938">
        <f>'[1]TABLEAU DE BORD'!H1936</f>
        <v>0</v>
      </c>
      <c r="CJ1938">
        <f>'[1]TABLEAU DE BORD'!K1936-'[1]TABLEAU DE BORD'!I1936</f>
        <v>0</v>
      </c>
    </row>
    <row r="1939" spans="69:88" x14ac:dyDescent="0.25">
      <c r="BQ19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BORD'!$B$13:$B$2000,0),11))*Q1939/INDEX('[1]TABLEAU DE BORD'!$B$13:$R$2000,MATCH('Formalisme RTE'!$H$2,'[1]TABLEAU DE BORD'!$B$13:$B$2000,0),12)</f>
        <v>2.7040062867933941</v>
      </c>
      <c r="BR1939">
        <f t="shared" si="105"/>
        <v>0</v>
      </c>
      <c r="BU1939">
        <f t="shared" si="104"/>
        <v>0.5758883471257642</v>
      </c>
      <c r="BW1939">
        <f>IF($BW$6="","",IF(ISERROR(INDEX([1]Base!$A$2:$C$207,MATCH($BW$6,[1]Base!$A$2:$A$207,0),2))=TRUE,"CABLE INCONNU",(INDEX([1]Base!$A$2:$C$207,MATCH($BW$6,[1]Base!$A$2:$A$207,0),3))))</f>
        <v>15.75</v>
      </c>
      <c r="BY1939">
        <f>IF($BW$6="","",IF(ISERROR(INDEX([1]Base!$A$2:$C$207,MATCH($BW$6,[1]Base!$A$2:$A$207,0),2))=TRUE,"CABLE INCONNU",(INDEX([1]Base!$A$2:$C$207,MATCH($BW$6,[1]Base!$A$2:$A$207,0),2))))</f>
        <v>0.54700000000000004</v>
      </c>
      <c r="CD19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BORD'!$B$13:$B$2000,0),9)))*Q1939/$M$18)</f>
        <v>237.96</v>
      </c>
      <c r="CF1939">
        <f>'[1]TABLEAU DE BORD'!B1937</f>
        <v>0</v>
      </c>
      <c r="CG1939">
        <f>'[1]TABLEAU DE BORD'!E1937-'[1]TABLEAU DE BORD'!C1937</f>
        <v>0</v>
      </c>
      <c r="CI1939">
        <f>'[1]TABLEAU DE BORD'!H1937</f>
        <v>0</v>
      </c>
      <c r="CJ1939">
        <f>'[1]TABLEAU DE BORD'!K1937-'[1]TABLEAU DE BORD'!I1937</f>
        <v>0</v>
      </c>
    </row>
    <row r="1940" spans="69:88" x14ac:dyDescent="0.25">
      <c r="BQ19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BORD'!$B$13:$B$2000,0),11))*Q1940/INDEX('[1]TABLEAU DE BORD'!$B$13:$R$2000,MATCH('Formalisme RTE'!$H$2,'[1]TABLEAU DE BORD'!$B$13:$B$2000,0),12)</f>
        <v>2.7040062867933941</v>
      </c>
      <c r="BR1940">
        <f t="shared" si="105"/>
        <v>0</v>
      </c>
      <c r="BU1940">
        <f t="shared" si="104"/>
        <v>0.5758883471257642</v>
      </c>
      <c r="BW1940">
        <f>IF($BW$6="","",IF(ISERROR(INDEX([1]Base!$A$2:$C$207,MATCH($BW$6,[1]Base!$A$2:$A$207,0),2))=TRUE,"CABLE INCONNU",(INDEX([1]Base!$A$2:$C$207,MATCH($BW$6,[1]Base!$A$2:$A$207,0),3))))</f>
        <v>15.75</v>
      </c>
      <c r="BY1940">
        <f>IF($BW$6="","",IF(ISERROR(INDEX([1]Base!$A$2:$C$207,MATCH($BW$6,[1]Base!$A$2:$A$207,0),2))=TRUE,"CABLE INCONNU",(INDEX([1]Base!$A$2:$C$207,MATCH($BW$6,[1]Base!$A$2:$A$207,0),2))))</f>
        <v>0.54700000000000004</v>
      </c>
      <c r="CD19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BORD'!$B$13:$B$2000,0),9)))*Q1940/$M$18)</f>
        <v>237.96</v>
      </c>
      <c r="CF1940">
        <f>'[1]TABLEAU DE BORD'!B1938</f>
        <v>0</v>
      </c>
      <c r="CG1940">
        <f>'[1]TABLEAU DE BORD'!E1938-'[1]TABLEAU DE BORD'!C1938</f>
        <v>0</v>
      </c>
      <c r="CI1940">
        <f>'[1]TABLEAU DE BORD'!H1938</f>
        <v>0</v>
      </c>
      <c r="CJ1940">
        <f>'[1]TABLEAU DE BORD'!K1938-'[1]TABLEAU DE BORD'!I1938</f>
        <v>0</v>
      </c>
    </row>
    <row r="1941" spans="69:88" x14ac:dyDescent="0.25">
      <c r="BQ19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BORD'!$B$13:$B$2000,0),11))*Q1941/INDEX('[1]TABLEAU DE BORD'!$B$13:$R$2000,MATCH('Formalisme RTE'!$H$2,'[1]TABLEAU DE BORD'!$B$13:$B$2000,0),12)</f>
        <v>2.7040062867933941</v>
      </c>
      <c r="BR1941">
        <f t="shared" si="105"/>
        <v>0</v>
      </c>
      <c r="BU1941">
        <f t="shared" si="104"/>
        <v>0.5758883471257642</v>
      </c>
      <c r="BW1941">
        <f>IF($BW$6="","",IF(ISERROR(INDEX([1]Base!$A$2:$C$207,MATCH($BW$6,[1]Base!$A$2:$A$207,0),2))=TRUE,"CABLE INCONNU",(INDEX([1]Base!$A$2:$C$207,MATCH($BW$6,[1]Base!$A$2:$A$207,0),3))))</f>
        <v>15.75</v>
      </c>
      <c r="BY1941">
        <f>IF($BW$6="","",IF(ISERROR(INDEX([1]Base!$A$2:$C$207,MATCH($BW$6,[1]Base!$A$2:$A$207,0),2))=TRUE,"CABLE INCONNU",(INDEX([1]Base!$A$2:$C$207,MATCH($BW$6,[1]Base!$A$2:$A$207,0),2))))</f>
        <v>0.54700000000000004</v>
      </c>
      <c r="CD19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BORD'!$B$13:$B$2000,0),9)))*Q1941/$M$18)</f>
        <v>237.96</v>
      </c>
      <c r="CF1941">
        <f>'[1]TABLEAU DE BORD'!B1939</f>
        <v>0</v>
      </c>
      <c r="CG1941">
        <f>'[1]TABLEAU DE BORD'!E1939-'[1]TABLEAU DE BORD'!C1939</f>
        <v>0</v>
      </c>
      <c r="CI1941">
        <f>'[1]TABLEAU DE BORD'!H1939</f>
        <v>0</v>
      </c>
      <c r="CJ1941">
        <f>'[1]TABLEAU DE BORD'!K1939-'[1]TABLEAU DE BORD'!I1939</f>
        <v>0</v>
      </c>
    </row>
    <row r="1942" spans="69:88" x14ac:dyDescent="0.25">
      <c r="BQ19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BORD'!$B$13:$B$2000,0),11))*Q1942/INDEX('[1]TABLEAU DE BORD'!$B$13:$R$2000,MATCH('Formalisme RTE'!$H$2,'[1]TABLEAU DE BORD'!$B$13:$B$2000,0),12)</f>
        <v>2.7040062867933941</v>
      </c>
      <c r="BR1942">
        <f t="shared" si="105"/>
        <v>0</v>
      </c>
      <c r="BU1942">
        <f t="shared" si="104"/>
        <v>0.5758883471257642</v>
      </c>
      <c r="BW1942">
        <f>IF($BW$6="","",IF(ISERROR(INDEX([1]Base!$A$2:$C$207,MATCH($BW$6,[1]Base!$A$2:$A$207,0),2))=TRUE,"CABLE INCONNU",(INDEX([1]Base!$A$2:$C$207,MATCH($BW$6,[1]Base!$A$2:$A$207,0),3))))</f>
        <v>15.75</v>
      </c>
      <c r="BY1942">
        <f>IF($BW$6="","",IF(ISERROR(INDEX([1]Base!$A$2:$C$207,MATCH($BW$6,[1]Base!$A$2:$A$207,0),2))=TRUE,"CABLE INCONNU",(INDEX([1]Base!$A$2:$C$207,MATCH($BW$6,[1]Base!$A$2:$A$207,0),2))))</f>
        <v>0.54700000000000004</v>
      </c>
      <c r="CD19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BORD'!$B$13:$B$2000,0),9)))*Q1942/$M$18)</f>
        <v>237.96</v>
      </c>
      <c r="CF1942">
        <f>'[1]TABLEAU DE BORD'!B1940</f>
        <v>0</v>
      </c>
      <c r="CG1942">
        <f>'[1]TABLEAU DE BORD'!E1940-'[1]TABLEAU DE BORD'!C1940</f>
        <v>0</v>
      </c>
      <c r="CI1942">
        <f>'[1]TABLEAU DE BORD'!H1940</f>
        <v>0</v>
      </c>
      <c r="CJ1942">
        <f>'[1]TABLEAU DE BORD'!K1940-'[1]TABLEAU DE BORD'!I1940</f>
        <v>0</v>
      </c>
    </row>
    <row r="1943" spans="69:88" x14ac:dyDescent="0.25">
      <c r="BQ19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BORD'!$B$13:$B$2000,0),11))*Q1943/INDEX('[1]TABLEAU DE BORD'!$B$13:$R$2000,MATCH('Formalisme RTE'!$H$2,'[1]TABLEAU DE BORD'!$B$13:$B$2000,0),12)</f>
        <v>2.7040062867933941</v>
      </c>
      <c r="BR1943">
        <f t="shared" si="105"/>
        <v>0</v>
      </c>
      <c r="BU1943">
        <f t="shared" si="104"/>
        <v>0.5758883471257642</v>
      </c>
      <c r="BW1943">
        <f>IF($BW$6="","",IF(ISERROR(INDEX([1]Base!$A$2:$C$207,MATCH($BW$6,[1]Base!$A$2:$A$207,0),2))=TRUE,"CABLE INCONNU",(INDEX([1]Base!$A$2:$C$207,MATCH($BW$6,[1]Base!$A$2:$A$207,0),3))))</f>
        <v>15.75</v>
      </c>
      <c r="BY1943">
        <f>IF($BW$6="","",IF(ISERROR(INDEX([1]Base!$A$2:$C$207,MATCH($BW$6,[1]Base!$A$2:$A$207,0),2))=TRUE,"CABLE INCONNU",(INDEX([1]Base!$A$2:$C$207,MATCH($BW$6,[1]Base!$A$2:$A$207,0),2))))</f>
        <v>0.54700000000000004</v>
      </c>
      <c r="CD19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BORD'!$B$13:$B$2000,0),9)))*Q1943/$M$18)</f>
        <v>237.96</v>
      </c>
      <c r="CF1943">
        <f>'[1]TABLEAU DE BORD'!B1941</f>
        <v>0</v>
      </c>
      <c r="CG1943">
        <f>'[1]TABLEAU DE BORD'!E1941-'[1]TABLEAU DE BORD'!C1941</f>
        <v>0</v>
      </c>
      <c r="CI1943">
        <f>'[1]TABLEAU DE BORD'!H1941</f>
        <v>0</v>
      </c>
      <c r="CJ1943">
        <f>'[1]TABLEAU DE BORD'!K1941-'[1]TABLEAU DE BORD'!I1941</f>
        <v>0</v>
      </c>
    </row>
    <row r="1944" spans="69:88" x14ac:dyDescent="0.25">
      <c r="BQ19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BORD'!$B$13:$B$2000,0),11))*Q1944/INDEX('[1]TABLEAU DE BORD'!$B$13:$R$2000,MATCH('Formalisme RTE'!$H$2,'[1]TABLEAU DE BORD'!$B$13:$B$2000,0),12)</f>
        <v>2.7040062867933941</v>
      </c>
      <c r="BR1944">
        <f t="shared" si="105"/>
        <v>0</v>
      </c>
      <c r="BU1944">
        <f t="shared" si="104"/>
        <v>0.5758883471257642</v>
      </c>
      <c r="BW1944">
        <f>IF($BW$6="","",IF(ISERROR(INDEX([1]Base!$A$2:$C$207,MATCH($BW$6,[1]Base!$A$2:$A$207,0),2))=TRUE,"CABLE INCONNU",(INDEX([1]Base!$A$2:$C$207,MATCH($BW$6,[1]Base!$A$2:$A$207,0),3))))</f>
        <v>15.75</v>
      </c>
      <c r="BY1944">
        <f>IF($BW$6="","",IF(ISERROR(INDEX([1]Base!$A$2:$C$207,MATCH($BW$6,[1]Base!$A$2:$A$207,0),2))=TRUE,"CABLE INCONNU",(INDEX([1]Base!$A$2:$C$207,MATCH($BW$6,[1]Base!$A$2:$A$207,0),2))))</f>
        <v>0.54700000000000004</v>
      </c>
      <c r="CD19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BORD'!$B$13:$B$2000,0),9)))*Q1944/$M$18)</f>
        <v>237.96</v>
      </c>
      <c r="CF1944">
        <f>'[1]TABLEAU DE BORD'!B1942</f>
        <v>0</v>
      </c>
      <c r="CG1944">
        <f>'[1]TABLEAU DE BORD'!E1942-'[1]TABLEAU DE BORD'!C1942</f>
        <v>0</v>
      </c>
      <c r="CI1944">
        <f>'[1]TABLEAU DE BORD'!H1942</f>
        <v>0</v>
      </c>
      <c r="CJ1944">
        <f>'[1]TABLEAU DE BORD'!K1942-'[1]TABLEAU DE BORD'!I1942</f>
        <v>0</v>
      </c>
    </row>
    <row r="1945" spans="69:88" x14ac:dyDescent="0.25">
      <c r="BQ19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BORD'!$B$13:$B$2000,0),11))*Q1945/INDEX('[1]TABLEAU DE BORD'!$B$13:$R$2000,MATCH('Formalisme RTE'!$H$2,'[1]TABLEAU DE BORD'!$B$13:$B$2000,0),12)</f>
        <v>2.7040062867933941</v>
      </c>
      <c r="BR1945">
        <f t="shared" si="105"/>
        <v>0</v>
      </c>
      <c r="BU1945">
        <f t="shared" si="104"/>
        <v>0.5758883471257642</v>
      </c>
      <c r="BW1945">
        <f>IF($BW$6="","",IF(ISERROR(INDEX([1]Base!$A$2:$C$207,MATCH($BW$6,[1]Base!$A$2:$A$207,0),2))=TRUE,"CABLE INCONNU",(INDEX([1]Base!$A$2:$C$207,MATCH($BW$6,[1]Base!$A$2:$A$207,0),3))))</f>
        <v>15.75</v>
      </c>
      <c r="BY1945">
        <f>IF($BW$6="","",IF(ISERROR(INDEX([1]Base!$A$2:$C$207,MATCH($BW$6,[1]Base!$A$2:$A$207,0),2))=TRUE,"CABLE INCONNU",(INDEX([1]Base!$A$2:$C$207,MATCH($BW$6,[1]Base!$A$2:$A$207,0),2))))</f>
        <v>0.54700000000000004</v>
      </c>
      <c r="CD19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BORD'!$B$13:$B$2000,0),9)))*Q1945/$M$18)</f>
        <v>237.96</v>
      </c>
      <c r="CF1945">
        <f>'[1]TABLEAU DE BORD'!B1943</f>
        <v>0</v>
      </c>
      <c r="CG1945">
        <f>'[1]TABLEAU DE BORD'!E1943-'[1]TABLEAU DE BORD'!C1943</f>
        <v>0</v>
      </c>
      <c r="CI1945">
        <f>'[1]TABLEAU DE BORD'!H1943</f>
        <v>0</v>
      </c>
      <c r="CJ1945">
        <f>'[1]TABLEAU DE BORD'!K1943-'[1]TABLEAU DE BORD'!I1943</f>
        <v>0</v>
      </c>
    </row>
    <row r="1946" spans="69:88" x14ac:dyDescent="0.25">
      <c r="BQ19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BORD'!$B$13:$B$2000,0),11))*Q1946/INDEX('[1]TABLEAU DE BORD'!$B$13:$R$2000,MATCH('Formalisme RTE'!$H$2,'[1]TABLEAU DE BORD'!$B$13:$B$2000,0),12)</f>
        <v>2.7040062867933941</v>
      </c>
      <c r="BR1946">
        <f t="shared" si="105"/>
        <v>0</v>
      </c>
      <c r="BU1946">
        <f t="shared" si="104"/>
        <v>0.5758883471257642</v>
      </c>
      <c r="BW1946">
        <f>IF($BW$6="","",IF(ISERROR(INDEX([1]Base!$A$2:$C$207,MATCH($BW$6,[1]Base!$A$2:$A$207,0),2))=TRUE,"CABLE INCONNU",(INDEX([1]Base!$A$2:$C$207,MATCH($BW$6,[1]Base!$A$2:$A$207,0),3))))</f>
        <v>15.75</v>
      </c>
      <c r="BY1946">
        <f>IF($BW$6="","",IF(ISERROR(INDEX([1]Base!$A$2:$C$207,MATCH($BW$6,[1]Base!$A$2:$A$207,0),2))=TRUE,"CABLE INCONNU",(INDEX([1]Base!$A$2:$C$207,MATCH($BW$6,[1]Base!$A$2:$A$207,0),2))))</f>
        <v>0.54700000000000004</v>
      </c>
      <c r="CD19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BORD'!$B$13:$B$2000,0),9)))*Q1946/$M$18)</f>
        <v>237.96</v>
      </c>
      <c r="CF1946">
        <f>'[1]TABLEAU DE BORD'!B1944</f>
        <v>0</v>
      </c>
      <c r="CG1946">
        <f>'[1]TABLEAU DE BORD'!E1944-'[1]TABLEAU DE BORD'!C1944</f>
        <v>0</v>
      </c>
      <c r="CI1946">
        <f>'[1]TABLEAU DE BORD'!H1944</f>
        <v>0</v>
      </c>
      <c r="CJ1946">
        <f>'[1]TABLEAU DE BORD'!K1944-'[1]TABLEAU DE BORD'!I1944</f>
        <v>0</v>
      </c>
    </row>
    <row r="1947" spans="69:88" x14ac:dyDescent="0.25">
      <c r="BQ19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BORD'!$B$13:$B$2000,0),11))*Q1947/INDEX('[1]TABLEAU DE BORD'!$B$13:$R$2000,MATCH('Formalisme RTE'!$H$2,'[1]TABLEAU DE BORD'!$B$13:$B$2000,0),12)</f>
        <v>2.7040062867933941</v>
      </c>
      <c r="BR1947">
        <f t="shared" si="105"/>
        <v>0</v>
      </c>
      <c r="BU1947">
        <f t="shared" si="104"/>
        <v>0.5758883471257642</v>
      </c>
      <c r="BW1947">
        <f>IF($BW$6="","",IF(ISERROR(INDEX([1]Base!$A$2:$C$207,MATCH($BW$6,[1]Base!$A$2:$A$207,0),2))=TRUE,"CABLE INCONNU",(INDEX([1]Base!$A$2:$C$207,MATCH($BW$6,[1]Base!$A$2:$A$207,0),3))))</f>
        <v>15.75</v>
      </c>
      <c r="BY1947">
        <f>IF($BW$6="","",IF(ISERROR(INDEX([1]Base!$A$2:$C$207,MATCH($BW$6,[1]Base!$A$2:$A$207,0),2))=TRUE,"CABLE INCONNU",(INDEX([1]Base!$A$2:$C$207,MATCH($BW$6,[1]Base!$A$2:$A$207,0),2))))</f>
        <v>0.54700000000000004</v>
      </c>
      <c r="CD19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BORD'!$B$13:$B$2000,0),9)))*Q1947/$M$18)</f>
        <v>237.96</v>
      </c>
      <c r="CF1947">
        <f>'[1]TABLEAU DE BORD'!B1945</f>
        <v>0</v>
      </c>
      <c r="CG1947">
        <f>'[1]TABLEAU DE BORD'!E1945-'[1]TABLEAU DE BORD'!C1945</f>
        <v>0</v>
      </c>
      <c r="CI1947">
        <f>'[1]TABLEAU DE BORD'!H1945</f>
        <v>0</v>
      </c>
      <c r="CJ1947">
        <f>'[1]TABLEAU DE BORD'!K1945-'[1]TABLEAU DE BORD'!I1945</f>
        <v>0</v>
      </c>
    </row>
    <row r="1948" spans="69:88" x14ac:dyDescent="0.25">
      <c r="BQ19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BORD'!$B$13:$B$2000,0),11))*Q1948/INDEX('[1]TABLEAU DE BORD'!$B$13:$R$2000,MATCH('Formalisme RTE'!$H$2,'[1]TABLEAU DE BORD'!$B$13:$B$2000,0),12)</f>
        <v>2.7040062867933941</v>
      </c>
      <c r="BR1948">
        <f t="shared" si="105"/>
        <v>0</v>
      </c>
      <c r="BU1948">
        <f t="shared" si="104"/>
        <v>0.5758883471257642</v>
      </c>
      <c r="BW1948">
        <f>IF($BW$6="","",IF(ISERROR(INDEX([1]Base!$A$2:$C$207,MATCH($BW$6,[1]Base!$A$2:$A$207,0),2))=TRUE,"CABLE INCONNU",(INDEX([1]Base!$A$2:$C$207,MATCH($BW$6,[1]Base!$A$2:$A$207,0),3))))</f>
        <v>15.75</v>
      </c>
      <c r="BY1948">
        <f>IF($BW$6="","",IF(ISERROR(INDEX([1]Base!$A$2:$C$207,MATCH($BW$6,[1]Base!$A$2:$A$207,0),2))=TRUE,"CABLE INCONNU",(INDEX([1]Base!$A$2:$C$207,MATCH($BW$6,[1]Base!$A$2:$A$207,0),2))))</f>
        <v>0.54700000000000004</v>
      </c>
      <c r="CD19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BORD'!$B$13:$B$2000,0),9)))*Q1948/$M$18)</f>
        <v>237.96</v>
      </c>
      <c r="CF1948">
        <f>'[1]TABLEAU DE BORD'!B1946</f>
        <v>0</v>
      </c>
      <c r="CG1948">
        <f>'[1]TABLEAU DE BORD'!E1946-'[1]TABLEAU DE BORD'!C1946</f>
        <v>0</v>
      </c>
      <c r="CI1948">
        <f>'[1]TABLEAU DE BORD'!H1946</f>
        <v>0</v>
      </c>
      <c r="CJ1948">
        <f>'[1]TABLEAU DE BORD'!K1946-'[1]TABLEAU DE BORD'!I1946</f>
        <v>0</v>
      </c>
    </row>
    <row r="1949" spans="69:88" x14ac:dyDescent="0.25">
      <c r="BQ19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BORD'!$B$13:$B$2000,0),11))*Q1949/INDEX('[1]TABLEAU DE BORD'!$B$13:$R$2000,MATCH('Formalisme RTE'!$H$2,'[1]TABLEAU DE BORD'!$B$13:$B$2000,0),12)</f>
        <v>2.7040062867933941</v>
      </c>
      <c r="BR1949">
        <f t="shared" si="105"/>
        <v>0</v>
      </c>
      <c r="BU1949">
        <f t="shared" si="104"/>
        <v>0.5758883471257642</v>
      </c>
      <c r="BW1949">
        <f>IF($BW$6="","",IF(ISERROR(INDEX([1]Base!$A$2:$C$207,MATCH($BW$6,[1]Base!$A$2:$A$207,0),2))=TRUE,"CABLE INCONNU",(INDEX([1]Base!$A$2:$C$207,MATCH($BW$6,[1]Base!$A$2:$A$207,0),3))))</f>
        <v>15.75</v>
      </c>
      <c r="BY1949">
        <f>IF($BW$6="","",IF(ISERROR(INDEX([1]Base!$A$2:$C$207,MATCH($BW$6,[1]Base!$A$2:$A$207,0),2))=TRUE,"CABLE INCONNU",(INDEX([1]Base!$A$2:$C$207,MATCH($BW$6,[1]Base!$A$2:$A$207,0),2))))</f>
        <v>0.54700000000000004</v>
      </c>
      <c r="CD19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BORD'!$B$13:$B$2000,0),9)))*Q1949/$M$18)</f>
        <v>237.96</v>
      </c>
      <c r="CF1949">
        <f>'[1]TABLEAU DE BORD'!B1947</f>
        <v>0</v>
      </c>
      <c r="CG1949">
        <f>'[1]TABLEAU DE BORD'!E1947-'[1]TABLEAU DE BORD'!C1947</f>
        <v>0</v>
      </c>
      <c r="CI1949">
        <f>'[1]TABLEAU DE BORD'!H1947</f>
        <v>0</v>
      </c>
      <c r="CJ1949">
        <f>'[1]TABLEAU DE BORD'!K1947-'[1]TABLEAU DE BORD'!I1947</f>
        <v>0</v>
      </c>
    </row>
    <row r="1950" spans="69:88" x14ac:dyDescent="0.25">
      <c r="BQ19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BORD'!$B$13:$B$2000,0),11))*Q1950/INDEX('[1]TABLEAU DE BORD'!$B$13:$R$2000,MATCH('Formalisme RTE'!$H$2,'[1]TABLEAU DE BORD'!$B$13:$B$2000,0),12)</f>
        <v>2.7040062867933941</v>
      </c>
      <c r="BR1950">
        <f t="shared" si="105"/>
        <v>0</v>
      </c>
      <c r="BU1950">
        <f t="shared" si="104"/>
        <v>0.5758883471257642</v>
      </c>
      <c r="BW1950">
        <f>IF($BW$6="","",IF(ISERROR(INDEX([1]Base!$A$2:$C$207,MATCH($BW$6,[1]Base!$A$2:$A$207,0),2))=TRUE,"CABLE INCONNU",(INDEX([1]Base!$A$2:$C$207,MATCH($BW$6,[1]Base!$A$2:$A$207,0),3))))</f>
        <v>15.75</v>
      </c>
      <c r="BY1950">
        <f>IF($BW$6="","",IF(ISERROR(INDEX([1]Base!$A$2:$C$207,MATCH($BW$6,[1]Base!$A$2:$A$207,0),2))=TRUE,"CABLE INCONNU",(INDEX([1]Base!$A$2:$C$207,MATCH($BW$6,[1]Base!$A$2:$A$207,0),2))))</f>
        <v>0.54700000000000004</v>
      </c>
      <c r="CD19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BORD'!$B$13:$B$2000,0),9)))*Q1950/$M$18)</f>
        <v>237.96</v>
      </c>
      <c r="CF1950">
        <f>'[1]TABLEAU DE BORD'!B1948</f>
        <v>0</v>
      </c>
      <c r="CG1950">
        <f>'[1]TABLEAU DE BORD'!E1948-'[1]TABLEAU DE BORD'!C1948</f>
        <v>0</v>
      </c>
      <c r="CI1950">
        <f>'[1]TABLEAU DE BORD'!H1948</f>
        <v>0</v>
      </c>
      <c r="CJ1950">
        <f>'[1]TABLEAU DE BORD'!K1948-'[1]TABLEAU DE BORD'!I1948</f>
        <v>0</v>
      </c>
    </row>
    <row r="1951" spans="69:88" x14ac:dyDescent="0.25">
      <c r="BQ19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BORD'!$B$13:$B$2000,0),11))*Q1951/INDEX('[1]TABLEAU DE BORD'!$B$13:$R$2000,MATCH('Formalisme RTE'!$H$2,'[1]TABLEAU DE BORD'!$B$13:$B$2000,0),12)</f>
        <v>2.7040062867933941</v>
      </c>
      <c r="BR1951">
        <f t="shared" si="105"/>
        <v>0</v>
      </c>
      <c r="BU1951">
        <f t="shared" si="104"/>
        <v>0.5758883471257642</v>
      </c>
      <c r="BW1951">
        <f>IF($BW$6="","",IF(ISERROR(INDEX([1]Base!$A$2:$C$207,MATCH($BW$6,[1]Base!$A$2:$A$207,0),2))=TRUE,"CABLE INCONNU",(INDEX([1]Base!$A$2:$C$207,MATCH($BW$6,[1]Base!$A$2:$A$207,0),3))))</f>
        <v>15.75</v>
      </c>
      <c r="BY1951">
        <f>IF($BW$6="","",IF(ISERROR(INDEX([1]Base!$A$2:$C$207,MATCH($BW$6,[1]Base!$A$2:$A$207,0),2))=TRUE,"CABLE INCONNU",(INDEX([1]Base!$A$2:$C$207,MATCH($BW$6,[1]Base!$A$2:$A$207,0),2))))</f>
        <v>0.54700000000000004</v>
      </c>
      <c r="CD19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BORD'!$B$13:$B$2000,0),9)))*Q1951/$M$18)</f>
        <v>237.96</v>
      </c>
      <c r="CF1951">
        <f>'[1]TABLEAU DE BORD'!B1949</f>
        <v>0</v>
      </c>
      <c r="CG1951">
        <f>'[1]TABLEAU DE BORD'!E1949-'[1]TABLEAU DE BORD'!C1949</f>
        <v>0</v>
      </c>
      <c r="CI1951">
        <f>'[1]TABLEAU DE BORD'!H1949</f>
        <v>0</v>
      </c>
      <c r="CJ1951">
        <f>'[1]TABLEAU DE BORD'!K1949-'[1]TABLEAU DE BORD'!I1949</f>
        <v>0</v>
      </c>
    </row>
    <row r="1952" spans="69:88" x14ac:dyDescent="0.25">
      <c r="BQ19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BORD'!$B$13:$B$2000,0),11))*Q1952/INDEX('[1]TABLEAU DE BORD'!$B$13:$R$2000,MATCH('Formalisme RTE'!$H$2,'[1]TABLEAU DE BORD'!$B$13:$B$2000,0),12)</f>
        <v>2.7040062867933941</v>
      </c>
      <c r="BR1952">
        <f t="shared" si="105"/>
        <v>0</v>
      </c>
      <c r="BU1952">
        <f t="shared" si="104"/>
        <v>0.5758883471257642</v>
      </c>
      <c r="BW1952">
        <f>IF($BW$6="","",IF(ISERROR(INDEX([1]Base!$A$2:$C$207,MATCH($BW$6,[1]Base!$A$2:$A$207,0),2))=TRUE,"CABLE INCONNU",(INDEX([1]Base!$A$2:$C$207,MATCH($BW$6,[1]Base!$A$2:$A$207,0),3))))</f>
        <v>15.75</v>
      </c>
      <c r="BY1952">
        <f>IF($BW$6="","",IF(ISERROR(INDEX([1]Base!$A$2:$C$207,MATCH($BW$6,[1]Base!$A$2:$A$207,0),2))=TRUE,"CABLE INCONNU",(INDEX([1]Base!$A$2:$C$207,MATCH($BW$6,[1]Base!$A$2:$A$207,0),2))))</f>
        <v>0.54700000000000004</v>
      </c>
      <c r="CD19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BORD'!$B$13:$B$2000,0),9)))*Q1952/$M$18)</f>
        <v>237.96</v>
      </c>
      <c r="CF1952">
        <f>'[1]TABLEAU DE BORD'!B1950</f>
        <v>0</v>
      </c>
      <c r="CG1952">
        <f>'[1]TABLEAU DE BORD'!E1950-'[1]TABLEAU DE BORD'!C1950</f>
        <v>0</v>
      </c>
      <c r="CI1952">
        <f>'[1]TABLEAU DE BORD'!H1950</f>
        <v>0</v>
      </c>
      <c r="CJ1952">
        <f>'[1]TABLEAU DE BORD'!K1950-'[1]TABLEAU DE BORD'!I1950</f>
        <v>0</v>
      </c>
    </row>
    <row r="1953" spans="69:88" x14ac:dyDescent="0.25">
      <c r="BQ19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BORD'!$B$13:$B$2000,0),11))*Q1953/INDEX('[1]TABLEAU DE BORD'!$B$13:$R$2000,MATCH('Formalisme RTE'!$H$2,'[1]TABLEAU DE BORD'!$B$13:$B$2000,0),12)</f>
        <v>2.7040062867933941</v>
      </c>
      <c r="BR1953">
        <f t="shared" si="105"/>
        <v>0</v>
      </c>
      <c r="BU1953">
        <f t="shared" si="104"/>
        <v>0.5758883471257642</v>
      </c>
      <c r="BW1953">
        <f>IF($BW$6="","",IF(ISERROR(INDEX([1]Base!$A$2:$C$207,MATCH($BW$6,[1]Base!$A$2:$A$207,0),2))=TRUE,"CABLE INCONNU",(INDEX([1]Base!$A$2:$C$207,MATCH($BW$6,[1]Base!$A$2:$A$207,0),3))))</f>
        <v>15.75</v>
      </c>
      <c r="BY1953">
        <f>IF($BW$6="","",IF(ISERROR(INDEX([1]Base!$A$2:$C$207,MATCH($BW$6,[1]Base!$A$2:$A$207,0),2))=TRUE,"CABLE INCONNU",(INDEX([1]Base!$A$2:$C$207,MATCH($BW$6,[1]Base!$A$2:$A$207,0),2))))</f>
        <v>0.54700000000000004</v>
      </c>
      <c r="CD19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BORD'!$B$13:$B$2000,0),9)))*Q1953/$M$18)</f>
        <v>237.96</v>
      </c>
      <c r="CF1953">
        <f>'[1]TABLEAU DE BORD'!B1951</f>
        <v>0</v>
      </c>
      <c r="CG1953">
        <f>'[1]TABLEAU DE BORD'!E1951-'[1]TABLEAU DE BORD'!C1951</f>
        <v>0</v>
      </c>
      <c r="CI1953">
        <f>'[1]TABLEAU DE BORD'!H1951</f>
        <v>0</v>
      </c>
      <c r="CJ1953">
        <f>'[1]TABLEAU DE BORD'!K1951-'[1]TABLEAU DE BORD'!I1951</f>
        <v>0</v>
      </c>
    </row>
    <row r="1954" spans="69:88" x14ac:dyDescent="0.25">
      <c r="BQ19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BORD'!$B$13:$B$2000,0),11))*Q1954/INDEX('[1]TABLEAU DE BORD'!$B$13:$R$2000,MATCH('Formalisme RTE'!$H$2,'[1]TABLEAU DE BORD'!$B$13:$B$2000,0),12)</f>
        <v>2.7040062867933941</v>
      </c>
      <c r="BR1954">
        <f t="shared" si="105"/>
        <v>0</v>
      </c>
      <c r="BU1954">
        <f t="shared" si="104"/>
        <v>0.5758883471257642</v>
      </c>
      <c r="BW1954">
        <f>IF($BW$6="","",IF(ISERROR(INDEX([1]Base!$A$2:$C$207,MATCH($BW$6,[1]Base!$A$2:$A$207,0),2))=TRUE,"CABLE INCONNU",(INDEX([1]Base!$A$2:$C$207,MATCH($BW$6,[1]Base!$A$2:$A$207,0),3))))</f>
        <v>15.75</v>
      </c>
      <c r="BY1954">
        <f>IF($BW$6="","",IF(ISERROR(INDEX([1]Base!$A$2:$C$207,MATCH($BW$6,[1]Base!$A$2:$A$207,0),2))=TRUE,"CABLE INCONNU",(INDEX([1]Base!$A$2:$C$207,MATCH($BW$6,[1]Base!$A$2:$A$207,0),2))))</f>
        <v>0.54700000000000004</v>
      </c>
      <c r="CD19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BORD'!$B$13:$B$2000,0),9)))*Q1954/$M$18)</f>
        <v>237.96</v>
      </c>
      <c r="CF1954">
        <f>'[1]TABLEAU DE BORD'!B1952</f>
        <v>0</v>
      </c>
      <c r="CG1954">
        <f>'[1]TABLEAU DE BORD'!E1952-'[1]TABLEAU DE BORD'!C1952</f>
        <v>0</v>
      </c>
      <c r="CI1954">
        <f>'[1]TABLEAU DE BORD'!H1952</f>
        <v>0</v>
      </c>
      <c r="CJ1954">
        <f>'[1]TABLEAU DE BORD'!K1952-'[1]TABLEAU DE BORD'!I1952</f>
        <v>0</v>
      </c>
    </row>
    <row r="1955" spans="69:88" x14ac:dyDescent="0.25">
      <c r="BQ19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BORD'!$B$13:$B$2000,0),11))*Q1955/INDEX('[1]TABLEAU DE BORD'!$B$13:$R$2000,MATCH('Formalisme RTE'!$H$2,'[1]TABLEAU DE BORD'!$B$13:$B$2000,0),12)</f>
        <v>2.7040062867933941</v>
      </c>
      <c r="BR1955">
        <f t="shared" si="105"/>
        <v>0</v>
      </c>
      <c r="BU1955">
        <f t="shared" si="104"/>
        <v>0.5758883471257642</v>
      </c>
      <c r="BW1955">
        <f>IF($BW$6="","",IF(ISERROR(INDEX([1]Base!$A$2:$C$207,MATCH($BW$6,[1]Base!$A$2:$A$207,0),2))=TRUE,"CABLE INCONNU",(INDEX([1]Base!$A$2:$C$207,MATCH($BW$6,[1]Base!$A$2:$A$207,0),3))))</f>
        <v>15.75</v>
      </c>
      <c r="BY1955">
        <f>IF($BW$6="","",IF(ISERROR(INDEX([1]Base!$A$2:$C$207,MATCH($BW$6,[1]Base!$A$2:$A$207,0),2))=TRUE,"CABLE INCONNU",(INDEX([1]Base!$A$2:$C$207,MATCH($BW$6,[1]Base!$A$2:$A$207,0),2))))</f>
        <v>0.54700000000000004</v>
      </c>
      <c r="CD19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BORD'!$B$13:$B$2000,0),9)))*Q1955/$M$18)</f>
        <v>237.96</v>
      </c>
      <c r="CF1955">
        <f>'[1]TABLEAU DE BORD'!B1953</f>
        <v>0</v>
      </c>
      <c r="CG1955">
        <f>'[1]TABLEAU DE BORD'!E1953-'[1]TABLEAU DE BORD'!C1953</f>
        <v>0</v>
      </c>
      <c r="CI1955">
        <f>'[1]TABLEAU DE BORD'!H1953</f>
        <v>0</v>
      </c>
      <c r="CJ1955">
        <f>'[1]TABLEAU DE BORD'!K1953-'[1]TABLEAU DE BORD'!I1953</f>
        <v>0</v>
      </c>
    </row>
    <row r="1956" spans="69:88" x14ac:dyDescent="0.25">
      <c r="BQ19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BORD'!$B$13:$B$2000,0),11))*Q1956/INDEX('[1]TABLEAU DE BORD'!$B$13:$R$2000,MATCH('Formalisme RTE'!$H$2,'[1]TABLEAU DE BORD'!$B$13:$B$2000,0),12)</f>
        <v>2.7040062867933941</v>
      </c>
      <c r="BR1956">
        <f t="shared" si="105"/>
        <v>0</v>
      </c>
      <c r="BU1956">
        <f t="shared" si="104"/>
        <v>0.5758883471257642</v>
      </c>
      <c r="BW1956">
        <f>IF($BW$6="","",IF(ISERROR(INDEX([1]Base!$A$2:$C$207,MATCH($BW$6,[1]Base!$A$2:$A$207,0),2))=TRUE,"CABLE INCONNU",(INDEX([1]Base!$A$2:$C$207,MATCH($BW$6,[1]Base!$A$2:$A$207,0),3))))</f>
        <v>15.75</v>
      </c>
      <c r="BY1956">
        <f>IF($BW$6="","",IF(ISERROR(INDEX([1]Base!$A$2:$C$207,MATCH($BW$6,[1]Base!$A$2:$A$207,0),2))=TRUE,"CABLE INCONNU",(INDEX([1]Base!$A$2:$C$207,MATCH($BW$6,[1]Base!$A$2:$A$207,0),2))))</f>
        <v>0.54700000000000004</v>
      </c>
      <c r="CD19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BORD'!$B$13:$B$2000,0),9)))*Q1956/$M$18)</f>
        <v>237.96</v>
      </c>
      <c r="CF1956">
        <f>'[1]TABLEAU DE BORD'!B1954</f>
        <v>0</v>
      </c>
      <c r="CG1956">
        <f>'[1]TABLEAU DE BORD'!E1954-'[1]TABLEAU DE BORD'!C1954</f>
        <v>0</v>
      </c>
      <c r="CI1956">
        <f>'[1]TABLEAU DE BORD'!H1954</f>
        <v>0</v>
      </c>
      <c r="CJ1956">
        <f>'[1]TABLEAU DE BORD'!K1954-'[1]TABLEAU DE BORD'!I1954</f>
        <v>0</v>
      </c>
    </row>
    <row r="1957" spans="69:88" x14ac:dyDescent="0.25">
      <c r="BQ19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BORD'!$B$13:$B$2000,0),11))*Q1957/INDEX('[1]TABLEAU DE BORD'!$B$13:$R$2000,MATCH('Formalisme RTE'!$H$2,'[1]TABLEAU DE BORD'!$B$13:$B$2000,0),12)</f>
        <v>2.7040062867933941</v>
      </c>
      <c r="BR1957">
        <f t="shared" si="105"/>
        <v>0</v>
      </c>
      <c r="BU1957">
        <f t="shared" si="104"/>
        <v>0.5758883471257642</v>
      </c>
      <c r="BW1957">
        <f>IF($BW$6="","",IF(ISERROR(INDEX([1]Base!$A$2:$C$207,MATCH($BW$6,[1]Base!$A$2:$A$207,0),2))=TRUE,"CABLE INCONNU",(INDEX([1]Base!$A$2:$C$207,MATCH($BW$6,[1]Base!$A$2:$A$207,0),3))))</f>
        <v>15.75</v>
      </c>
      <c r="BY1957">
        <f>IF($BW$6="","",IF(ISERROR(INDEX([1]Base!$A$2:$C$207,MATCH($BW$6,[1]Base!$A$2:$A$207,0),2))=TRUE,"CABLE INCONNU",(INDEX([1]Base!$A$2:$C$207,MATCH($BW$6,[1]Base!$A$2:$A$207,0),2))))</f>
        <v>0.54700000000000004</v>
      </c>
      <c r="CD19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BORD'!$B$13:$B$2000,0),9)))*Q1957/$M$18)</f>
        <v>237.96</v>
      </c>
      <c r="CF1957">
        <f>'[1]TABLEAU DE BORD'!B1955</f>
        <v>0</v>
      </c>
      <c r="CG1957">
        <f>'[1]TABLEAU DE BORD'!E1955-'[1]TABLEAU DE BORD'!C1955</f>
        <v>0</v>
      </c>
      <c r="CI1957">
        <f>'[1]TABLEAU DE BORD'!H1955</f>
        <v>0</v>
      </c>
      <c r="CJ1957">
        <f>'[1]TABLEAU DE BORD'!K1955-'[1]TABLEAU DE BORD'!I1955</f>
        <v>0</v>
      </c>
    </row>
    <row r="1958" spans="69:88" x14ac:dyDescent="0.25">
      <c r="BQ19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BORD'!$B$13:$B$2000,0),11))*Q1958/INDEX('[1]TABLEAU DE BORD'!$B$13:$R$2000,MATCH('Formalisme RTE'!$H$2,'[1]TABLEAU DE BORD'!$B$13:$B$2000,0),12)</f>
        <v>2.7040062867933941</v>
      </c>
      <c r="BR1958">
        <f t="shared" si="105"/>
        <v>0</v>
      </c>
      <c r="BU1958">
        <f t="shared" si="104"/>
        <v>0.5758883471257642</v>
      </c>
      <c r="BW1958">
        <f>IF($BW$6="","",IF(ISERROR(INDEX([1]Base!$A$2:$C$207,MATCH($BW$6,[1]Base!$A$2:$A$207,0),2))=TRUE,"CABLE INCONNU",(INDEX([1]Base!$A$2:$C$207,MATCH($BW$6,[1]Base!$A$2:$A$207,0),3))))</f>
        <v>15.75</v>
      </c>
      <c r="BY1958">
        <f>IF($BW$6="","",IF(ISERROR(INDEX([1]Base!$A$2:$C$207,MATCH($BW$6,[1]Base!$A$2:$A$207,0),2))=TRUE,"CABLE INCONNU",(INDEX([1]Base!$A$2:$C$207,MATCH($BW$6,[1]Base!$A$2:$A$207,0),2))))</f>
        <v>0.54700000000000004</v>
      </c>
      <c r="CD19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BORD'!$B$13:$B$2000,0),9)))*Q1958/$M$18)</f>
        <v>237.96</v>
      </c>
      <c r="CF1958">
        <f>'[1]TABLEAU DE BORD'!B1956</f>
        <v>0</v>
      </c>
      <c r="CG1958">
        <f>'[1]TABLEAU DE BORD'!E1956-'[1]TABLEAU DE BORD'!C1956</f>
        <v>0</v>
      </c>
      <c r="CI1958">
        <f>'[1]TABLEAU DE BORD'!H1956</f>
        <v>0</v>
      </c>
      <c r="CJ1958">
        <f>'[1]TABLEAU DE BORD'!K1956-'[1]TABLEAU DE BORD'!I1956</f>
        <v>0</v>
      </c>
    </row>
    <row r="1959" spans="69:88" x14ac:dyDescent="0.25">
      <c r="BQ19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BORD'!$B$13:$B$2000,0),11))*Q1959/INDEX('[1]TABLEAU DE BORD'!$B$13:$R$2000,MATCH('Formalisme RTE'!$H$2,'[1]TABLEAU DE BORD'!$B$13:$B$2000,0),12)</f>
        <v>2.7040062867933941</v>
      </c>
      <c r="BR1959">
        <f t="shared" si="105"/>
        <v>0</v>
      </c>
      <c r="BU1959">
        <f t="shared" si="104"/>
        <v>0.5758883471257642</v>
      </c>
      <c r="BW1959">
        <f>IF($BW$6="","",IF(ISERROR(INDEX([1]Base!$A$2:$C$207,MATCH($BW$6,[1]Base!$A$2:$A$207,0),2))=TRUE,"CABLE INCONNU",(INDEX([1]Base!$A$2:$C$207,MATCH($BW$6,[1]Base!$A$2:$A$207,0),3))))</f>
        <v>15.75</v>
      </c>
      <c r="BY1959">
        <f>IF($BW$6="","",IF(ISERROR(INDEX([1]Base!$A$2:$C$207,MATCH($BW$6,[1]Base!$A$2:$A$207,0),2))=TRUE,"CABLE INCONNU",(INDEX([1]Base!$A$2:$C$207,MATCH($BW$6,[1]Base!$A$2:$A$207,0),2))))</f>
        <v>0.54700000000000004</v>
      </c>
      <c r="CD19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BORD'!$B$13:$B$2000,0),9)))*Q1959/$M$18)</f>
        <v>237.96</v>
      </c>
      <c r="CF1959">
        <f>'[1]TABLEAU DE BORD'!B1957</f>
        <v>0</v>
      </c>
      <c r="CG1959">
        <f>'[1]TABLEAU DE BORD'!E1957-'[1]TABLEAU DE BORD'!C1957</f>
        <v>0</v>
      </c>
      <c r="CI1959">
        <f>'[1]TABLEAU DE BORD'!H1957</f>
        <v>0</v>
      </c>
      <c r="CJ1959">
        <f>'[1]TABLEAU DE BORD'!K1957-'[1]TABLEAU DE BORD'!I1957</f>
        <v>0</v>
      </c>
    </row>
    <row r="1960" spans="69:88" x14ac:dyDescent="0.25">
      <c r="BQ19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BORD'!$B$13:$B$2000,0),11))*Q1960/INDEX('[1]TABLEAU DE BORD'!$B$13:$R$2000,MATCH('Formalisme RTE'!$H$2,'[1]TABLEAU DE BORD'!$B$13:$B$2000,0),12)</f>
        <v>2.7040062867933941</v>
      </c>
      <c r="BR1960">
        <f t="shared" si="105"/>
        <v>0</v>
      </c>
      <c r="BU1960">
        <f t="shared" si="104"/>
        <v>0.5758883471257642</v>
      </c>
      <c r="BW1960">
        <f>IF($BW$6="","",IF(ISERROR(INDEX([1]Base!$A$2:$C$207,MATCH($BW$6,[1]Base!$A$2:$A$207,0),2))=TRUE,"CABLE INCONNU",(INDEX([1]Base!$A$2:$C$207,MATCH($BW$6,[1]Base!$A$2:$A$207,0),3))))</f>
        <v>15.75</v>
      </c>
      <c r="BY1960">
        <f>IF($BW$6="","",IF(ISERROR(INDEX([1]Base!$A$2:$C$207,MATCH($BW$6,[1]Base!$A$2:$A$207,0),2))=TRUE,"CABLE INCONNU",(INDEX([1]Base!$A$2:$C$207,MATCH($BW$6,[1]Base!$A$2:$A$207,0),2))))</f>
        <v>0.54700000000000004</v>
      </c>
      <c r="CD19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BORD'!$B$13:$B$2000,0),9)))*Q1960/$M$18)</f>
        <v>237.96</v>
      </c>
      <c r="CF1960">
        <f>'[1]TABLEAU DE BORD'!B1958</f>
        <v>0</v>
      </c>
      <c r="CG1960">
        <f>'[1]TABLEAU DE BORD'!E1958-'[1]TABLEAU DE BORD'!C1958</f>
        <v>0</v>
      </c>
      <c r="CI1960">
        <f>'[1]TABLEAU DE BORD'!H1958</f>
        <v>0</v>
      </c>
      <c r="CJ1960">
        <f>'[1]TABLEAU DE BORD'!K1958-'[1]TABLEAU DE BORD'!I1958</f>
        <v>0</v>
      </c>
    </row>
    <row r="1961" spans="69:88" x14ac:dyDescent="0.25">
      <c r="BQ19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BORD'!$B$13:$B$2000,0),11))*Q1961/INDEX('[1]TABLEAU DE BORD'!$B$13:$R$2000,MATCH('Formalisme RTE'!$H$2,'[1]TABLEAU DE BORD'!$B$13:$B$2000,0),12)</f>
        <v>2.7040062867933941</v>
      </c>
      <c r="BR1961">
        <f t="shared" si="105"/>
        <v>0</v>
      </c>
      <c r="BU1961">
        <f t="shared" si="104"/>
        <v>0.5758883471257642</v>
      </c>
      <c r="BW1961">
        <f>IF($BW$6="","",IF(ISERROR(INDEX([1]Base!$A$2:$C$207,MATCH($BW$6,[1]Base!$A$2:$A$207,0),2))=TRUE,"CABLE INCONNU",(INDEX([1]Base!$A$2:$C$207,MATCH($BW$6,[1]Base!$A$2:$A$207,0),3))))</f>
        <v>15.75</v>
      </c>
      <c r="BY1961">
        <f>IF($BW$6="","",IF(ISERROR(INDEX([1]Base!$A$2:$C$207,MATCH($BW$6,[1]Base!$A$2:$A$207,0),2))=TRUE,"CABLE INCONNU",(INDEX([1]Base!$A$2:$C$207,MATCH($BW$6,[1]Base!$A$2:$A$207,0),2))))</f>
        <v>0.54700000000000004</v>
      </c>
      <c r="CD19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BORD'!$B$13:$B$2000,0),9)))*Q1961/$M$18)</f>
        <v>237.96</v>
      </c>
      <c r="CF1961">
        <f>'[1]TABLEAU DE BORD'!B1959</f>
        <v>0</v>
      </c>
      <c r="CG1961">
        <f>'[1]TABLEAU DE BORD'!E1959-'[1]TABLEAU DE BORD'!C1959</f>
        <v>0</v>
      </c>
      <c r="CI1961">
        <f>'[1]TABLEAU DE BORD'!H1959</f>
        <v>0</v>
      </c>
      <c r="CJ1961">
        <f>'[1]TABLEAU DE BORD'!K1959-'[1]TABLEAU DE BORD'!I1959</f>
        <v>0</v>
      </c>
    </row>
    <row r="1962" spans="69:88" x14ac:dyDescent="0.25">
      <c r="BQ19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BORD'!$B$13:$B$2000,0),11))*Q1962/INDEX('[1]TABLEAU DE BORD'!$B$13:$R$2000,MATCH('Formalisme RTE'!$H$2,'[1]TABLEAU DE BORD'!$B$13:$B$2000,0),12)</f>
        <v>2.7040062867933941</v>
      </c>
      <c r="BR1962">
        <f t="shared" si="105"/>
        <v>0</v>
      </c>
      <c r="BU1962">
        <f t="shared" si="104"/>
        <v>0.5758883471257642</v>
      </c>
      <c r="BW1962">
        <f>IF($BW$6="","",IF(ISERROR(INDEX([1]Base!$A$2:$C$207,MATCH($BW$6,[1]Base!$A$2:$A$207,0),2))=TRUE,"CABLE INCONNU",(INDEX([1]Base!$A$2:$C$207,MATCH($BW$6,[1]Base!$A$2:$A$207,0),3))))</f>
        <v>15.75</v>
      </c>
      <c r="BY1962">
        <f>IF($BW$6="","",IF(ISERROR(INDEX([1]Base!$A$2:$C$207,MATCH($BW$6,[1]Base!$A$2:$A$207,0),2))=TRUE,"CABLE INCONNU",(INDEX([1]Base!$A$2:$C$207,MATCH($BW$6,[1]Base!$A$2:$A$207,0),2))))</f>
        <v>0.54700000000000004</v>
      </c>
      <c r="CD19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BORD'!$B$13:$B$2000,0),9)))*Q1962/$M$18)</f>
        <v>237.96</v>
      </c>
      <c r="CF1962">
        <f>'[1]TABLEAU DE BORD'!B1960</f>
        <v>0</v>
      </c>
      <c r="CG1962">
        <f>'[1]TABLEAU DE BORD'!E1960-'[1]TABLEAU DE BORD'!C1960</f>
        <v>0</v>
      </c>
      <c r="CI1962">
        <f>'[1]TABLEAU DE BORD'!H1960</f>
        <v>0</v>
      </c>
      <c r="CJ1962">
        <f>'[1]TABLEAU DE BORD'!K1960-'[1]TABLEAU DE BORD'!I1960</f>
        <v>0</v>
      </c>
    </row>
    <row r="1963" spans="69:88" x14ac:dyDescent="0.25">
      <c r="BQ19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BORD'!$B$13:$B$2000,0),11))*Q1963/INDEX('[1]TABLEAU DE BORD'!$B$13:$R$2000,MATCH('Formalisme RTE'!$H$2,'[1]TABLEAU DE BORD'!$B$13:$B$2000,0),12)</f>
        <v>2.7040062867933941</v>
      </c>
      <c r="BR1963">
        <f t="shared" si="105"/>
        <v>0</v>
      </c>
      <c r="BU1963">
        <f t="shared" si="104"/>
        <v>0.5758883471257642</v>
      </c>
      <c r="BW1963">
        <f>IF($BW$6="","",IF(ISERROR(INDEX([1]Base!$A$2:$C$207,MATCH($BW$6,[1]Base!$A$2:$A$207,0),2))=TRUE,"CABLE INCONNU",(INDEX([1]Base!$A$2:$C$207,MATCH($BW$6,[1]Base!$A$2:$A$207,0),3))))</f>
        <v>15.75</v>
      </c>
      <c r="BY1963">
        <f>IF($BW$6="","",IF(ISERROR(INDEX([1]Base!$A$2:$C$207,MATCH($BW$6,[1]Base!$A$2:$A$207,0),2))=TRUE,"CABLE INCONNU",(INDEX([1]Base!$A$2:$C$207,MATCH($BW$6,[1]Base!$A$2:$A$207,0),2))))</f>
        <v>0.54700000000000004</v>
      </c>
      <c r="CD19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BORD'!$B$13:$B$2000,0),9)))*Q1963/$M$18)</f>
        <v>237.96</v>
      </c>
      <c r="CF1963">
        <f>'[1]TABLEAU DE BORD'!B1961</f>
        <v>0</v>
      </c>
      <c r="CG1963">
        <f>'[1]TABLEAU DE BORD'!E1961-'[1]TABLEAU DE BORD'!C1961</f>
        <v>0</v>
      </c>
      <c r="CI1963">
        <f>'[1]TABLEAU DE BORD'!H1961</f>
        <v>0</v>
      </c>
      <c r="CJ1963">
        <f>'[1]TABLEAU DE BORD'!K1961-'[1]TABLEAU DE BORD'!I1961</f>
        <v>0</v>
      </c>
    </row>
    <row r="1964" spans="69:88" x14ac:dyDescent="0.25">
      <c r="BQ19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BORD'!$B$13:$B$2000,0),11))*Q1964/INDEX('[1]TABLEAU DE BORD'!$B$13:$R$2000,MATCH('Formalisme RTE'!$H$2,'[1]TABLEAU DE BORD'!$B$13:$B$2000,0),12)</f>
        <v>2.7040062867933941</v>
      </c>
      <c r="BR1964">
        <f t="shared" si="105"/>
        <v>0</v>
      </c>
      <c r="BU1964">
        <f t="shared" si="104"/>
        <v>0.5758883471257642</v>
      </c>
      <c r="BW1964">
        <f>IF($BW$6="","",IF(ISERROR(INDEX([1]Base!$A$2:$C$207,MATCH($BW$6,[1]Base!$A$2:$A$207,0),2))=TRUE,"CABLE INCONNU",(INDEX([1]Base!$A$2:$C$207,MATCH($BW$6,[1]Base!$A$2:$A$207,0),3))))</f>
        <v>15.75</v>
      </c>
      <c r="BY1964">
        <f>IF($BW$6="","",IF(ISERROR(INDEX([1]Base!$A$2:$C$207,MATCH($BW$6,[1]Base!$A$2:$A$207,0),2))=TRUE,"CABLE INCONNU",(INDEX([1]Base!$A$2:$C$207,MATCH($BW$6,[1]Base!$A$2:$A$207,0),2))))</f>
        <v>0.54700000000000004</v>
      </c>
      <c r="CD19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BORD'!$B$13:$B$2000,0),9)))*Q1964/$M$18)</f>
        <v>237.96</v>
      </c>
      <c r="CF1964">
        <f>'[1]TABLEAU DE BORD'!B1962</f>
        <v>0</v>
      </c>
      <c r="CG1964">
        <f>'[1]TABLEAU DE BORD'!E1962-'[1]TABLEAU DE BORD'!C1962</f>
        <v>0</v>
      </c>
      <c r="CI1964">
        <f>'[1]TABLEAU DE BORD'!H1962</f>
        <v>0</v>
      </c>
      <c r="CJ1964">
        <f>'[1]TABLEAU DE BORD'!K1962-'[1]TABLEAU DE BORD'!I1962</f>
        <v>0</v>
      </c>
    </row>
    <row r="1965" spans="69:88" x14ac:dyDescent="0.25">
      <c r="BQ19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BORD'!$B$13:$B$2000,0),11))*Q1965/INDEX('[1]TABLEAU DE BORD'!$B$13:$R$2000,MATCH('Formalisme RTE'!$H$2,'[1]TABLEAU DE BORD'!$B$13:$B$2000,0),12)</f>
        <v>2.7040062867933941</v>
      </c>
      <c r="BR1965">
        <f t="shared" si="105"/>
        <v>0</v>
      </c>
      <c r="BU1965">
        <f t="shared" si="104"/>
        <v>0.5758883471257642</v>
      </c>
      <c r="BW1965">
        <f>IF($BW$6="","",IF(ISERROR(INDEX([1]Base!$A$2:$C$207,MATCH($BW$6,[1]Base!$A$2:$A$207,0),2))=TRUE,"CABLE INCONNU",(INDEX([1]Base!$A$2:$C$207,MATCH($BW$6,[1]Base!$A$2:$A$207,0),3))))</f>
        <v>15.75</v>
      </c>
      <c r="BY1965">
        <f>IF($BW$6="","",IF(ISERROR(INDEX([1]Base!$A$2:$C$207,MATCH($BW$6,[1]Base!$A$2:$A$207,0),2))=TRUE,"CABLE INCONNU",(INDEX([1]Base!$A$2:$C$207,MATCH($BW$6,[1]Base!$A$2:$A$207,0),2))))</f>
        <v>0.54700000000000004</v>
      </c>
      <c r="CD19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BORD'!$B$13:$B$2000,0),9)))*Q1965/$M$18)</f>
        <v>237.96</v>
      </c>
      <c r="CF1965">
        <f>'[1]TABLEAU DE BORD'!B1963</f>
        <v>0</v>
      </c>
      <c r="CG1965">
        <f>'[1]TABLEAU DE BORD'!E1963-'[1]TABLEAU DE BORD'!C1963</f>
        <v>0</v>
      </c>
      <c r="CI1965">
        <f>'[1]TABLEAU DE BORD'!H1963</f>
        <v>0</v>
      </c>
      <c r="CJ1965">
        <f>'[1]TABLEAU DE BORD'!K1963-'[1]TABLEAU DE BORD'!I1963</f>
        <v>0</v>
      </c>
    </row>
    <row r="1966" spans="69:88" x14ac:dyDescent="0.25">
      <c r="BQ19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BORD'!$B$13:$B$2000,0),11))*Q1966/INDEX('[1]TABLEAU DE BORD'!$B$13:$R$2000,MATCH('Formalisme RTE'!$H$2,'[1]TABLEAU DE BORD'!$B$13:$B$2000,0),12)</f>
        <v>2.7040062867933941</v>
      </c>
      <c r="BR1966">
        <f t="shared" si="105"/>
        <v>0</v>
      </c>
      <c r="BU1966">
        <f t="shared" si="104"/>
        <v>0.5758883471257642</v>
      </c>
      <c r="BW1966">
        <f>IF($BW$6="","",IF(ISERROR(INDEX([1]Base!$A$2:$C$207,MATCH($BW$6,[1]Base!$A$2:$A$207,0),2))=TRUE,"CABLE INCONNU",(INDEX([1]Base!$A$2:$C$207,MATCH($BW$6,[1]Base!$A$2:$A$207,0),3))))</f>
        <v>15.75</v>
      </c>
      <c r="BY1966">
        <f>IF($BW$6="","",IF(ISERROR(INDEX([1]Base!$A$2:$C$207,MATCH($BW$6,[1]Base!$A$2:$A$207,0),2))=TRUE,"CABLE INCONNU",(INDEX([1]Base!$A$2:$C$207,MATCH($BW$6,[1]Base!$A$2:$A$207,0),2))))</f>
        <v>0.54700000000000004</v>
      </c>
      <c r="CD19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BORD'!$B$13:$B$2000,0),9)))*Q1966/$M$18)</f>
        <v>237.96</v>
      </c>
      <c r="CF1966">
        <f>'[1]TABLEAU DE BORD'!B1964</f>
        <v>0</v>
      </c>
      <c r="CG1966">
        <f>'[1]TABLEAU DE BORD'!E1964-'[1]TABLEAU DE BORD'!C1964</f>
        <v>0</v>
      </c>
      <c r="CI1966">
        <f>'[1]TABLEAU DE BORD'!H1964</f>
        <v>0</v>
      </c>
      <c r="CJ1966">
        <f>'[1]TABLEAU DE BORD'!K1964-'[1]TABLEAU DE BORD'!I1964</f>
        <v>0</v>
      </c>
    </row>
    <row r="1967" spans="69:88" x14ac:dyDescent="0.25">
      <c r="BQ19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BORD'!$B$13:$B$2000,0),11))*Q1967/INDEX('[1]TABLEAU DE BORD'!$B$13:$R$2000,MATCH('Formalisme RTE'!$H$2,'[1]TABLEAU DE BORD'!$B$13:$B$2000,0),12)</f>
        <v>2.7040062867933941</v>
      </c>
      <c r="BR1967">
        <f t="shared" si="105"/>
        <v>0</v>
      </c>
      <c r="BU1967">
        <f t="shared" si="104"/>
        <v>0.5758883471257642</v>
      </c>
      <c r="BW1967">
        <f>IF($BW$6="","",IF(ISERROR(INDEX([1]Base!$A$2:$C$207,MATCH($BW$6,[1]Base!$A$2:$A$207,0),2))=TRUE,"CABLE INCONNU",(INDEX([1]Base!$A$2:$C$207,MATCH($BW$6,[1]Base!$A$2:$A$207,0),3))))</f>
        <v>15.75</v>
      </c>
      <c r="BY1967">
        <f>IF($BW$6="","",IF(ISERROR(INDEX([1]Base!$A$2:$C$207,MATCH($BW$6,[1]Base!$A$2:$A$207,0),2))=TRUE,"CABLE INCONNU",(INDEX([1]Base!$A$2:$C$207,MATCH($BW$6,[1]Base!$A$2:$A$207,0),2))))</f>
        <v>0.54700000000000004</v>
      </c>
      <c r="CD19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BORD'!$B$13:$B$2000,0),9)))*Q1967/$M$18)</f>
        <v>237.96</v>
      </c>
      <c r="CF1967">
        <f>'[1]TABLEAU DE BORD'!B1965</f>
        <v>0</v>
      </c>
      <c r="CG1967">
        <f>'[1]TABLEAU DE BORD'!E1965-'[1]TABLEAU DE BORD'!C1965</f>
        <v>0</v>
      </c>
      <c r="CI1967">
        <f>'[1]TABLEAU DE BORD'!H1965</f>
        <v>0</v>
      </c>
      <c r="CJ1967">
        <f>'[1]TABLEAU DE BORD'!K1965-'[1]TABLEAU DE BORD'!I1965</f>
        <v>0</v>
      </c>
    </row>
    <row r="1968" spans="69:88" x14ac:dyDescent="0.25">
      <c r="BQ19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BORD'!$B$13:$B$2000,0),11))*Q1968/INDEX('[1]TABLEAU DE BORD'!$B$13:$R$2000,MATCH('Formalisme RTE'!$H$2,'[1]TABLEAU DE BORD'!$B$13:$B$2000,0),12)</f>
        <v>2.7040062867933941</v>
      </c>
      <c r="BR1968">
        <f t="shared" si="105"/>
        <v>0</v>
      </c>
      <c r="BU1968">
        <f t="shared" si="104"/>
        <v>0.5758883471257642</v>
      </c>
      <c r="BW1968">
        <f>IF($BW$6="","",IF(ISERROR(INDEX([1]Base!$A$2:$C$207,MATCH($BW$6,[1]Base!$A$2:$A$207,0),2))=TRUE,"CABLE INCONNU",(INDEX([1]Base!$A$2:$C$207,MATCH($BW$6,[1]Base!$A$2:$A$207,0),3))))</f>
        <v>15.75</v>
      </c>
      <c r="BY1968">
        <f>IF($BW$6="","",IF(ISERROR(INDEX([1]Base!$A$2:$C$207,MATCH($BW$6,[1]Base!$A$2:$A$207,0),2))=TRUE,"CABLE INCONNU",(INDEX([1]Base!$A$2:$C$207,MATCH($BW$6,[1]Base!$A$2:$A$207,0),2))))</f>
        <v>0.54700000000000004</v>
      </c>
      <c r="CD19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BORD'!$B$13:$B$2000,0),9)))*Q1968/$M$18)</f>
        <v>237.96</v>
      </c>
      <c r="CF1968">
        <f>'[1]TABLEAU DE BORD'!B1966</f>
        <v>0</v>
      </c>
      <c r="CG1968">
        <f>'[1]TABLEAU DE BORD'!E1966-'[1]TABLEAU DE BORD'!C1966</f>
        <v>0</v>
      </c>
      <c r="CI1968">
        <f>'[1]TABLEAU DE BORD'!H1966</f>
        <v>0</v>
      </c>
      <c r="CJ1968">
        <f>'[1]TABLEAU DE BORD'!K1966-'[1]TABLEAU DE BORD'!I1966</f>
        <v>0</v>
      </c>
    </row>
    <row r="1969" spans="69:88" x14ac:dyDescent="0.25">
      <c r="BQ19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BORD'!$B$13:$B$2000,0),11))*Q1969/INDEX('[1]TABLEAU DE BORD'!$B$13:$R$2000,MATCH('Formalisme RTE'!$H$2,'[1]TABLEAU DE BORD'!$B$13:$B$2000,0),12)</f>
        <v>2.7040062867933941</v>
      </c>
      <c r="BR1969">
        <f t="shared" si="105"/>
        <v>0</v>
      </c>
      <c r="BU1969">
        <f t="shared" si="104"/>
        <v>0.5758883471257642</v>
      </c>
      <c r="BW1969">
        <f>IF($BW$6="","",IF(ISERROR(INDEX([1]Base!$A$2:$C$207,MATCH($BW$6,[1]Base!$A$2:$A$207,0),2))=TRUE,"CABLE INCONNU",(INDEX([1]Base!$A$2:$C$207,MATCH($BW$6,[1]Base!$A$2:$A$207,0),3))))</f>
        <v>15.75</v>
      </c>
      <c r="BY1969">
        <f>IF($BW$6="","",IF(ISERROR(INDEX([1]Base!$A$2:$C$207,MATCH($BW$6,[1]Base!$A$2:$A$207,0),2))=TRUE,"CABLE INCONNU",(INDEX([1]Base!$A$2:$C$207,MATCH($BW$6,[1]Base!$A$2:$A$207,0),2))))</f>
        <v>0.54700000000000004</v>
      </c>
      <c r="CD19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BORD'!$B$13:$B$2000,0),9)))*Q1969/$M$18)</f>
        <v>237.96</v>
      </c>
      <c r="CF1969">
        <f>'[1]TABLEAU DE BORD'!B1967</f>
        <v>0</v>
      </c>
      <c r="CG1969">
        <f>'[1]TABLEAU DE BORD'!E1967-'[1]TABLEAU DE BORD'!C1967</f>
        <v>0</v>
      </c>
      <c r="CI1969">
        <f>'[1]TABLEAU DE BORD'!H1967</f>
        <v>0</v>
      </c>
      <c r="CJ1969">
        <f>'[1]TABLEAU DE BORD'!K1967-'[1]TABLEAU DE BORD'!I1967</f>
        <v>0</v>
      </c>
    </row>
    <row r="1970" spans="69:88" x14ac:dyDescent="0.25">
      <c r="BQ19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BORD'!$B$13:$B$2000,0),11))*Q1970/INDEX('[1]TABLEAU DE BORD'!$B$13:$R$2000,MATCH('Formalisme RTE'!$H$2,'[1]TABLEAU DE BORD'!$B$13:$B$2000,0),12)</f>
        <v>2.7040062867933941</v>
      </c>
      <c r="BR1970">
        <f t="shared" si="105"/>
        <v>0</v>
      </c>
      <c r="BU1970">
        <f t="shared" si="104"/>
        <v>0.5758883471257642</v>
      </c>
      <c r="BW1970">
        <f>IF($BW$6="","",IF(ISERROR(INDEX([1]Base!$A$2:$C$207,MATCH($BW$6,[1]Base!$A$2:$A$207,0),2))=TRUE,"CABLE INCONNU",(INDEX([1]Base!$A$2:$C$207,MATCH($BW$6,[1]Base!$A$2:$A$207,0),3))))</f>
        <v>15.75</v>
      </c>
      <c r="BY1970">
        <f>IF($BW$6="","",IF(ISERROR(INDEX([1]Base!$A$2:$C$207,MATCH($BW$6,[1]Base!$A$2:$A$207,0),2))=TRUE,"CABLE INCONNU",(INDEX([1]Base!$A$2:$C$207,MATCH($BW$6,[1]Base!$A$2:$A$207,0),2))))</f>
        <v>0.54700000000000004</v>
      </c>
      <c r="CD19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BORD'!$B$13:$B$2000,0),9)))*Q1970/$M$18)</f>
        <v>237.96</v>
      </c>
      <c r="CF1970">
        <f>'[1]TABLEAU DE BORD'!B1968</f>
        <v>0</v>
      </c>
      <c r="CG1970">
        <f>'[1]TABLEAU DE BORD'!E1968-'[1]TABLEAU DE BORD'!C1968</f>
        <v>0</v>
      </c>
      <c r="CI1970">
        <f>'[1]TABLEAU DE BORD'!H1968</f>
        <v>0</v>
      </c>
      <c r="CJ1970">
        <f>'[1]TABLEAU DE BORD'!K1968-'[1]TABLEAU DE BORD'!I1968</f>
        <v>0</v>
      </c>
    </row>
    <row r="1971" spans="69:88" x14ac:dyDescent="0.25">
      <c r="BQ19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BORD'!$B$13:$B$2000,0),11))*Q1971/INDEX('[1]TABLEAU DE BORD'!$B$13:$R$2000,MATCH('Formalisme RTE'!$H$2,'[1]TABLEAU DE BORD'!$B$13:$B$2000,0),12)</f>
        <v>2.7040062867933941</v>
      </c>
      <c r="BR1971">
        <f t="shared" si="105"/>
        <v>0</v>
      </c>
      <c r="BU1971">
        <f t="shared" si="104"/>
        <v>0.5758883471257642</v>
      </c>
      <c r="BW1971">
        <f>IF($BW$6="","",IF(ISERROR(INDEX([1]Base!$A$2:$C$207,MATCH($BW$6,[1]Base!$A$2:$A$207,0),2))=TRUE,"CABLE INCONNU",(INDEX([1]Base!$A$2:$C$207,MATCH($BW$6,[1]Base!$A$2:$A$207,0),3))))</f>
        <v>15.75</v>
      </c>
      <c r="BY1971">
        <f>IF($BW$6="","",IF(ISERROR(INDEX([1]Base!$A$2:$C$207,MATCH($BW$6,[1]Base!$A$2:$A$207,0),2))=TRUE,"CABLE INCONNU",(INDEX([1]Base!$A$2:$C$207,MATCH($BW$6,[1]Base!$A$2:$A$207,0),2))))</f>
        <v>0.54700000000000004</v>
      </c>
      <c r="CD19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BORD'!$B$13:$B$2000,0),9)))*Q1971/$M$18)</f>
        <v>237.96</v>
      </c>
      <c r="CF1971">
        <f>'[1]TABLEAU DE BORD'!B1969</f>
        <v>0</v>
      </c>
      <c r="CG1971">
        <f>'[1]TABLEAU DE BORD'!E1969-'[1]TABLEAU DE BORD'!C1969</f>
        <v>0</v>
      </c>
      <c r="CI1971">
        <f>'[1]TABLEAU DE BORD'!H1969</f>
        <v>0</v>
      </c>
      <c r="CJ1971">
        <f>'[1]TABLEAU DE BORD'!K1969-'[1]TABLEAU DE BORD'!I1969</f>
        <v>0</v>
      </c>
    </row>
    <row r="1972" spans="69:88" x14ac:dyDescent="0.25">
      <c r="BQ19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BORD'!$B$13:$B$2000,0),11))*Q1972/INDEX('[1]TABLEAU DE BORD'!$B$13:$R$2000,MATCH('Formalisme RTE'!$H$2,'[1]TABLEAU DE BORD'!$B$13:$B$2000,0),12)</f>
        <v>2.7040062867933941</v>
      </c>
      <c r="BR1972">
        <f t="shared" si="105"/>
        <v>0</v>
      </c>
      <c r="BU1972">
        <f t="shared" si="104"/>
        <v>0.5758883471257642</v>
      </c>
      <c r="BW1972">
        <f>IF($BW$6="","",IF(ISERROR(INDEX([1]Base!$A$2:$C$207,MATCH($BW$6,[1]Base!$A$2:$A$207,0),2))=TRUE,"CABLE INCONNU",(INDEX([1]Base!$A$2:$C$207,MATCH($BW$6,[1]Base!$A$2:$A$207,0),3))))</f>
        <v>15.75</v>
      </c>
      <c r="BY1972">
        <f>IF($BW$6="","",IF(ISERROR(INDEX([1]Base!$A$2:$C$207,MATCH($BW$6,[1]Base!$A$2:$A$207,0),2))=TRUE,"CABLE INCONNU",(INDEX([1]Base!$A$2:$C$207,MATCH($BW$6,[1]Base!$A$2:$A$207,0),2))))</f>
        <v>0.54700000000000004</v>
      </c>
      <c r="CD19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BORD'!$B$13:$B$2000,0),9)))*Q1972/$M$18)</f>
        <v>237.96</v>
      </c>
      <c r="CF1972">
        <f>'[1]TABLEAU DE BORD'!B1970</f>
        <v>0</v>
      </c>
      <c r="CG1972">
        <f>'[1]TABLEAU DE BORD'!E1970-'[1]TABLEAU DE BORD'!C1970</f>
        <v>0</v>
      </c>
      <c r="CI1972">
        <f>'[1]TABLEAU DE BORD'!H1970</f>
        <v>0</v>
      </c>
      <c r="CJ1972">
        <f>'[1]TABLEAU DE BORD'!K1970-'[1]TABLEAU DE BORD'!I1970</f>
        <v>0</v>
      </c>
    </row>
    <row r="1973" spans="69:88" x14ac:dyDescent="0.25">
      <c r="BQ19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BORD'!$B$13:$B$2000,0),11))*Q1973/INDEX('[1]TABLEAU DE BORD'!$B$13:$R$2000,MATCH('Formalisme RTE'!$H$2,'[1]TABLEAU DE BORD'!$B$13:$B$2000,0),12)</f>
        <v>2.7040062867933941</v>
      </c>
      <c r="BR1973">
        <f t="shared" si="105"/>
        <v>0</v>
      </c>
      <c r="BU1973">
        <f t="shared" si="104"/>
        <v>0.5758883471257642</v>
      </c>
      <c r="BW1973">
        <f>IF($BW$6="","",IF(ISERROR(INDEX([1]Base!$A$2:$C$207,MATCH($BW$6,[1]Base!$A$2:$A$207,0),2))=TRUE,"CABLE INCONNU",(INDEX([1]Base!$A$2:$C$207,MATCH($BW$6,[1]Base!$A$2:$A$207,0),3))))</f>
        <v>15.75</v>
      </c>
      <c r="BY1973">
        <f>IF($BW$6="","",IF(ISERROR(INDEX([1]Base!$A$2:$C$207,MATCH($BW$6,[1]Base!$A$2:$A$207,0),2))=TRUE,"CABLE INCONNU",(INDEX([1]Base!$A$2:$C$207,MATCH($BW$6,[1]Base!$A$2:$A$207,0),2))))</f>
        <v>0.54700000000000004</v>
      </c>
      <c r="CD19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BORD'!$B$13:$B$2000,0),9)))*Q1973/$M$18)</f>
        <v>237.96</v>
      </c>
      <c r="CF1973">
        <f>'[1]TABLEAU DE BORD'!B1971</f>
        <v>0</v>
      </c>
      <c r="CG1973">
        <f>'[1]TABLEAU DE BORD'!E1971-'[1]TABLEAU DE BORD'!C1971</f>
        <v>0</v>
      </c>
      <c r="CI1973">
        <f>'[1]TABLEAU DE BORD'!H1971</f>
        <v>0</v>
      </c>
      <c r="CJ1973">
        <f>'[1]TABLEAU DE BORD'!K1971-'[1]TABLEAU DE BORD'!I1971</f>
        <v>0</v>
      </c>
    </row>
    <row r="1974" spans="69:88" x14ac:dyDescent="0.25">
      <c r="BQ19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BORD'!$B$13:$B$2000,0),11))*Q1974/INDEX('[1]TABLEAU DE BORD'!$B$13:$R$2000,MATCH('Formalisme RTE'!$H$2,'[1]TABLEAU DE BORD'!$B$13:$B$2000,0),12)</f>
        <v>2.7040062867933941</v>
      </c>
      <c r="BR1974">
        <f t="shared" si="105"/>
        <v>0</v>
      </c>
      <c r="BU1974">
        <f t="shared" si="104"/>
        <v>0.5758883471257642</v>
      </c>
      <c r="BW1974">
        <f>IF($BW$6="","",IF(ISERROR(INDEX([1]Base!$A$2:$C$207,MATCH($BW$6,[1]Base!$A$2:$A$207,0),2))=TRUE,"CABLE INCONNU",(INDEX([1]Base!$A$2:$C$207,MATCH($BW$6,[1]Base!$A$2:$A$207,0),3))))</f>
        <v>15.75</v>
      </c>
      <c r="BY1974">
        <f>IF($BW$6="","",IF(ISERROR(INDEX([1]Base!$A$2:$C$207,MATCH($BW$6,[1]Base!$A$2:$A$207,0),2))=TRUE,"CABLE INCONNU",(INDEX([1]Base!$A$2:$C$207,MATCH($BW$6,[1]Base!$A$2:$A$207,0),2))))</f>
        <v>0.54700000000000004</v>
      </c>
      <c r="CD19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BORD'!$B$13:$B$2000,0),9)))*Q1974/$M$18)</f>
        <v>237.96</v>
      </c>
      <c r="CF1974">
        <f>'[1]TABLEAU DE BORD'!B1972</f>
        <v>0</v>
      </c>
      <c r="CG1974">
        <f>'[1]TABLEAU DE BORD'!E1972-'[1]TABLEAU DE BORD'!C1972</f>
        <v>0</v>
      </c>
      <c r="CI1974">
        <f>'[1]TABLEAU DE BORD'!H1972</f>
        <v>0</v>
      </c>
      <c r="CJ1974">
        <f>'[1]TABLEAU DE BORD'!K1972-'[1]TABLEAU DE BORD'!I1972</f>
        <v>0</v>
      </c>
    </row>
    <row r="1975" spans="69:88" x14ac:dyDescent="0.25">
      <c r="BQ19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BORD'!$B$13:$B$2000,0),11))*Q1975/INDEX('[1]TABLEAU DE BORD'!$B$13:$R$2000,MATCH('Formalisme RTE'!$H$2,'[1]TABLEAU DE BORD'!$B$13:$B$2000,0),12)</f>
        <v>2.7040062867933941</v>
      </c>
      <c r="BR1975">
        <f t="shared" si="105"/>
        <v>0</v>
      </c>
      <c r="BU1975">
        <f t="shared" si="104"/>
        <v>0.5758883471257642</v>
      </c>
      <c r="BW1975">
        <f>IF($BW$6="","",IF(ISERROR(INDEX([1]Base!$A$2:$C$207,MATCH($BW$6,[1]Base!$A$2:$A$207,0),2))=TRUE,"CABLE INCONNU",(INDEX([1]Base!$A$2:$C$207,MATCH($BW$6,[1]Base!$A$2:$A$207,0),3))))</f>
        <v>15.75</v>
      </c>
      <c r="BY1975">
        <f>IF($BW$6="","",IF(ISERROR(INDEX([1]Base!$A$2:$C$207,MATCH($BW$6,[1]Base!$A$2:$A$207,0),2))=TRUE,"CABLE INCONNU",(INDEX([1]Base!$A$2:$C$207,MATCH($BW$6,[1]Base!$A$2:$A$207,0),2))))</f>
        <v>0.54700000000000004</v>
      </c>
      <c r="CD19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BORD'!$B$13:$B$2000,0),9)))*Q1975/$M$18)</f>
        <v>237.96</v>
      </c>
      <c r="CF1975">
        <f>'[1]TABLEAU DE BORD'!B1973</f>
        <v>0</v>
      </c>
      <c r="CG1975">
        <f>'[1]TABLEAU DE BORD'!E1973-'[1]TABLEAU DE BORD'!C1973</f>
        <v>0</v>
      </c>
      <c r="CI1975">
        <f>'[1]TABLEAU DE BORD'!H1973</f>
        <v>0</v>
      </c>
      <c r="CJ1975">
        <f>'[1]TABLEAU DE BORD'!K1973-'[1]TABLEAU DE BORD'!I1973</f>
        <v>0</v>
      </c>
    </row>
    <row r="1976" spans="69:88" x14ac:dyDescent="0.25">
      <c r="BQ19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BORD'!$B$13:$B$2000,0),11))*Q1976/INDEX('[1]TABLEAU DE BORD'!$B$13:$R$2000,MATCH('Formalisme RTE'!$H$2,'[1]TABLEAU DE BORD'!$B$13:$B$2000,0),12)</f>
        <v>2.7040062867933941</v>
      </c>
      <c r="BR1976">
        <f t="shared" si="105"/>
        <v>0</v>
      </c>
      <c r="BU1976">
        <f t="shared" si="104"/>
        <v>0.5758883471257642</v>
      </c>
      <c r="BW1976">
        <f>IF($BW$6="","",IF(ISERROR(INDEX([1]Base!$A$2:$C$207,MATCH($BW$6,[1]Base!$A$2:$A$207,0),2))=TRUE,"CABLE INCONNU",(INDEX([1]Base!$A$2:$C$207,MATCH($BW$6,[1]Base!$A$2:$A$207,0),3))))</f>
        <v>15.75</v>
      </c>
      <c r="BY1976">
        <f>IF($BW$6="","",IF(ISERROR(INDEX([1]Base!$A$2:$C$207,MATCH($BW$6,[1]Base!$A$2:$A$207,0),2))=TRUE,"CABLE INCONNU",(INDEX([1]Base!$A$2:$C$207,MATCH($BW$6,[1]Base!$A$2:$A$207,0),2))))</f>
        <v>0.54700000000000004</v>
      </c>
      <c r="CD19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BORD'!$B$13:$B$2000,0),9)))*Q1976/$M$18)</f>
        <v>237.96</v>
      </c>
      <c r="CF1976">
        <f>'[1]TABLEAU DE BORD'!B1974</f>
        <v>0</v>
      </c>
      <c r="CG1976">
        <f>'[1]TABLEAU DE BORD'!E1974-'[1]TABLEAU DE BORD'!C1974</f>
        <v>0</v>
      </c>
      <c r="CI1976">
        <f>'[1]TABLEAU DE BORD'!H1974</f>
        <v>0</v>
      </c>
      <c r="CJ1976">
        <f>'[1]TABLEAU DE BORD'!K1974-'[1]TABLEAU DE BORD'!I1974</f>
        <v>0</v>
      </c>
    </row>
    <row r="1977" spans="69:88" x14ac:dyDescent="0.25">
      <c r="BQ19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BORD'!$B$13:$B$2000,0),11))*Q1977/INDEX('[1]TABLEAU DE BORD'!$B$13:$R$2000,MATCH('Formalisme RTE'!$H$2,'[1]TABLEAU DE BORD'!$B$13:$B$2000,0),12)</f>
        <v>2.7040062867933941</v>
      </c>
      <c r="BR1977">
        <f t="shared" si="105"/>
        <v>0</v>
      </c>
      <c r="BU1977">
        <f t="shared" si="104"/>
        <v>0.5758883471257642</v>
      </c>
      <c r="BW1977">
        <f>IF($BW$6="","",IF(ISERROR(INDEX([1]Base!$A$2:$C$207,MATCH($BW$6,[1]Base!$A$2:$A$207,0),2))=TRUE,"CABLE INCONNU",(INDEX([1]Base!$A$2:$C$207,MATCH($BW$6,[1]Base!$A$2:$A$207,0),3))))</f>
        <v>15.75</v>
      </c>
      <c r="BY1977">
        <f>IF($BW$6="","",IF(ISERROR(INDEX([1]Base!$A$2:$C$207,MATCH($BW$6,[1]Base!$A$2:$A$207,0),2))=TRUE,"CABLE INCONNU",(INDEX([1]Base!$A$2:$C$207,MATCH($BW$6,[1]Base!$A$2:$A$207,0),2))))</f>
        <v>0.54700000000000004</v>
      </c>
      <c r="CD19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BORD'!$B$13:$B$2000,0),9)))*Q1977/$M$18)</f>
        <v>237.96</v>
      </c>
      <c r="CF1977">
        <f>'[1]TABLEAU DE BORD'!B1975</f>
        <v>0</v>
      </c>
      <c r="CG1977">
        <f>'[1]TABLEAU DE BORD'!E1975-'[1]TABLEAU DE BORD'!C1975</f>
        <v>0</v>
      </c>
      <c r="CI1977">
        <f>'[1]TABLEAU DE BORD'!H1975</f>
        <v>0</v>
      </c>
      <c r="CJ1977">
        <f>'[1]TABLEAU DE BORD'!K1975-'[1]TABLEAU DE BORD'!I1975</f>
        <v>0</v>
      </c>
    </row>
    <row r="1978" spans="69:88" x14ac:dyDescent="0.25">
      <c r="BQ19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BORD'!$B$13:$B$2000,0),11))*Q1978/INDEX('[1]TABLEAU DE BORD'!$B$13:$R$2000,MATCH('Formalisme RTE'!$H$2,'[1]TABLEAU DE BORD'!$B$13:$B$2000,0),12)</f>
        <v>2.7040062867933941</v>
      </c>
      <c r="BR1978">
        <f t="shared" si="105"/>
        <v>0</v>
      </c>
      <c r="BU1978">
        <f t="shared" si="104"/>
        <v>0.5758883471257642</v>
      </c>
      <c r="BW1978">
        <f>IF($BW$6="","",IF(ISERROR(INDEX([1]Base!$A$2:$C$207,MATCH($BW$6,[1]Base!$A$2:$A$207,0),2))=TRUE,"CABLE INCONNU",(INDEX([1]Base!$A$2:$C$207,MATCH($BW$6,[1]Base!$A$2:$A$207,0),3))))</f>
        <v>15.75</v>
      </c>
      <c r="BY1978">
        <f>IF($BW$6="","",IF(ISERROR(INDEX([1]Base!$A$2:$C$207,MATCH($BW$6,[1]Base!$A$2:$A$207,0),2))=TRUE,"CABLE INCONNU",(INDEX([1]Base!$A$2:$C$207,MATCH($BW$6,[1]Base!$A$2:$A$207,0),2))))</f>
        <v>0.54700000000000004</v>
      </c>
      <c r="CD19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BORD'!$B$13:$B$2000,0),9)))*Q1978/$M$18)</f>
        <v>237.96</v>
      </c>
      <c r="CF1978">
        <f>'[1]TABLEAU DE BORD'!B1976</f>
        <v>0</v>
      </c>
      <c r="CG1978">
        <f>'[1]TABLEAU DE BORD'!E1976-'[1]TABLEAU DE BORD'!C1976</f>
        <v>0</v>
      </c>
      <c r="CI1978">
        <f>'[1]TABLEAU DE BORD'!H1976</f>
        <v>0</v>
      </c>
      <c r="CJ1978">
        <f>'[1]TABLEAU DE BORD'!K1976-'[1]TABLEAU DE BORD'!I1976</f>
        <v>0</v>
      </c>
    </row>
    <row r="1979" spans="69:88" x14ac:dyDescent="0.25">
      <c r="BQ19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BORD'!$B$13:$B$2000,0),11))*Q1979/INDEX('[1]TABLEAU DE BORD'!$B$13:$R$2000,MATCH('Formalisme RTE'!$H$2,'[1]TABLEAU DE BORD'!$B$13:$B$2000,0),12)</f>
        <v>2.7040062867933941</v>
      </c>
      <c r="BR1979">
        <f t="shared" si="105"/>
        <v>0</v>
      </c>
      <c r="BU1979">
        <f t="shared" si="104"/>
        <v>0.5758883471257642</v>
      </c>
      <c r="BW1979">
        <f>IF($BW$6="","",IF(ISERROR(INDEX([1]Base!$A$2:$C$207,MATCH($BW$6,[1]Base!$A$2:$A$207,0),2))=TRUE,"CABLE INCONNU",(INDEX([1]Base!$A$2:$C$207,MATCH($BW$6,[1]Base!$A$2:$A$207,0),3))))</f>
        <v>15.75</v>
      </c>
      <c r="BY1979">
        <f>IF($BW$6="","",IF(ISERROR(INDEX([1]Base!$A$2:$C$207,MATCH($BW$6,[1]Base!$A$2:$A$207,0),2))=TRUE,"CABLE INCONNU",(INDEX([1]Base!$A$2:$C$207,MATCH($BW$6,[1]Base!$A$2:$A$207,0),2))))</f>
        <v>0.54700000000000004</v>
      </c>
      <c r="CD19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BORD'!$B$13:$B$2000,0),9)))*Q1979/$M$18)</f>
        <v>237.96</v>
      </c>
      <c r="CF1979">
        <f>'[1]TABLEAU DE BORD'!B1977</f>
        <v>0</v>
      </c>
      <c r="CG1979">
        <f>'[1]TABLEAU DE BORD'!E1977-'[1]TABLEAU DE BORD'!C1977</f>
        <v>0</v>
      </c>
      <c r="CI1979">
        <f>'[1]TABLEAU DE BORD'!H1977</f>
        <v>0</v>
      </c>
      <c r="CJ1979">
        <f>'[1]TABLEAU DE BORD'!K1977-'[1]TABLEAU DE BORD'!I1977</f>
        <v>0</v>
      </c>
    </row>
    <row r="1980" spans="69:88" x14ac:dyDescent="0.25">
      <c r="BQ19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BORD'!$B$13:$B$2000,0),11))*Q1980/INDEX('[1]TABLEAU DE BORD'!$B$13:$R$2000,MATCH('Formalisme RTE'!$H$2,'[1]TABLEAU DE BORD'!$B$13:$B$2000,0),12)</f>
        <v>2.7040062867933941</v>
      </c>
      <c r="BR1980">
        <f t="shared" si="105"/>
        <v>0</v>
      </c>
      <c r="BU1980">
        <f t="shared" si="104"/>
        <v>0.5758883471257642</v>
      </c>
      <c r="BW1980">
        <f>IF($BW$6="","",IF(ISERROR(INDEX([1]Base!$A$2:$C$207,MATCH($BW$6,[1]Base!$A$2:$A$207,0),2))=TRUE,"CABLE INCONNU",(INDEX([1]Base!$A$2:$C$207,MATCH($BW$6,[1]Base!$A$2:$A$207,0),3))))</f>
        <v>15.75</v>
      </c>
      <c r="BY1980">
        <f>IF($BW$6="","",IF(ISERROR(INDEX([1]Base!$A$2:$C$207,MATCH($BW$6,[1]Base!$A$2:$A$207,0),2))=TRUE,"CABLE INCONNU",(INDEX([1]Base!$A$2:$C$207,MATCH($BW$6,[1]Base!$A$2:$A$207,0),2))))</f>
        <v>0.54700000000000004</v>
      </c>
      <c r="CD19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BORD'!$B$13:$B$2000,0),9)))*Q1980/$M$18)</f>
        <v>237.96</v>
      </c>
      <c r="CF1980">
        <f>'[1]TABLEAU DE BORD'!B1978</f>
        <v>0</v>
      </c>
      <c r="CG1980">
        <f>'[1]TABLEAU DE BORD'!E1978-'[1]TABLEAU DE BORD'!C1978</f>
        <v>0</v>
      </c>
      <c r="CI1980">
        <f>'[1]TABLEAU DE BORD'!H1978</f>
        <v>0</v>
      </c>
      <c r="CJ1980">
        <f>'[1]TABLEAU DE BORD'!K1978-'[1]TABLEAU DE BORD'!I1978</f>
        <v>0</v>
      </c>
    </row>
    <row r="1981" spans="69:88" x14ac:dyDescent="0.25">
      <c r="BQ19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BORD'!$B$13:$B$2000,0),11))*Q1981/INDEX('[1]TABLEAU DE BORD'!$B$13:$R$2000,MATCH('Formalisme RTE'!$H$2,'[1]TABLEAU DE BORD'!$B$13:$B$2000,0),12)</f>
        <v>2.7040062867933941</v>
      </c>
      <c r="BR1981">
        <f t="shared" si="105"/>
        <v>0</v>
      </c>
      <c r="BU1981">
        <f t="shared" si="104"/>
        <v>0.5758883471257642</v>
      </c>
      <c r="BW1981">
        <f>IF($BW$6="","",IF(ISERROR(INDEX([1]Base!$A$2:$C$207,MATCH($BW$6,[1]Base!$A$2:$A$207,0),2))=TRUE,"CABLE INCONNU",(INDEX([1]Base!$A$2:$C$207,MATCH($BW$6,[1]Base!$A$2:$A$207,0),3))))</f>
        <v>15.75</v>
      </c>
      <c r="BY1981">
        <f>IF($BW$6="","",IF(ISERROR(INDEX([1]Base!$A$2:$C$207,MATCH($BW$6,[1]Base!$A$2:$A$207,0),2))=TRUE,"CABLE INCONNU",(INDEX([1]Base!$A$2:$C$207,MATCH($BW$6,[1]Base!$A$2:$A$207,0),2))))</f>
        <v>0.54700000000000004</v>
      </c>
      <c r="CD19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BORD'!$B$13:$B$2000,0),9)))*Q1981/$M$18)</f>
        <v>237.96</v>
      </c>
      <c r="CF1981">
        <f>'[1]TABLEAU DE BORD'!B1979</f>
        <v>0</v>
      </c>
      <c r="CG1981">
        <f>'[1]TABLEAU DE BORD'!E1979-'[1]TABLEAU DE BORD'!C1979</f>
        <v>0</v>
      </c>
      <c r="CI1981">
        <f>'[1]TABLEAU DE BORD'!H1979</f>
        <v>0</v>
      </c>
      <c r="CJ1981">
        <f>'[1]TABLEAU DE BORD'!K1979-'[1]TABLEAU DE BORD'!I1979</f>
        <v>0</v>
      </c>
    </row>
    <row r="1982" spans="69:88" x14ac:dyDescent="0.25">
      <c r="BQ19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BORD'!$B$13:$B$2000,0),11))*Q1982/INDEX('[1]TABLEAU DE BORD'!$B$13:$R$2000,MATCH('Formalisme RTE'!$H$2,'[1]TABLEAU DE BORD'!$B$13:$B$2000,0),12)</f>
        <v>2.7040062867933941</v>
      </c>
      <c r="BR1982">
        <f t="shared" si="105"/>
        <v>0</v>
      </c>
      <c r="BU1982">
        <f t="shared" si="104"/>
        <v>0.5758883471257642</v>
      </c>
      <c r="BW1982">
        <f>IF($BW$6="","",IF(ISERROR(INDEX([1]Base!$A$2:$C$207,MATCH($BW$6,[1]Base!$A$2:$A$207,0),2))=TRUE,"CABLE INCONNU",(INDEX([1]Base!$A$2:$C$207,MATCH($BW$6,[1]Base!$A$2:$A$207,0),3))))</f>
        <v>15.75</v>
      </c>
      <c r="BY1982">
        <f>IF($BW$6="","",IF(ISERROR(INDEX([1]Base!$A$2:$C$207,MATCH($BW$6,[1]Base!$A$2:$A$207,0),2))=TRUE,"CABLE INCONNU",(INDEX([1]Base!$A$2:$C$207,MATCH($BW$6,[1]Base!$A$2:$A$207,0),2))))</f>
        <v>0.54700000000000004</v>
      </c>
      <c r="CD19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BORD'!$B$13:$B$2000,0),9)))*Q1982/$M$18)</f>
        <v>237.96</v>
      </c>
      <c r="CF1982">
        <f>'[1]TABLEAU DE BORD'!B1980</f>
        <v>0</v>
      </c>
      <c r="CG1982">
        <f>'[1]TABLEAU DE BORD'!E1980-'[1]TABLEAU DE BORD'!C1980</f>
        <v>0</v>
      </c>
      <c r="CI1982">
        <f>'[1]TABLEAU DE BORD'!H1980</f>
        <v>0</v>
      </c>
      <c r="CJ1982">
        <f>'[1]TABLEAU DE BORD'!K1980-'[1]TABLEAU DE BORD'!I1980</f>
        <v>0</v>
      </c>
    </row>
    <row r="1983" spans="69:88" x14ac:dyDescent="0.25">
      <c r="BQ19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BORD'!$B$13:$B$2000,0),11))*Q1983/INDEX('[1]TABLEAU DE BORD'!$B$13:$R$2000,MATCH('Formalisme RTE'!$H$2,'[1]TABLEAU DE BORD'!$B$13:$B$2000,0),12)</f>
        <v>2.7040062867933941</v>
      </c>
      <c r="BR1983">
        <f t="shared" si="105"/>
        <v>0</v>
      </c>
      <c r="BU1983">
        <f t="shared" si="104"/>
        <v>0.5758883471257642</v>
      </c>
      <c r="BW1983">
        <f>IF($BW$6="","",IF(ISERROR(INDEX([1]Base!$A$2:$C$207,MATCH($BW$6,[1]Base!$A$2:$A$207,0),2))=TRUE,"CABLE INCONNU",(INDEX([1]Base!$A$2:$C$207,MATCH($BW$6,[1]Base!$A$2:$A$207,0),3))))</f>
        <v>15.75</v>
      </c>
      <c r="BY1983">
        <f>IF($BW$6="","",IF(ISERROR(INDEX([1]Base!$A$2:$C$207,MATCH($BW$6,[1]Base!$A$2:$A$207,0),2))=TRUE,"CABLE INCONNU",(INDEX([1]Base!$A$2:$C$207,MATCH($BW$6,[1]Base!$A$2:$A$207,0),2))))</f>
        <v>0.54700000000000004</v>
      </c>
      <c r="CD19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BORD'!$B$13:$B$2000,0),9)))*Q1983/$M$18)</f>
        <v>237.96</v>
      </c>
      <c r="CF1983">
        <f>'[1]TABLEAU DE BORD'!B1981</f>
        <v>0</v>
      </c>
      <c r="CG1983">
        <f>'[1]TABLEAU DE BORD'!E1981-'[1]TABLEAU DE BORD'!C1981</f>
        <v>0</v>
      </c>
      <c r="CI1983">
        <f>'[1]TABLEAU DE BORD'!H1981</f>
        <v>0</v>
      </c>
      <c r="CJ1983">
        <f>'[1]TABLEAU DE BORD'!K1981-'[1]TABLEAU DE BORD'!I1981</f>
        <v>0</v>
      </c>
    </row>
    <row r="1984" spans="69:88" x14ac:dyDescent="0.25">
      <c r="BQ19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BORD'!$B$13:$B$2000,0),11))*Q1984/INDEX('[1]TABLEAU DE BORD'!$B$13:$R$2000,MATCH('Formalisme RTE'!$H$2,'[1]TABLEAU DE BORD'!$B$13:$B$2000,0),12)</f>
        <v>2.7040062867933941</v>
      </c>
      <c r="BR1984">
        <f t="shared" si="105"/>
        <v>0</v>
      </c>
      <c r="BU1984">
        <f t="shared" si="104"/>
        <v>0.5758883471257642</v>
      </c>
      <c r="BW1984">
        <f>IF($BW$6="","",IF(ISERROR(INDEX([1]Base!$A$2:$C$207,MATCH($BW$6,[1]Base!$A$2:$A$207,0),2))=TRUE,"CABLE INCONNU",(INDEX([1]Base!$A$2:$C$207,MATCH($BW$6,[1]Base!$A$2:$A$207,0),3))))</f>
        <v>15.75</v>
      </c>
      <c r="BY1984">
        <f>IF($BW$6="","",IF(ISERROR(INDEX([1]Base!$A$2:$C$207,MATCH($BW$6,[1]Base!$A$2:$A$207,0),2))=TRUE,"CABLE INCONNU",(INDEX([1]Base!$A$2:$C$207,MATCH($BW$6,[1]Base!$A$2:$A$207,0),2))))</f>
        <v>0.54700000000000004</v>
      </c>
      <c r="CD19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BORD'!$B$13:$B$2000,0),9)))*Q1984/$M$18)</f>
        <v>237.96</v>
      </c>
      <c r="CF1984">
        <f>'[1]TABLEAU DE BORD'!B1982</f>
        <v>0</v>
      </c>
      <c r="CG1984">
        <f>'[1]TABLEAU DE BORD'!E1982-'[1]TABLEAU DE BORD'!C1982</f>
        <v>0</v>
      </c>
      <c r="CI1984">
        <f>'[1]TABLEAU DE BORD'!H1982</f>
        <v>0</v>
      </c>
      <c r="CJ1984">
        <f>'[1]TABLEAU DE BORD'!K1982-'[1]TABLEAU DE BORD'!I1982</f>
        <v>0</v>
      </c>
    </row>
    <row r="1985" spans="69:88" x14ac:dyDescent="0.25">
      <c r="BQ19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BORD'!$B$13:$B$2000,0),11))*Q1985/INDEX('[1]TABLEAU DE BORD'!$B$13:$R$2000,MATCH('Formalisme RTE'!$H$2,'[1]TABLEAU DE BORD'!$B$13:$B$2000,0),12)</f>
        <v>2.7040062867933941</v>
      </c>
      <c r="BR1985">
        <f t="shared" si="105"/>
        <v>0</v>
      </c>
      <c r="BU1985">
        <f t="shared" si="104"/>
        <v>0.5758883471257642</v>
      </c>
      <c r="BW1985">
        <f>IF($BW$6="","",IF(ISERROR(INDEX([1]Base!$A$2:$C$207,MATCH($BW$6,[1]Base!$A$2:$A$207,0),2))=TRUE,"CABLE INCONNU",(INDEX([1]Base!$A$2:$C$207,MATCH($BW$6,[1]Base!$A$2:$A$207,0),3))))</f>
        <v>15.75</v>
      </c>
      <c r="BY1985">
        <f>IF($BW$6="","",IF(ISERROR(INDEX([1]Base!$A$2:$C$207,MATCH($BW$6,[1]Base!$A$2:$A$207,0),2))=TRUE,"CABLE INCONNU",(INDEX([1]Base!$A$2:$C$207,MATCH($BW$6,[1]Base!$A$2:$A$207,0),2))))</f>
        <v>0.54700000000000004</v>
      </c>
      <c r="CD19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BORD'!$B$13:$B$2000,0),9)))*Q1985/$M$18)</f>
        <v>237.96</v>
      </c>
      <c r="CF1985">
        <f>'[1]TABLEAU DE BORD'!B1983</f>
        <v>0</v>
      </c>
      <c r="CG1985">
        <f>'[1]TABLEAU DE BORD'!E1983-'[1]TABLEAU DE BORD'!C1983</f>
        <v>0</v>
      </c>
      <c r="CI1985">
        <f>'[1]TABLEAU DE BORD'!H1983</f>
        <v>0</v>
      </c>
      <c r="CJ1985">
        <f>'[1]TABLEAU DE BORD'!K1983-'[1]TABLEAU DE BORD'!I1983</f>
        <v>0</v>
      </c>
    </row>
    <row r="1986" spans="69:88" x14ac:dyDescent="0.25">
      <c r="BQ19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BORD'!$B$13:$B$2000,0),11))*Q1986/INDEX('[1]TABLEAU DE BORD'!$B$13:$R$2000,MATCH('Formalisme RTE'!$H$2,'[1]TABLEAU DE BORD'!$B$13:$B$2000,0),12)</f>
        <v>2.7040062867933941</v>
      </c>
      <c r="BR1986">
        <f t="shared" si="105"/>
        <v>0</v>
      </c>
      <c r="BU1986">
        <f t="shared" si="104"/>
        <v>0.5758883471257642</v>
      </c>
      <c r="BW1986">
        <f>IF($BW$6="","",IF(ISERROR(INDEX([1]Base!$A$2:$C$207,MATCH($BW$6,[1]Base!$A$2:$A$207,0),2))=TRUE,"CABLE INCONNU",(INDEX([1]Base!$A$2:$C$207,MATCH($BW$6,[1]Base!$A$2:$A$207,0),3))))</f>
        <v>15.75</v>
      </c>
      <c r="BY1986">
        <f>IF($BW$6="","",IF(ISERROR(INDEX([1]Base!$A$2:$C$207,MATCH($BW$6,[1]Base!$A$2:$A$207,0),2))=TRUE,"CABLE INCONNU",(INDEX([1]Base!$A$2:$C$207,MATCH($BW$6,[1]Base!$A$2:$A$207,0),2))))</f>
        <v>0.54700000000000004</v>
      </c>
      <c r="CD19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BORD'!$B$13:$B$2000,0),9)))*Q1986/$M$18)</f>
        <v>237.96</v>
      </c>
      <c r="CF1986">
        <f>'[1]TABLEAU DE BORD'!B1984</f>
        <v>0</v>
      </c>
      <c r="CG1986">
        <f>'[1]TABLEAU DE BORD'!E1984-'[1]TABLEAU DE BORD'!C1984</f>
        <v>0</v>
      </c>
      <c r="CI1986">
        <f>'[1]TABLEAU DE BORD'!H1984</f>
        <v>0</v>
      </c>
      <c r="CJ1986">
        <f>'[1]TABLEAU DE BORD'!K1984-'[1]TABLEAU DE BORD'!I1984</f>
        <v>0</v>
      </c>
    </row>
    <row r="1987" spans="69:88" x14ac:dyDescent="0.25">
      <c r="BQ19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BORD'!$B$13:$B$2000,0),11))*Q1987/INDEX('[1]TABLEAU DE BORD'!$B$13:$R$2000,MATCH('Formalisme RTE'!$H$2,'[1]TABLEAU DE BORD'!$B$13:$B$2000,0),12)</f>
        <v>2.7040062867933941</v>
      </c>
      <c r="BR1987">
        <f t="shared" si="105"/>
        <v>0</v>
      </c>
      <c r="BU1987">
        <f t="shared" si="104"/>
        <v>0.5758883471257642</v>
      </c>
      <c r="BW1987">
        <f>IF($BW$6="","",IF(ISERROR(INDEX([1]Base!$A$2:$C$207,MATCH($BW$6,[1]Base!$A$2:$A$207,0),2))=TRUE,"CABLE INCONNU",(INDEX([1]Base!$A$2:$C$207,MATCH($BW$6,[1]Base!$A$2:$A$207,0),3))))</f>
        <v>15.75</v>
      </c>
      <c r="BY1987">
        <f>IF($BW$6="","",IF(ISERROR(INDEX([1]Base!$A$2:$C$207,MATCH($BW$6,[1]Base!$A$2:$A$207,0),2))=TRUE,"CABLE INCONNU",(INDEX([1]Base!$A$2:$C$207,MATCH($BW$6,[1]Base!$A$2:$A$207,0),2))))</f>
        <v>0.54700000000000004</v>
      </c>
      <c r="CD19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BORD'!$B$13:$B$2000,0),9)))*Q1987/$M$18)</f>
        <v>237.96</v>
      </c>
      <c r="CF1987">
        <f>'[1]TABLEAU DE BORD'!B1985</f>
        <v>0</v>
      </c>
      <c r="CG1987">
        <f>'[1]TABLEAU DE BORD'!E1985-'[1]TABLEAU DE BORD'!C1985</f>
        <v>0</v>
      </c>
      <c r="CI1987">
        <f>'[1]TABLEAU DE BORD'!H1985</f>
        <v>0</v>
      </c>
      <c r="CJ1987">
        <f>'[1]TABLEAU DE BORD'!K1985-'[1]TABLEAU DE BORD'!I1985</f>
        <v>0</v>
      </c>
    </row>
    <row r="1988" spans="69:88" x14ac:dyDescent="0.25">
      <c r="BQ19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BORD'!$B$13:$B$2000,0),11))*Q1988/INDEX('[1]TABLEAU DE BORD'!$B$13:$R$2000,MATCH('Formalisme RTE'!$H$2,'[1]TABLEAU DE BORD'!$B$13:$B$2000,0),12)</f>
        <v>2.7040062867933941</v>
      </c>
      <c r="BR1988">
        <f t="shared" si="105"/>
        <v>0</v>
      </c>
      <c r="BU1988">
        <f t="shared" si="104"/>
        <v>0.5758883471257642</v>
      </c>
      <c r="BW1988">
        <f>IF($BW$6="","",IF(ISERROR(INDEX([1]Base!$A$2:$C$207,MATCH($BW$6,[1]Base!$A$2:$A$207,0),2))=TRUE,"CABLE INCONNU",(INDEX([1]Base!$A$2:$C$207,MATCH($BW$6,[1]Base!$A$2:$A$207,0),3))))</f>
        <v>15.75</v>
      </c>
      <c r="BY1988">
        <f>IF($BW$6="","",IF(ISERROR(INDEX([1]Base!$A$2:$C$207,MATCH($BW$6,[1]Base!$A$2:$A$207,0),2))=TRUE,"CABLE INCONNU",(INDEX([1]Base!$A$2:$C$207,MATCH($BW$6,[1]Base!$A$2:$A$207,0),2))))</f>
        <v>0.54700000000000004</v>
      </c>
      <c r="CD19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BORD'!$B$13:$B$2000,0),9)))*Q1988/$M$18)</f>
        <v>237.96</v>
      </c>
      <c r="CF1988">
        <f>'[1]TABLEAU DE BORD'!B1986</f>
        <v>0</v>
      </c>
      <c r="CG1988">
        <f>'[1]TABLEAU DE BORD'!E1986-'[1]TABLEAU DE BORD'!C1986</f>
        <v>0</v>
      </c>
      <c r="CI1988">
        <f>'[1]TABLEAU DE BORD'!H1986</f>
        <v>0</v>
      </c>
      <c r="CJ1988">
        <f>'[1]TABLEAU DE BORD'!K1986-'[1]TABLEAU DE BORD'!I1986</f>
        <v>0</v>
      </c>
    </row>
    <row r="1989" spans="69:88" x14ac:dyDescent="0.25">
      <c r="BQ19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BORD'!$B$13:$B$2000,0),11))*Q1989/INDEX('[1]TABLEAU DE BORD'!$B$13:$R$2000,MATCH('Formalisme RTE'!$H$2,'[1]TABLEAU DE BORD'!$B$13:$B$2000,0),12)</f>
        <v>2.7040062867933941</v>
      </c>
      <c r="BR1989">
        <f t="shared" si="105"/>
        <v>0</v>
      </c>
      <c r="BU1989">
        <f t="shared" si="104"/>
        <v>0.5758883471257642</v>
      </c>
      <c r="BW1989">
        <f>IF($BW$6="","",IF(ISERROR(INDEX([1]Base!$A$2:$C$207,MATCH($BW$6,[1]Base!$A$2:$A$207,0),2))=TRUE,"CABLE INCONNU",(INDEX([1]Base!$A$2:$C$207,MATCH($BW$6,[1]Base!$A$2:$A$207,0),3))))</f>
        <v>15.75</v>
      </c>
      <c r="BY1989">
        <f>IF($BW$6="","",IF(ISERROR(INDEX([1]Base!$A$2:$C$207,MATCH($BW$6,[1]Base!$A$2:$A$207,0),2))=TRUE,"CABLE INCONNU",(INDEX([1]Base!$A$2:$C$207,MATCH($BW$6,[1]Base!$A$2:$A$207,0),2))))</f>
        <v>0.54700000000000004</v>
      </c>
      <c r="CD19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BORD'!$B$13:$B$2000,0),9)))*Q1989/$M$18)</f>
        <v>237.96</v>
      </c>
      <c r="CF1989">
        <f>'[1]TABLEAU DE BORD'!B1987</f>
        <v>0</v>
      </c>
      <c r="CG1989">
        <f>'[1]TABLEAU DE BORD'!E1987-'[1]TABLEAU DE BORD'!C1987</f>
        <v>0</v>
      </c>
      <c r="CI1989">
        <f>'[1]TABLEAU DE BORD'!H1987</f>
        <v>0</v>
      </c>
      <c r="CJ1989">
        <f>'[1]TABLEAU DE BORD'!K1987-'[1]TABLEAU DE BORD'!I1987</f>
        <v>0</v>
      </c>
    </row>
    <row r="1990" spans="69:88" x14ac:dyDescent="0.25">
      <c r="BQ19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BORD'!$B$13:$B$2000,0),11))*Q1990/INDEX('[1]TABLEAU DE BORD'!$B$13:$R$2000,MATCH('Formalisme RTE'!$H$2,'[1]TABLEAU DE BORD'!$B$13:$B$2000,0),12)</f>
        <v>2.7040062867933941</v>
      </c>
      <c r="BR1990">
        <f t="shared" si="105"/>
        <v>0</v>
      </c>
      <c r="BU1990">
        <f t="shared" si="104"/>
        <v>0.5758883471257642</v>
      </c>
      <c r="BW1990">
        <f>IF($BW$6="","",IF(ISERROR(INDEX([1]Base!$A$2:$C$207,MATCH($BW$6,[1]Base!$A$2:$A$207,0),2))=TRUE,"CABLE INCONNU",(INDEX([1]Base!$A$2:$C$207,MATCH($BW$6,[1]Base!$A$2:$A$207,0),3))))</f>
        <v>15.75</v>
      </c>
      <c r="BY1990">
        <f>IF($BW$6="","",IF(ISERROR(INDEX([1]Base!$A$2:$C$207,MATCH($BW$6,[1]Base!$A$2:$A$207,0),2))=TRUE,"CABLE INCONNU",(INDEX([1]Base!$A$2:$C$207,MATCH($BW$6,[1]Base!$A$2:$A$207,0),2))))</f>
        <v>0.54700000000000004</v>
      </c>
      <c r="CD19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BORD'!$B$13:$B$2000,0),9)))*Q1990/$M$18)</f>
        <v>237.96</v>
      </c>
      <c r="CF1990">
        <f>'[1]TABLEAU DE BORD'!B1988</f>
        <v>0</v>
      </c>
      <c r="CG1990">
        <f>'[1]TABLEAU DE BORD'!E1988-'[1]TABLEAU DE BORD'!C1988</f>
        <v>0</v>
      </c>
      <c r="CI1990">
        <f>'[1]TABLEAU DE BORD'!H1988</f>
        <v>0</v>
      </c>
      <c r="CJ1990">
        <f>'[1]TABLEAU DE BORD'!K1988-'[1]TABLEAU DE BORD'!I1988</f>
        <v>0</v>
      </c>
    </row>
    <row r="1991" spans="69:88" x14ac:dyDescent="0.25">
      <c r="BQ19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BORD'!$B$13:$B$2000,0),11))*Q1991/INDEX('[1]TABLEAU DE BORD'!$B$13:$R$2000,MATCH('Formalisme RTE'!$H$2,'[1]TABLEAU DE BORD'!$B$13:$B$2000,0),12)</f>
        <v>2.7040062867933941</v>
      </c>
      <c r="BR1991">
        <f t="shared" si="105"/>
        <v>0</v>
      </c>
      <c r="BU1991">
        <f t="shared" si="104"/>
        <v>0.5758883471257642</v>
      </c>
      <c r="BW1991">
        <f>IF($BW$6="","",IF(ISERROR(INDEX([1]Base!$A$2:$C$207,MATCH($BW$6,[1]Base!$A$2:$A$207,0),2))=TRUE,"CABLE INCONNU",(INDEX([1]Base!$A$2:$C$207,MATCH($BW$6,[1]Base!$A$2:$A$207,0),3))))</f>
        <v>15.75</v>
      </c>
      <c r="BY1991">
        <f>IF($BW$6="","",IF(ISERROR(INDEX([1]Base!$A$2:$C$207,MATCH($BW$6,[1]Base!$A$2:$A$207,0),2))=TRUE,"CABLE INCONNU",(INDEX([1]Base!$A$2:$C$207,MATCH($BW$6,[1]Base!$A$2:$A$207,0),2))))</f>
        <v>0.54700000000000004</v>
      </c>
      <c r="CD19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BORD'!$B$13:$B$2000,0),9)))*Q1991/$M$18)</f>
        <v>237.96</v>
      </c>
      <c r="CF1991">
        <f>'[1]TABLEAU DE BORD'!B1989</f>
        <v>0</v>
      </c>
      <c r="CG1991">
        <f>'[1]TABLEAU DE BORD'!E1989-'[1]TABLEAU DE BORD'!C1989</f>
        <v>0</v>
      </c>
      <c r="CI1991">
        <f>'[1]TABLEAU DE BORD'!H1989</f>
        <v>0</v>
      </c>
      <c r="CJ1991">
        <f>'[1]TABLEAU DE BORD'!K1989-'[1]TABLEAU DE BORD'!I1989</f>
        <v>0</v>
      </c>
    </row>
    <row r="1992" spans="69:88" x14ac:dyDescent="0.25">
      <c r="BQ19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BORD'!$B$13:$B$2000,0),11))*Q1992/INDEX('[1]TABLEAU DE BORD'!$B$13:$R$2000,MATCH('Formalisme RTE'!$H$2,'[1]TABLEAU DE BORD'!$B$13:$B$2000,0),12)</f>
        <v>2.7040062867933941</v>
      </c>
      <c r="BR1992">
        <f t="shared" si="105"/>
        <v>0</v>
      </c>
      <c r="BU1992">
        <f t="shared" si="104"/>
        <v>0.5758883471257642</v>
      </c>
      <c r="BW1992">
        <f>IF($BW$6="","",IF(ISERROR(INDEX([1]Base!$A$2:$C$207,MATCH($BW$6,[1]Base!$A$2:$A$207,0),2))=TRUE,"CABLE INCONNU",(INDEX([1]Base!$A$2:$C$207,MATCH($BW$6,[1]Base!$A$2:$A$207,0),3))))</f>
        <v>15.75</v>
      </c>
      <c r="BY1992">
        <f>IF($BW$6="","",IF(ISERROR(INDEX([1]Base!$A$2:$C$207,MATCH($BW$6,[1]Base!$A$2:$A$207,0),2))=TRUE,"CABLE INCONNU",(INDEX([1]Base!$A$2:$C$207,MATCH($BW$6,[1]Base!$A$2:$A$207,0),2))))</f>
        <v>0.54700000000000004</v>
      </c>
      <c r="CD19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BORD'!$B$13:$B$2000,0),9)))*Q1992/$M$18)</f>
        <v>237.96</v>
      </c>
      <c r="CF1992">
        <f>'[1]TABLEAU DE BORD'!B1990</f>
        <v>0</v>
      </c>
      <c r="CG1992">
        <f>'[1]TABLEAU DE BORD'!E1990-'[1]TABLEAU DE BORD'!C1990</f>
        <v>0</v>
      </c>
      <c r="CI1992">
        <f>'[1]TABLEAU DE BORD'!H1990</f>
        <v>0</v>
      </c>
      <c r="CJ1992">
        <f>'[1]TABLEAU DE BORD'!K1990-'[1]TABLEAU DE BORD'!I1990</f>
        <v>0</v>
      </c>
    </row>
    <row r="1993" spans="69:88" x14ac:dyDescent="0.25">
      <c r="BQ19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BORD'!$B$13:$B$2000,0),11))*Q1993/INDEX('[1]TABLEAU DE BORD'!$B$13:$R$2000,MATCH('Formalisme RTE'!$H$2,'[1]TABLEAU DE BORD'!$B$13:$B$2000,0),12)</f>
        <v>2.7040062867933941</v>
      </c>
      <c r="BR1993">
        <f t="shared" si="105"/>
        <v>0</v>
      </c>
      <c r="BU1993">
        <f t="shared" si="104"/>
        <v>0.5758883471257642</v>
      </c>
      <c r="BW1993">
        <f>IF($BW$6="","",IF(ISERROR(INDEX([1]Base!$A$2:$C$207,MATCH($BW$6,[1]Base!$A$2:$A$207,0),2))=TRUE,"CABLE INCONNU",(INDEX([1]Base!$A$2:$C$207,MATCH($BW$6,[1]Base!$A$2:$A$207,0),3))))</f>
        <v>15.75</v>
      </c>
      <c r="BY1993">
        <f>IF($BW$6="","",IF(ISERROR(INDEX([1]Base!$A$2:$C$207,MATCH($BW$6,[1]Base!$A$2:$A$207,0),2))=TRUE,"CABLE INCONNU",(INDEX([1]Base!$A$2:$C$207,MATCH($BW$6,[1]Base!$A$2:$A$207,0),2))))</f>
        <v>0.54700000000000004</v>
      </c>
      <c r="CD19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BORD'!$B$13:$B$2000,0),9)))*Q1993/$M$18)</f>
        <v>237.96</v>
      </c>
      <c r="CF1993">
        <f>'[1]TABLEAU DE BORD'!B1991</f>
        <v>0</v>
      </c>
      <c r="CG1993">
        <f>'[1]TABLEAU DE BORD'!E1991-'[1]TABLEAU DE BORD'!C1991</f>
        <v>0</v>
      </c>
      <c r="CI1993">
        <f>'[1]TABLEAU DE BORD'!H1991</f>
        <v>0</v>
      </c>
      <c r="CJ1993">
        <f>'[1]TABLEAU DE BORD'!K1991-'[1]TABLEAU DE BORD'!I1991</f>
        <v>0</v>
      </c>
    </row>
    <row r="1994" spans="69:88" x14ac:dyDescent="0.25">
      <c r="BQ19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BORD'!$B$13:$B$2000,0),11))*Q1994/INDEX('[1]TABLEAU DE BORD'!$B$13:$R$2000,MATCH('Formalisme RTE'!$H$2,'[1]TABLEAU DE BORD'!$B$13:$B$2000,0),12)</f>
        <v>2.7040062867933941</v>
      </c>
      <c r="BR1994">
        <f t="shared" si="105"/>
        <v>0</v>
      </c>
      <c r="BU1994">
        <f t="shared" si="104"/>
        <v>0.5758883471257642</v>
      </c>
      <c r="BW1994">
        <f>IF($BW$6="","",IF(ISERROR(INDEX([1]Base!$A$2:$C$207,MATCH($BW$6,[1]Base!$A$2:$A$207,0),2))=TRUE,"CABLE INCONNU",(INDEX([1]Base!$A$2:$C$207,MATCH($BW$6,[1]Base!$A$2:$A$207,0),3))))</f>
        <v>15.75</v>
      </c>
      <c r="BY1994">
        <f>IF($BW$6="","",IF(ISERROR(INDEX([1]Base!$A$2:$C$207,MATCH($BW$6,[1]Base!$A$2:$A$207,0),2))=TRUE,"CABLE INCONNU",(INDEX([1]Base!$A$2:$C$207,MATCH($BW$6,[1]Base!$A$2:$A$207,0),2))))</f>
        <v>0.54700000000000004</v>
      </c>
      <c r="CD19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BORD'!$B$13:$B$2000,0),9)))*Q1994/$M$18)</f>
        <v>237.96</v>
      </c>
      <c r="CF1994">
        <f>'[1]TABLEAU DE BORD'!B1992</f>
        <v>0</v>
      </c>
      <c r="CG1994">
        <f>'[1]TABLEAU DE BORD'!E1992-'[1]TABLEAU DE BORD'!C1992</f>
        <v>0</v>
      </c>
      <c r="CI1994">
        <f>'[1]TABLEAU DE BORD'!H1992</f>
        <v>0</v>
      </c>
      <c r="CJ1994">
        <f>'[1]TABLEAU DE BORD'!K1992-'[1]TABLEAU DE BORD'!I1992</f>
        <v>0</v>
      </c>
    </row>
    <row r="1995" spans="69:88" x14ac:dyDescent="0.25">
      <c r="BQ19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BORD'!$B$13:$B$2000,0),11))*Q1995/INDEX('[1]TABLEAU DE BORD'!$B$13:$R$2000,MATCH('Formalisme RTE'!$H$2,'[1]TABLEAU DE BORD'!$B$13:$B$2000,0),12)</f>
        <v>2.7040062867933941</v>
      </c>
      <c r="BR1995">
        <f t="shared" si="105"/>
        <v>0</v>
      </c>
      <c r="BU1995">
        <f t="shared" si="104"/>
        <v>0.5758883471257642</v>
      </c>
      <c r="BW1995">
        <f>IF($BW$6="","",IF(ISERROR(INDEX([1]Base!$A$2:$C$207,MATCH($BW$6,[1]Base!$A$2:$A$207,0),2))=TRUE,"CABLE INCONNU",(INDEX([1]Base!$A$2:$C$207,MATCH($BW$6,[1]Base!$A$2:$A$207,0),3))))</f>
        <v>15.75</v>
      </c>
      <c r="BY1995">
        <f>IF($BW$6="","",IF(ISERROR(INDEX([1]Base!$A$2:$C$207,MATCH($BW$6,[1]Base!$A$2:$A$207,0),2))=TRUE,"CABLE INCONNU",(INDEX([1]Base!$A$2:$C$207,MATCH($BW$6,[1]Base!$A$2:$A$207,0),2))))</f>
        <v>0.54700000000000004</v>
      </c>
      <c r="CD19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BORD'!$B$13:$B$2000,0),9)))*Q1995/$M$18)</f>
        <v>237.96</v>
      </c>
      <c r="CF1995">
        <f>'[1]TABLEAU DE BORD'!B1993</f>
        <v>0</v>
      </c>
      <c r="CG1995">
        <f>'[1]TABLEAU DE BORD'!E1993-'[1]TABLEAU DE BORD'!C1993</f>
        <v>0</v>
      </c>
      <c r="CI1995">
        <f>'[1]TABLEAU DE BORD'!H1993</f>
        <v>0</v>
      </c>
      <c r="CJ1995">
        <f>'[1]TABLEAU DE BORD'!K1993-'[1]TABLEAU DE BORD'!I1993</f>
        <v>0</v>
      </c>
    </row>
    <row r="1996" spans="69:88" x14ac:dyDescent="0.25">
      <c r="BQ19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BORD'!$B$13:$B$2000,0),11))*Q1996/INDEX('[1]TABLEAU DE BORD'!$B$13:$R$2000,MATCH('Formalisme RTE'!$H$2,'[1]TABLEAU DE BORD'!$B$13:$B$2000,0),12)</f>
        <v>2.7040062867933941</v>
      </c>
      <c r="BR1996">
        <f t="shared" si="105"/>
        <v>0</v>
      </c>
      <c r="BU1996">
        <f t="shared" si="104"/>
        <v>0.5758883471257642</v>
      </c>
      <c r="BW1996">
        <f>IF($BW$6="","",IF(ISERROR(INDEX([1]Base!$A$2:$C$207,MATCH($BW$6,[1]Base!$A$2:$A$207,0),2))=TRUE,"CABLE INCONNU",(INDEX([1]Base!$A$2:$C$207,MATCH($BW$6,[1]Base!$A$2:$A$207,0),3))))</f>
        <v>15.75</v>
      </c>
      <c r="BY1996">
        <f>IF($BW$6="","",IF(ISERROR(INDEX([1]Base!$A$2:$C$207,MATCH($BW$6,[1]Base!$A$2:$A$207,0),2))=TRUE,"CABLE INCONNU",(INDEX([1]Base!$A$2:$C$207,MATCH($BW$6,[1]Base!$A$2:$A$207,0),2))))</f>
        <v>0.54700000000000004</v>
      </c>
      <c r="CD19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BORD'!$B$13:$B$2000,0),9)))*Q1996/$M$18)</f>
        <v>237.96</v>
      </c>
      <c r="CF1996">
        <f>'[1]TABLEAU DE BORD'!B1994</f>
        <v>0</v>
      </c>
      <c r="CG1996">
        <f>'[1]TABLEAU DE BORD'!E1994-'[1]TABLEAU DE BORD'!C1994</f>
        <v>0</v>
      </c>
      <c r="CI1996">
        <f>'[1]TABLEAU DE BORD'!H1994</f>
        <v>0</v>
      </c>
      <c r="CJ1996">
        <f>'[1]TABLEAU DE BORD'!K1994-'[1]TABLEAU DE BORD'!I1994</f>
        <v>0</v>
      </c>
    </row>
    <row r="1997" spans="69:88" x14ac:dyDescent="0.25">
      <c r="BQ19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BORD'!$B$13:$B$2000,0),11))*Q1997/INDEX('[1]TABLEAU DE BORD'!$B$13:$R$2000,MATCH('Formalisme RTE'!$H$2,'[1]TABLEAU DE BORD'!$B$13:$B$2000,0),12)</f>
        <v>2.7040062867933941</v>
      </c>
      <c r="BR1997">
        <f t="shared" si="105"/>
        <v>0</v>
      </c>
      <c r="BU1997">
        <f t="shared" si="104"/>
        <v>0.5758883471257642</v>
      </c>
      <c r="BW1997">
        <f>IF($BW$6="","",IF(ISERROR(INDEX([1]Base!$A$2:$C$207,MATCH($BW$6,[1]Base!$A$2:$A$207,0),2))=TRUE,"CABLE INCONNU",(INDEX([1]Base!$A$2:$C$207,MATCH($BW$6,[1]Base!$A$2:$A$207,0),3))))</f>
        <v>15.75</v>
      </c>
      <c r="BY1997">
        <f>IF($BW$6="","",IF(ISERROR(INDEX([1]Base!$A$2:$C$207,MATCH($BW$6,[1]Base!$A$2:$A$207,0),2))=TRUE,"CABLE INCONNU",(INDEX([1]Base!$A$2:$C$207,MATCH($BW$6,[1]Base!$A$2:$A$207,0),2))))</f>
        <v>0.54700000000000004</v>
      </c>
      <c r="CD19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BORD'!$B$13:$B$2000,0),9)))*Q1997/$M$18)</f>
        <v>237.96</v>
      </c>
      <c r="CF1997">
        <f>'[1]TABLEAU DE BORD'!B1995</f>
        <v>0</v>
      </c>
      <c r="CG1997">
        <f>'[1]TABLEAU DE BORD'!E1995-'[1]TABLEAU DE BORD'!C1995</f>
        <v>0</v>
      </c>
      <c r="CI1997">
        <f>'[1]TABLEAU DE BORD'!H1995</f>
        <v>0</v>
      </c>
      <c r="CJ1997">
        <f>'[1]TABLEAU DE BORD'!K1995-'[1]TABLEAU DE BORD'!I1995</f>
        <v>0</v>
      </c>
    </row>
    <row r="1998" spans="69:88" x14ac:dyDescent="0.25">
      <c r="BQ19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BORD'!$B$13:$B$2000,0),11))*Q1998/INDEX('[1]TABLEAU DE BORD'!$B$13:$R$2000,MATCH('Formalisme RTE'!$H$2,'[1]TABLEAU DE BORD'!$B$13:$B$2000,0),12)</f>
        <v>2.7040062867933941</v>
      </c>
      <c r="BR1998">
        <f t="shared" si="105"/>
        <v>0</v>
      </c>
      <c r="BU1998">
        <f t="shared" si="104"/>
        <v>0.5758883471257642</v>
      </c>
      <c r="BW1998">
        <f>IF($BW$6="","",IF(ISERROR(INDEX([1]Base!$A$2:$C$207,MATCH($BW$6,[1]Base!$A$2:$A$207,0),2))=TRUE,"CABLE INCONNU",(INDEX([1]Base!$A$2:$C$207,MATCH($BW$6,[1]Base!$A$2:$A$207,0),3))))</f>
        <v>15.75</v>
      </c>
      <c r="BY1998">
        <f>IF($BW$6="","",IF(ISERROR(INDEX([1]Base!$A$2:$C$207,MATCH($BW$6,[1]Base!$A$2:$A$207,0),2))=TRUE,"CABLE INCONNU",(INDEX([1]Base!$A$2:$C$207,MATCH($BW$6,[1]Base!$A$2:$A$207,0),2))))</f>
        <v>0.54700000000000004</v>
      </c>
      <c r="CD19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BORD'!$B$13:$B$2000,0),9)))*Q1998/$M$18)</f>
        <v>237.96</v>
      </c>
      <c r="CF1998">
        <f>'[1]TABLEAU DE BORD'!B1996</f>
        <v>0</v>
      </c>
      <c r="CG1998">
        <f>'[1]TABLEAU DE BORD'!E1996-'[1]TABLEAU DE BORD'!C1996</f>
        <v>0</v>
      </c>
      <c r="CI1998">
        <f>'[1]TABLEAU DE BORD'!H1996</f>
        <v>0</v>
      </c>
      <c r="CJ1998">
        <f>'[1]TABLEAU DE BORD'!K1996-'[1]TABLEAU DE BORD'!I1996</f>
        <v>0</v>
      </c>
    </row>
    <row r="1999" spans="69:88" x14ac:dyDescent="0.25">
      <c r="BQ19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BORD'!$B$13:$B$2000,0),11))*Q1999/INDEX('[1]TABLEAU DE BORD'!$B$13:$R$2000,MATCH('Formalisme RTE'!$H$2,'[1]TABLEAU DE BORD'!$B$13:$B$2000,0),12)</f>
        <v>2.7040062867933941</v>
      </c>
      <c r="BR1999">
        <f t="shared" si="105"/>
        <v>0</v>
      </c>
      <c r="BU1999">
        <f t="shared" si="104"/>
        <v>0.5758883471257642</v>
      </c>
      <c r="BW1999">
        <f>IF($BW$6="","",IF(ISERROR(INDEX([1]Base!$A$2:$C$207,MATCH($BW$6,[1]Base!$A$2:$A$207,0),2))=TRUE,"CABLE INCONNU",(INDEX([1]Base!$A$2:$C$207,MATCH($BW$6,[1]Base!$A$2:$A$207,0),3))))</f>
        <v>15.75</v>
      </c>
      <c r="BY1999">
        <f>IF($BW$6="","",IF(ISERROR(INDEX([1]Base!$A$2:$C$207,MATCH($BW$6,[1]Base!$A$2:$A$207,0),2))=TRUE,"CABLE INCONNU",(INDEX([1]Base!$A$2:$C$207,MATCH($BW$6,[1]Base!$A$2:$A$207,0),2))))</f>
        <v>0.54700000000000004</v>
      </c>
      <c r="CD19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BORD'!$B$13:$B$2000,0),9)))*Q1999/$M$18)</f>
        <v>237.96</v>
      </c>
      <c r="CF1999">
        <f>'[1]TABLEAU DE BORD'!B1997</f>
        <v>0</v>
      </c>
      <c r="CG1999">
        <f>'[1]TABLEAU DE BORD'!E1997-'[1]TABLEAU DE BORD'!C1997</f>
        <v>0</v>
      </c>
      <c r="CI1999">
        <f>'[1]TABLEAU DE BORD'!H1997</f>
        <v>0</v>
      </c>
      <c r="CJ1999">
        <f>'[1]TABLEAU DE BORD'!K1997-'[1]TABLEAU DE BORD'!I1997</f>
        <v>0</v>
      </c>
    </row>
    <row r="2000" spans="69:88" x14ac:dyDescent="0.25">
      <c r="BQ20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BORD'!$B$13:$B$2000,0),11))*Q2000/INDEX('[1]TABLEAU DE BORD'!$B$13:$R$2000,MATCH('Formalisme RTE'!$H$2,'[1]TABLEAU DE BORD'!$B$13:$B$2000,0),12)</f>
        <v>2.7040062867933941</v>
      </c>
      <c r="BR2000">
        <f t="shared" si="105"/>
        <v>0</v>
      </c>
      <c r="BU2000">
        <f t="shared" ref="BU2000:BU2063" si="106">SQRT(1-(1/(SQRT((BY2000*0.981)^2+(($B$30/10)*BW2000*0.001)^2)/(BY2000*0.981))^2))</f>
        <v>0.5758883471257642</v>
      </c>
      <c r="BW2000">
        <f>IF($BW$6="","",IF(ISERROR(INDEX([1]Base!$A$2:$C$207,MATCH($BW$6,[1]Base!$A$2:$A$207,0),2))=TRUE,"CABLE INCONNU",(INDEX([1]Base!$A$2:$C$207,MATCH($BW$6,[1]Base!$A$2:$A$207,0),3))))</f>
        <v>15.75</v>
      </c>
      <c r="BY2000">
        <f>IF($BW$6="","",IF(ISERROR(INDEX([1]Base!$A$2:$C$207,MATCH($BW$6,[1]Base!$A$2:$A$207,0),2))=TRUE,"CABLE INCONNU",(INDEX([1]Base!$A$2:$C$207,MATCH($BW$6,[1]Base!$A$2:$A$207,0),2))))</f>
        <v>0.54700000000000004</v>
      </c>
      <c r="CD20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BORD'!$B$13:$B$2000,0),9)))*Q2000/$M$18)</f>
        <v>237.96</v>
      </c>
      <c r="CF2000">
        <f>'[1]TABLEAU DE BORD'!B1998</f>
        <v>0</v>
      </c>
      <c r="CG2000">
        <f>'[1]TABLEAU DE BORD'!E1998-'[1]TABLEAU DE BORD'!C1998</f>
        <v>0</v>
      </c>
      <c r="CI2000">
        <f>'[1]TABLEAU DE BORD'!H1998</f>
        <v>0</v>
      </c>
      <c r="CJ2000">
        <f>'[1]TABLEAU DE BORD'!K1998-'[1]TABLEAU DE BORD'!I1998</f>
        <v>0</v>
      </c>
    </row>
    <row r="2001" spans="69:88" x14ac:dyDescent="0.25">
      <c r="BQ20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BORD'!$B$13:$B$2000,0),11))*Q2001/INDEX('[1]TABLEAU DE BORD'!$B$13:$R$2000,MATCH('Formalisme RTE'!$H$2,'[1]TABLEAU DE BORD'!$B$13:$B$2000,0),12)</f>
        <v>2.7040062867933941</v>
      </c>
      <c r="BR2001">
        <f t="shared" si="105"/>
        <v>0</v>
      </c>
      <c r="BU2001">
        <f t="shared" si="106"/>
        <v>0.5758883471257642</v>
      </c>
      <c r="BW2001">
        <f>IF($BW$6="","",IF(ISERROR(INDEX([1]Base!$A$2:$C$207,MATCH($BW$6,[1]Base!$A$2:$A$207,0),2))=TRUE,"CABLE INCONNU",(INDEX([1]Base!$A$2:$C$207,MATCH($BW$6,[1]Base!$A$2:$A$207,0),3))))</f>
        <v>15.75</v>
      </c>
      <c r="BY2001">
        <f>IF($BW$6="","",IF(ISERROR(INDEX([1]Base!$A$2:$C$207,MATCH($BW$6,[1]Base!$A$2:$A$207,0),2))=TRUE,"CABLE INCONNU",(INDEX([1]Base!$A$2:$C$207,MATCH($BW$6,[1]Base!$A$2:$A$207,0),2))))</f>
        <v>0.54700000000000004</v>
      </c>
      <c r="CD20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BORD'!$B$13:$B$2000,0),9)))*Q2001/$M$18)</f>
        <v>237.96</v>
      </c>
      <c r="CF2001">
        <f>'[1]TABLEAU DE BORD'!B1999</f>
        <v>0</v>
      </c>
      <c r="CG2001">
        <f>'[1]TABLEAU DE BORD'!E1999-'[1]TABLEAU DE BORD'!C1999</f>
        <v>0</v>
      </c>
      <c r="CI2001">
        <f>'[1]TABLEAU DE BORD'!H1999</f>
        <v>0</v>
      </c>
      <c r="CJ2001">
        <f>'[1]TABLEAU DE BORD'!K1999-'[1]TABLEAU DE BORD'!I1999</f>
        <v>0</v>
      </c>
    </row>
    <row r="2002" spans="69:88" x14ac:dyDescent="0.25">
      <c r="BQ20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BORD'!$B$13:$B$2000,0),11))*Q2002/INDEX('[1]TABLEAU DE BORD'!$B$13:$R$2000,MATCH('Formalisme RTE'!$H$2,'[1]TABLEAU DE BORD'!$B$13:$B$2000,0),12)</f>
        <v>2.7040062867933941</v>
      </c>
      <c r="BR2002">
        <f t="shared" ref="BR2002:BR2065" si="107">BU2002*CA2002</f>
        <v>0</v>
      </c>
      <c r="BU2002">
        <f t="shared" si="106"/>
        <v>0.5758883471257642</v>
      </c>
      <c r="BW2002">
        <f>IF($BW$6="","",IF(ISERROR(INDEX([1]Base!$A$2:$C$207,MATCH($BW$6,[1]Base!$A$2:$A$207,0),2))=TRUE,"CABLE INCONNU",(INDEX([1]Base!$A$2:$C$207,MATCH($BW$6,[1]Base!$A$2:$A$207,0),3))))</f>
        <v>15.75</v>
      </c>
      <c r="BY2002">
        <f>IF($BW$6="","",IF(ISERROR(INDEX([1]Base!$A$2:$C$207,MATCH($BW$6,[1]Base!$A$2:$A$207,0),2))=TRUE,"CABLE INCONNU",(INDEX([1]Base!$A$2:$C$207,MATCH($BW$6,[1]Base!$A$2:$A$207,0),2))))</f>
        <v>0.54700000000000004</v>
      </c>
      <c r="CD20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BORD'!$B$13:$B$2000,0),9)))*Q2002/$M$18)</f>
        <v>237.96</v>
      </c>
      <c r="CF2002">
        <f>'[1]TABLEAU DE BORD'!B2000</f>
        <v>0</v>
      </c>
      <c r="CG2002">
        <f>'[1]TABLEAU DE BORD'!E2000-'[1]TABLEAU DE BORD'!C2000</f>
        <v>0</v>
      </c>
      <c r="CI2002">
        <f>'[1]TABLEAU DE BORD'!H2000</f>
        <v>0</v>
      </c>
      <c r="CJ2002">
        <f>'[1]TABLEAU DE BORD'!K2000-'[1]TABLEAU DE BORD'!I2000</f>
        <v>0</v>
      </c>
    </row>
    <row r="2003" spans="69:88" x14ac:dyDescent="0.25">
      <c r="BQ20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BORD'!$B$13:$B$2000,0),11))*Q2003/INDEX('[1]TABLEAU DE BORD'!$B$13:$R$2000,MATCH('Formalisme RTE'!$H$2,'[1]TABLEAU DE BORD'!$B$13:$B$2000,0),12)</f>
        <v>2.7040062867933941</v>
      </c>
      <c r="BR2003">
        <f t="shared" si="107"/>
        <v>0</v>
      </c>
      <c r="BU2003">
        <f t="shared" si="106"/>
        <v>0.5758883471257642</v>
      </c>
      <c r="BW2003">
        <f>IF($BW$6="","",IF(ISERROR(INDEX([1]Base!$A$2:$C$207,MATCH($BW$6,[1]Base!$A$2:$A$207,0),2))=TRUE,"CABLE INCONNU",(INDEX([1]Base!$A$2:$C$207,MATCH($BW$6,[1]Base!$A$2:$A$207,0),3))))</f>
        <v>15.75</v>
      </c>
      <c r="BY2003">
        <f>IF($BW$6="","",IF(ISERROR(INDEX([1]Base!$A$2:$C$207,MATCH($BW$6,[1]Base!$A$2:$A$207,0),2))=TRUE,"CABLE INCONNU",(INDEX([1]Base!$A$2:$C$207,MATCH($BW$6,[1]Base!$A$2:$A$207,0),2))))</f>
        <v>0.54700000000000004</v>
      </c>
      <c r="CD20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BORD'!$B$13:$B$2000,0),9)))*Q2003/$M$18)</f>
        <v>237.96</v>
      </c>
      <c r="CF2003">
        <f>'[1]TABLEAU DE BORD'!B2001</f>
        <v>0</v>
      </c>
      <c r="CG2003">
        <f>'[1]TABLEAU DE BORD'!E2001-'[1]TABLEAU DE BORD'!C2001</f>
        <v>0</v>
      </c>
      <c r="CI2003">
        <f>'[1]TABLEAU DE BORD'!H2001</f>
        <v>0</v>
      </c>
      <c r="CJ2003">
        <f>'[1]TABLEAU DE BORD'!K2001-'[1]TABLEAU DE BORD'!I2001</f>
        <v>0</v>
      </c>
    </row>
    <row r="2004" spans="69:88" x14ac:dyDescent="0.25">
      <c r="BQ20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BORD'!$B$13:$B$2000,0),11))*Q2004/INDEX('[1]TABLEAU DE BORD'!$B$13:$R$2000,MATCH('Formalisme RTE'!$H$2,'[1]TABLEAU DE BORD'!$B$13:$B$2000,0),12)</f>
        <v>2.7040062867933941</v>
      </c>
      <c r="BR2004">
        <f t="shared" si="107"/>
        <v>0</v>
      </c>
      <c r="BU2004">
        <f t="shared" si="106"/>
        <v>0.5758883471257642</v>
      </c>
      <c r="BW2004">
        <f>IF($BW$6="","",IF(ISERROR(INDEX([1]Base!$A$2:$C$207,MATCH($BW$6,[1]Base!$A$2:$A$207,0),2))=TRUE,"CABLE INCONNU",(INDEX([1]Base!$A$2:$C$207,MATCH($BW$6,[1]Base!$A$2:$A$207,0),3))))</f>
        <v>15.75</v>
      </c>
      <c r="BY2004">
        <f>IF($BW$6="","",IF(ISERROR(INDEX([1]Base!$A$2:$C$207,MATCH($BW$6,[1]Base!$A$2:$A$207,0),2))=TRUE,"CABLE INCONNU",(INDEX([1]Base!$A$2:$C$207,MATCH($BW$6,[1]Base!$A$2:$A$207,0),2))))</f>
        <v>0.54700000000000004</v>
      </c>
      <c r="CD20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BORD'!$B$13:$B$2000,0),9)))*Q2004/$M$18)</f>
        <v>237.96</v>
      </c>
      <c r="CF2004">
        <f>'[1]TABLEAU DE BORD'!B2002</f>
        <v>0</v>
      </c>
      <c r="CG2004">
        <f>'[1]TABLEAU DE BORD'!E2002-'[1]TABLEAU DE BORD'!C2002</f>
        <v>0</v>
      </c>
      <c r="CI2004">
        <f>'[1]TABLEAU DE BORD'!H2002</f>
        <v>0</v>
      </c>
      <c r="CJ2004">
        <f>'[1]TABLEAU DE BORD'!K2002-'[1]TABLEAU DE BORD'!I2002</f>
        <v>0</v>
      </c>
    </row>
    <row r="2005" spans="69:88" x14ac:dyDescent="0.25">
      <c r="BQ20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BORD'!$B$13:$B$2000,0),11))*Q2005/INDEX('[1]TABLEAU DE BORD'!$B$13:$R$2000,MATCH('Formalisme RTE'!$H$2,'[1]TABLEAU DE BORD'!$B$13:$B$2000,0),12)</f>
        <v>2.7040062867933941</v>
      </c>
      <c r="BR2005">
        <f t="shared" si="107"/>
        <v>0</v>
      </c>
      <c r="BU2005">
        <f t="shared" si="106"/>
        <v>0.5758883471257642</v>
      </c>
      <c r="BW2005">
        <f>IF($BW$6="","",IF(ISERROR(INDEX([1]Base!$A$2:$C$207,MATCH($BW$6,[1]Base!$A$2:$A$207,0),2))=TRUE,"CABLE INCONNU",(INDEX([1]Base!$A$2:$C$207,MATCH($BW$6,[1]Base!$A$2:$A$207,0),3))))</f>
        <v>15.75</v>
      </c>
      <c r="BY2005">
        <f>IF($BW$6="","",IF(ISERROR(INDEX([1]Base!$A$2:$C$207,MATCH($BW$6,[1]Base!$A$2:$A$207,0),2))=TRUE,"CABLE INCONNU",(INDEX([1]Base!$A$2:$C$207,MATCH($BW$6,[1]Base!$A$2:$A$207,0),2))))</f>
        <v>0.54700000000000004</v>
      </c>
      <c r="CD20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BORD'!$B$13:$B$2000,0),9)))*Q2005/$M$18)</f>
        <v>237.96</v>
      </c>
      <c r="CF2005">
        <f>'[1]TABLEAU DE BORD'!B2003</f>
        <v>0</v>
      </c>
      <c r="CG2005">
        <f>'[1]TABLEAU DE BORD'!E2003-'[1]TABLEAU DE BORD'!C2003</f>
        <v>0</v>
      </c>
      <c r="CI2005">
        <f>'[1]TABLEAU DE BORD'!H2003</f>
        <v>0</v>
      </c>
      <c r="CJ2005">
        <f>'[1]TABLEAU DE BORD'!K2003-'[1]TABLEAU DE BORD'!I2003</f>
        <v>0</v>
      </c>
    </row>
    <row r="2006" spans="69:88" x14ac:dyDescent="0.25">
      <c r="BQ20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BORD'!$B$13:$B$2000,0),11))*Q2006/INDEX('[1]TABLEAU DE BORD'!$B$13:$R$2000,MATCH('Formalisme RTE'!$H$2,'[1]TABLEAU DE BORD'!$B$13:$B$2000,0),12)</f>
        <v>2.7040062867933941</v>
      </c>
      <c r="BR2006">
        <f t="shared" si="107"/>
        <v>0</v>
      </c>
      <c r="BU2006">
        <f t="shared" si="106"/>
        <v>0.5758883471257642</v>
      </c>
      <c r="BW2006">
        <f>IF($BW$6="","",IF(ISERROR(INDEX([1]Base!$A$2:$C$207,MATCH($BW$6,[1]Base!$A$2:$A$207,0),2))=TRUE,"CABLE INCONNU",(INDEX([1]Base!$A$2:$C$207,MATCH($BW$6,[1]Base!$A$2:$A$207,0),3))))</f>
        <v>15.75</v>
      </c>
      <c r="BY2006">
        <f>IF($BW$6="","",IF(ISERROR(INDEX([1]Base!$A$2:$C$207,MATCH($BW$6,[1]Base!$A$2:$A$207,0),2))=TRUE,"CABLE INCONNU",(INDEX([1]Base!$A$2:$C$207,MATCH($BW$6,[1]Base!$A$2:$A$207,0),2))))</f>
        <v>0.54700000000000004</v>
      </c>
      <c r="CD20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BORD'!$B$13:$B$2000,0),9)))*Q2006/$M$18)</f>
        <v>237.96</v>
      </c>
      <c r="CF2006">
        <f>'[1]TABLEAU DE BORD'!B2004</f>
        <v>0</v>
      </c>
      <c r="CG2006">
        <f>'[1]TABLEAU DE BORD'!E2004-'[1]TABLEAU DE BORD'!C2004</f>
        <v>0</v>
      </c>
      <c r="CI2006">
        <f>'[1]TABLEAU DE BORD'!H2004</f>
        <v>0</v>
      </c>
      <c r="CJ2006">
        <f>'[1]TABLEAU DE BORD'!K2004-'[1]TABLEAU DE BORD'!I2004</f>
        <v>0</v>
      </c>
    </row>
    <row r="2007" spans="69:88" x14ac:dyDescent="0.25">
      <c r="BQ20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BORD'!$B$13:$B$2000,0),11))*Q2007/INDEX('[1]TABLEAU DE BORD'!$B$13:$R$2000,MATCH('Formalisme RTE'!$H$2,'[1]TABLEAU DE BORD'!$B$13:$B$2000,0),12)</f>
        <v>2.7040062867933941</v>
      </c>
      <c r="BR2007">
        <f t="shared" si="107"/>
        <v>0</v>
      </c>
      <c r="BU2007">
        <f t="shared" si="106"/>
        <v>0.5758883471257642</v>
      </c>
      <c r="BW2007">
        <f>IF($BW$6="","",IF(ISERROR(INDEX([1]Base!$A$2:$C$207,MATCH($BW$6,[1]Base!$A$2:$A$207,0),2))=TRUE,"CABLE INCONNU",(INDEX([1]Base!$A$2:$C$207,MATCH($BW$6,[1]Base!$A$2:$A$207,0),3))))</f>
        <v>15.75</v>
      </c>
      <c r="BY2007">
        <f>IF($BW$6="","",IF(ISERROR(INDEX([1]Base!$A$2:$C$207,MATCH($BW$6,[1]Base!$A$2:$A$207,0),2))=TRUE,"CABLE INCONNU",(INDEX([1]Base!$A$2:$C$207,MATCH($BW$6,[1]Base!$A$2:$A$207,0),2))))</f>
        <v>0.54700000000000004</v>
      </c>
      <c r="CD20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BORD'!$B$13:$B$2000,0),9)))*Q2007/$M$18)</f>
        <v>237.96</v>
      </c>
      <c r="CF2007">
        <f>'[1]TABLEAU DE BORD'!B2005</f>
        <v>0</v>
      </c>
      <c r="CG2007">
        <f>'[1]TABLEAU DE BORD'!E2005-'[1]TABLEAU DE BORD'!C2005</f>
        <v>0</v>
      </c>
      <c r="CI2007">
        <f>'[1]TABLEAU DE BORD'!H2005</f>
        <v>0</v>
      </c>
      <c r="CJ2007">
        <f>'[1]TABLEAU DE BORD'!K2005-'[1]TABLEAU DE BORD'!I2005</f>
        <v>0</v>
      </c>
    </row>
    <row r="2008" spans="69:88" x14ac:dyDescent="0.25">
      <c r="BQ20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BORD'!$B$13:$B$2000,0),11))*Q2008/INDEX('[1]TABLEAU DE BORD'!$B$13:$R$2000,MATCH('Formalisme RTE'!$H$2,'[1]TABLEAU DE BORD'!$B$13:$B$2000,0),12)</f>
        <v>2.7040062867933941</v>
      </c>
      <c r="BR2008">
        <f t="shared" si="107"/>
        <v>0</v>
      </c>
      <c r="BU2008">
        <f t="shared" si="106"/>
        <v>0.5758883471257642</v>
      </c>
      <c r="BW2008">
        <f>IF($BW$6="","",IF(ISERROR(INDEX([1]Base!$A$2:$C$207,MATCH($BW$6,[1]Base!$A$2:$A$207,0),2))=TRUE,"CABLE INCONNU",(INDEX([1]Base!$A$2:$C$207,MATCH($BW$6,[1]Base!$A$2:$A$207,0),3))))</f>
        <v>15.75</v>
      </c>
      <c r="BY2008">
        <f>IF($BW$6="","",IF(ISERROR(INDEX([1]Base!$A$2:$C$207,MATCH($BW$6,[1]Base!$A$2:$A$207,0),2))=TRUE,"CABLE INCONNU",(INDEX([1]Base!$A$2:$C$207,MATCH($BW$6,[1]Base!$A$2:$A$207,0),2))))</f>
        <v>0.54700000000000004</v>
      </c>
      <c r="CD20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BORD'!$B$13:$B$2000,0),9)))*Q2008/$M$18)</f>
        <v>237.96</v>
      </c>
      <c r="CF2008">
        <f>'[1]TABLEAU DE BORD'!B2006</f>
        <v>0</v>
      </c>
      <c r="CG2008">
        <f>'[1]TABLEAU DE BORD'!E2006-'[1]TABLEAU DE BORD'!C2006</f>
        <v>0</v>
      </c>
      <c r="CI2008">
        <f>'[1]TABLEAU DE BORD'!H2006</f>
        <v>0</v>
      </c>
      <c r="CJ2008">
        <f>'[1]TABLEAU DE BORD'!K2006-'[1]TABLEAU DE BORD'!I2006</f>
        <v>0</v>
      </c>
    </row>
    <row r="2009" spans="69:88" x14ac:dyDescent="0.25">
      <c r="BQ20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BORD'!$B$13:$B$2000,0),11))*Q2009/INDEX('[1]TABLEAU DE BORD'!$B$13:$R$2000,MATCH('Formalisme RTE'!$H$2,'[1]TABLEAU DE BORD'!$B$13:$B$2000,0),12)</f>
        <v>2.7040062867933941</v>
      </c>
      <c r="BR2009">
        <f t="shared" si="107"/>
        <v>0</v>
      </c>
      <c r="BU2009">
        <f t="shared" si="106"/>
        <v>0.5758883471257642</v>
      </c>
      <c r="BW2009">
        <f>IF($BW$6="","",IF(ISERROR(INDEX([1]Base!$A$2:$C$207,MATCH($BW$6,[1]Base!$A$2:$A$207,0),2))=TRUE,"CABLE INCONNU",(INDEX([1]Base!$A$2:$C$207,MATCH($BW$6,[1]Base!$A$2:$A$207,0),3))))</f>
        <v>15.75</v>
      </c>
      <c r="BY2009">
        <f>IF($BW$6="","",IF(ISERROR(INDEX([1]Base!$A$2:$C$207,MATCH($BW$6,[1]Base!$A$2:$A$207,0),2))=TRUE,"CABLE INCONNU",(INDEX([1]Base!$A$2:$C$207,MATCH($BW$6,[1]Base!$A$2:$A$207,0),2))))</f>
        <v>0.54700000000000004</v>
      </c>
      <c r="CD20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BORD'!$B$13:$B$2000,0),9)))*Q2009/$M$18)</f>
        <v>237.96</v>
      </c>
      <c r="CF2009">
        <f>'[1]TABLEAU DE BORD'!B2007</f>
        <v>0</v>
      </c>
      <c r="CG2009">
        <f>'[1]TABLEAU DE BORD'!E2007-'[1]TABLEAU DE BORD'!C2007</f>
        <v>0</v>
      </c>
      <c r="CI2009">
        <f>'[1]TABLEAU DE BORD'!H2007</f>
        <v>0</v>
      </c>
      <c r="CJ2009">
        <f>'[1]TABLEAU DE BORD'!K2007-'[1]TABLEAU DE BORD'!I2007</f>
        <v>0</v>
      </c>
    </row>
    <row r="2010" spans="69:88" x14ac:dyDescent="0.25">
      <c r="BQ20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BORD'!$B$13:$B$2000,0),11))*Q2010/INDEX('[1]TABLEAU DE BORD'!$B$13:$R$2000,MATCH('Formalisme RTE'!$H$2,'[1]TABLEAU DE BORD'!$B$13:$B$2000,0),12)</f>
        <v>2.7040062867933941</v>
      </c>
      <c r="BR2010">
        <f t="shared" si="107"/>
        <v>0</v>
      </c>
      <c r="BU2010">
        <f t="shared" si="106"/>
        <v>0.5758883471257642</v>
      </c>
      <c r="BW2010">
        <f>IF($BW$6="","",IF(ISERROR(INDEX([1]Base!$A$2:$C$207,MATCH($BW$6,[1]Base!$A$2:$A$207,0),2))=TRUE,"CABLE INCONNU",(INDEX([1]Base!$A$2:$C$207,MATCH($BW$6,[1]Base!$A$2:$A$207,0),3))))</f>
        <v>15.75</v>
      </c>
      <c r="BY2010">
        <f>IF($BW$6="","",IF(ISERROR(INDEX([1]Base!$A$2:$C$207,MATCH($BW$6,[1]Base!$A$2:$A$207,0),2))=TRUE,"CABLE INCONNU",(INDEX([1]Base!$A$2:$C$207,MATCH($BW$6,[1]Base!$A$2:$A$207,0),2))))</f>
        <v>0.54700000000000004</v>
      </c>
      <c r="CD20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BORD'!$B$13:$B$2000,0),9)))*Q2010/$M$18)</f>
        <v>237.96</v>
      </c>
      <c r="CF2010">
        <f>'[1]TABLEAU DE BORD'!B2008</f>
        <v>0</v>
      </c>
      <c r="CG2010">
        <f>'[1]TABLEAU DE BORD'!E2008-'[1]TABLEAU DE BORD'!C2008</f>
        <v>0</v>
      </c>
      <c r="CI2010">
        <f>'[1]TABLEAU DE BORD'!H2008</f>
        <v>0</v>
      </c>
      <c r="CJ2010">
        <f>'[1]TABLEAU DE BORD'!K2008-'[1]TABLEAU DE BORD'!I2008</f>
        <v>0</v>
      </c>
    </row>
    <row r="2011" spans="69:88" x14ac:dyDescent="0.25">
      <c r="BQ20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BORD'!$B$13:$B$2000,0),11))*Q2011/INDEX('[1]TABLEAU DE BORD'!$B$13:$R$2000,MATCH('Formalisme RTE'!$H$2,'[1]TABLEAU DE BORD'!$B$13:$B$2000,0),12)</f>
        <v>2.7040062867933941</v>
      </c>
      <c r="BR2011">
        <f t="shared" si="107"/>
        <v>0</v>
      </c>
      <c r="BU2011">
        <f t="shared" si="106"/>
        <v>0.5758883471257642</v>
      </c>
      <c r="BW2011">
        <f>IF($BW$6="","",IF(ISERROR(INDEX([1]Base!$A$2:$C$207,MATCH($BW$6,[1]Base!$A$2:$A$207,0),2))=TRUE,"CABLE INCONNU",(INDEX([1]Base!$A$2:$C$207,MATCH($BW$6,[1]Base!$A$2:$A$207,0),3))))</f>
        <v>15.75</v>
      </c>
      <c r="BY2011">
        <f>IF($BW$6="","",IF(ISERROR(INDEX([1]Base!$A$2:$C$207,MATCH($BW$6,[1]Base!$A$2:$A$207,0),2))=TRUE,"CABLE INCONNU",(INDEX([1]Base!$A$2:$C$207,MATCH($BW$6,[1]Base!$A$2:$A$207,0),2))))</f>
        <v>0.54700000000000004</v>
      </c>
      <c r="CD20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BORD'!$B$13:$B$2000,0),9)))*Q2011/$M$18)</f>
        <v>237.96</v>
      </c>
      <c r="CF2011">
        <f>'[1]TABLEAU DE BORD'!B2009</f>
        <v>0</v>
      </c>
      <c r="CG2011">
        <f>'[1]TABLEAU DE BORD'!E2009-'[1]TABLEAU DE BORD'!C2009</f>
        <v>0</v>
      </c>
      <c r="CI2011">
        <f>'[1]TABLEAU DE BORD'!H2009</f>
        <v>0</v>
      </c>
      <c r="CJ2011">
        <f>'[1]TABLEAU DE BORD'!K2009-'[1]TABLEAU DE BORD'!I2009</f>
        <v>0</v>
      </c>
    </row>
    <row r="2012" spans="69:88" x14ac:dyDescent="0.25">
      <c r="BQ20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BORD'!$B$13:$B$2000,0),11))*Q2012/INDEX('[1]TABLEAU DE BORD'!$B$13:$R$2000,MATCH('Formalisme RTE'!$H$2,'[1]TABLEAU DE BORD'!$B$13:$B$2000,0),12)</f>
        <v>2.7040062867933941</v>
      </c>
      <c r="BR2012">
        <f t="shared" si="107"/>
        <v>0</v>
      </c>
      <c r="BU2012">
        <f t="shared" si="106"/>
        <v>0.5758883471257642</v>
      </c>
      <c r="BW2012">
        <f>IF($BW$6="","",IF(ISERROR(INDEX([1]Base!$A$2:$C$207,MATCH($BW$6,[1]Base!$A$2:$A$207,0),2))=TRUE,"CABLE INCONNU",(INDEX([1]Base!$A$2:$C$207,MATCH($BW$6,[1]Base!$A$2:$A$207,0),3))))</f>
        <v>15.75</v>
      </c>
      <c r="BY2012">
        <f>IF($BW$6="","",IF(ISERROR(INDEX([1]Base!$A$2:$C$207,MATCH($BW$6,[1]Base!$A$2:$A$207,0),2))=TRUE,"CABLE INCONNU",(INDEX([1]Base!$A$2:$C$207,MATCH($BW$6,[1]Base!$A$2:$A$207,0),2))))</f>
        <v>0.54700000000000004</v>
      </c>
      <c r="CD20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BORD'!$B$13:$B$2000,0),9)))*Q2012/$M$18)</f>
        <v>237.96</v>
      </c>
      <c r="CF2012">
        <f>'[1]TABLEAU DE BORD'!B2010</f>
        <v>0</v>
      </c>
      <c r="CG2012">
        <f>'[1]TABLEAU DE BORD'!E2010-'[1]TABLEAU DE BORD'!C2010</f>
        <v>0</v>
      </c>
      <c r="CI2012">
        <f>'[1]TABLEAU DE BORD'!H2010</f>
        <v>0</v>
      </c>
      <c r="CJ2012">
        <f>'[1]TABLEAU DE BORD'!K2010-'[1]TABLEAU DE BORD'!I2010</f>
        <v>0</v>
      </c>
    </row>
    <row r="2013" spans="69:88" x14ac:dyDescent="0.25">
      <c r="BQ20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BORD'!$B$13:$B$2000,0),11))*Q2013/INDEX('[1]TABLEAU DE BORD'!$B$13:$R$2000,MATCH('Formalisme RTE'!$H$2,'[1]TABLEAU DE BORD'!$B$13:$B$2000,0),12)</f>
        <v>2.7040062867933941</v>
      </c>
      <c r="BR2013">
        <f t="shared" si="107"/>
        <v>0</v>
      </c>
      <c r="BU2013">
        <f t="shared" si="106"/>
        <v>0.5758883471257642</v>
      </c>
      <c r="BW2013">
        <f>IF($BW$6="","",IF(ISERROR(INDEX([1]Base!$A$2:$C$207,MATCH($BW$6,[1]Base!$A$2:$A$207,0),2))=TRUE,"CABLE INCONNU",(INDEX([1]Base!$A$2:$C$207,MATCH($BW$6,[1]Base!$A$2:$A$207,0),3))))</f>
        <v>15.75</v>
      </c>
      <c r="BY2013">
        <f>IF($BW$6="","",IF(ISERROR(INDEX([1]Base!$A$2:$C$207,MATCH($BW$6,[1]Base!$A$2:$A$207,0),2))=TRUE,"CABLE INCONNU",(INDEX([1]Base!$A$2:$C$207,MATCH($BW$6,[1]Base!$A$2:$A$207,0),2))))</f>
        <v>0.54700000000000004</v>
      </c>
      <c r="CD20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BORD'!$B$13:$B$2000,0),9)))*Q2013/$M$18)</f>
        <v>237.96</v>
      </c>
      <c r="CF2013">
        <f>'[1]TABLEAU DE BORD'!B2011</f>
        <v>0</v>
      </c>
      <c r="CG2013">
        <f>'[1]TABLEAU DE BORD'!E2011-'[1]TABLEAU DE BORD'!C2011</f>
        <v>0</v>
      </c>
      <c r="CI2013">
        <f>'[1]TABLEAU DE BORD'!H2011</f>
        <v>0</v>
      </c>
      <c r="CJ2013">
        <f>'[1]TABLEAU DE BORD'!K2011-'[1]TABLEAU DE BORD'!I2011</f>
        <v>0</v>
      </c>
    </row>
    <row r="2014" spans="69:88" x14ac:dyDescent="0.25">
      <c r="BQ20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BORD'!$B$13:$B$2000,0),11))*Q2014/INDEX('[1]TABLEAU DE BORD'!$B$13:$R$2000,MATCH('Formalisme RTE'!$H$2,'[1]TABLEAU DE BORD'!$B$13:$B$2000,0),12)</f>
        <v>2.7040062867933941</v>
      </c>
      <c r="BR2014">
        <f t="shared" si="107"/>
        <v>0</v>
      </c>
      <c r="BU2014">
        <f t="shared" si="106"/>
        <v>0.5758883471257642</v>
      </c>
      <c r="BW2014">
        <f>IF($BW$6="","",IF(ISERROR(INDEX([1]Base!$A$2:$C$207,MATCH($BW$6,[1]Base!$A$2:$A$207,0),2))=TRUE,"CABLE INCONNU",(INDEX([1]Base!$A$2:$C$207,MATCH($BW$6,[1]Base!$A$2:$A$207,0),3))))</f>
        <v>15.75</v>
      </c>
      <c r="BY2014">
        <f>IF($BW$6="","",IF(ISERROR(INDEX([1]Base!$A$2:$C$207,MATCH($BW$6,[1]Base!$A$2:$A$207,0),2))=TRUE,"CABLE INCONNU",(INDEX([1]Base!$A$2:$C$207,MATCH($BW$6,[1]Base!$A$2:$A$207,0),2))))</f>
        <v>0.54700000000000004</v>
      </c>
      <c r="CD20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BORD'!$B$13:$B$2000,0),9)))*Q2014/$M$18)</f>
        <v>237.96</v>
      </c>
      <c r="CF2014">
        <f>'[1]TABLEAU DE BORD'!B2012</f>
        <v>0</v>
      </c>
      <c r="CG2014">
        <f>'[1]TABLEAU DE BORD'!E2012-'[1]TABLEAU DE BORD'!C2012</f>
        <v>0</v>
      </c>
      <c r="CI2014">
        <f>'[1]TABLEAU DE BORD'!H2012</f>
        <v>0</v>
      </c>
      <c r="CJ2014">
        <f>'[1]TABLEAU DE BORD'!K2012-'[1]TABLEAU DE BORD'!I2012</f>
        <v>0</v>
      </c>
    </row>
    <row r="2015" spans="69:88" x14ac:dyDescent="0.25">
      <c r="BQ20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BORD'!$B$13:$B$2000,0),11))*Q2015/INDEX('[1]TABLEAU DE BORD'!$B$13:$R$2000,MATCH('Formalisme RTE'!$H$2,'[1]TABLEAU DE BORD'!$B$13:$B$2000,0),12)</f>
        <v>2.7040062867933941</v>
      </c>
      <c r="BR2015">
        <f t="shared" si="107"/>
        <v>0</v>
      </c>
      <c r="BU2015">
        <f t="shared" si="106"/>
        <v>0.5758883471257642</v>
      </c>
      <c r="BW2015">
        <f>IF($BW$6="","",IF(ISERROR(INDEX([1]Base!$A$2:$C$207,MATCH($BW$6,[1]Base!$A$2:$A$207,0),2))=TRUE,"CABLE INCONNU",(INDEX([1]Base!$A$2:$C$207,MATCH($BW$6,[1]Base!$A$2:$A$207,0),3))))</f>
        <v>15.75</v>
      </c>
      <c r="BY2015">
        <f>IF($BW$6="","",IF(ISERROR(INDEX([1]Base!$A$2:$C$207,MATCH($BW$6,[1]Base!$A$2:$A$207,0),2))=TRUE,"CABLE INCONNU",(INDEX([1]Base!$A$2:$C$207,MATCH($BW$6,[1]Base!$A$2:$A$207,0),2))))</f>
        <v>0.54700000000000004</v>
      </c>
      <c r="CD20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BORD'!$B$13:$B$2000,0),9)))*Q2015/$M$18)</f>
        <v>237.96</v>
      </c>
      <c r="CF2015">
        <f>'[1]TABLEAU DE BORD'!B2013</f>
        <v>0</v>
      </c>
      <c r="CG2015">
        <f>'[1]TABLEAU DE BORD'!E2013-'[1]TABLEAU DE BORD'!C2013</f>
        <v>0</v>
      </c>
      <c r="CI2015">
        <f>'[1]TABLEAU DE BORD'!H2013</f>
        <v>0</v>
      </c>
      <c r="CJ2015">
        <f>'[1]TABLEAU DE BORD'!K2013-'[1]TABLEAU DE BORD'!I2013</f>
        <v>0</v>
      </c>
    </row>
    <row r="2016" spans="69:88" x14ac:dyDescent="0.25">
      <c r="BQ20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BORD'!$B$13:$B$2000,0),11))*Q2016/INDEX('[1]TABLEAU DE BORD'!$B$13:$R$2000,MATCH('Formalisme RTE'!$H$2,'[1]TABLEAU DE BORD'!$B$13:$B$2000,0),12)</f>
        <v>2.7040062867933941</v>
      </c>
      <c r="BR2016">
        <f t="shared" si="107"/>
        <v>0</v>
      </c>
      <c r="BU2016">
        <f t="shared" si="106"/>
        <v>0.5758883471257642</v>
      </c>
      <c r="BW2016">
        <f>IF($BW$6="","",IF(ISERROR(INDEX([1]Base!$A$2:$C$207,MATCH($BW$6,[1]Base!$A$2:$A$207,0),2))=TRUE,"CABLE INCONNU",(INDEX([1]Base!$A$2:$C$207,MATCH($BW$6,[1]Base!$A$2:$A$207,0),3))))</f>
        <v>15.75</v>
      </c>
      <c r="BY2016">
        <f>IF($BW$6="","",IF(ISERROR(INDEX([1]Base!$A$2:$C$207,MATCH($BW$6,[1]Base!$A$2:$A$207,0),2))=TRUE,"CABLE INCONNU",(INDEX([1]Base!$A$2:$C$207,MATCH($BW$6,[1]Base!$A$2:$A$207,0),2))))</f>
        <v>0.54700000000000004</v>
      </c>
      <c r="CD20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BORD'!$B$13:$B$2000,0),9)))*Q2016/$M$18)</f>
        <v>237.96</v>
      </c>
      <c r="CF2016">
        <f>'[1]TABLEAU DE BORD'!B2014</f>
        <v>0</v>
      </c>
      <c r="CG2016">
        <f>'[1]TABLEAU DE BORD'!E2014-'[1]TABLEAU DE BORD'!C2014</f>
        <v>0</v>
      </c>
      <c r="CI2016">
        <f>'[1]TABLEAU DE BORD'!H2014</f>
        <v>0</v>
      </c>
      <c r="CJ2016">
        <f>'[1]TABLEAU DE BORD'!K2014-'[1]TABLEAU DE BORD'!I2014</f>
        <v>0</v>
      </c>
    </row>
    <row r="2017" spans="69:88" x14ac:dyDescent="0.25">
      <c r="BQ20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BORD'!$B$13:$B$2000,0),11))*Q2017/INDEX('[1]TABLEAU DE BORD'!$B$13:$R$2000,MATCH('Formalisme RTE'!$H$2,'[1]TABLEAU DE BORD'!$B$13:$B$2000,0),12)</f>
        <v>2.7040062867933941</v>
      </c>
      <c r="BR2017">
        <f t="shared" si="107"/>
        <v>0</v>
      </c>
      <c r="BU2017">
        <f t="shared" si="106"/>
        <v>0.5758883471257642</v>
      </c>
      <c r="BW2017">
        <f>IF($BW$6="","",IF(ISERROR(INDEX([1]Base!$A$2:$C$207,MATCH($BW$6,[1]Base!$A$2:$A$207,0),2))=TRUE,"CABLE INCONNU",(INDEX([1]Base!$A$2:$C$207,MATCH($BW$6,[1]Base!$A$2:$A$207,0),3))))</f>
        <v>15.75</v>
      </c>
      <c r="BY2017">
        <f>IF($BW$6="","",IF(ISERROR(INDEX([1]Base!$A$2:$C$207,MATCH($BW$6,[1]Base!$A$2:$A$207,0),2))=TRUE,"CABLE INCONNU",(INDEX([1]Base!$A$2:$C$207,MATCH($BW$6,[1]Base!$A$2:$A$207,0),2))))</f>
        <v>0.54700000000000004</v>
      </c>
      <c r="CD20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BORD'!$B$13:$B$2000,0),9)))*Q2017/$M$18)</f>
        <v>237.96</v>
      </c>
      <c r="CF2017">
        <f>'[1]TABLEAU DE BORD'!B2015</f>
        <v>0</v>
      </c>
      <c r="CG2017">
        <f>'[1]TABLEAU DE BORD'!E2015-'[1]TABLEAU DE BORD'!C2015</f>
        <v>0</v>
      </c>
      <c r="CI2017">
        <f>'[1]TABLEAU DE BORD'!H2015</f>
        <v>0</v>
      </c>
      <c r="CJ2017">
        <f>'[1]TABLEAU DE BORD'!K2015-'[1]TABLEAU DE BORD'!I2015</f>
        <v>0</v>
      </c>
    </row>
    <row r="2018" spans="69:88" x14ac:dyDescent="0.25">
      <c r="BQ20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BORD'!$B$13:$B$2000,0),11))*Q2018/INDEX('[1]TABLEAU DE BORD'!$B$13:$R$2000,MATCH('Formalisme RTE'!$H$2,'[1]TABLEAU DE BORD'!$B$13:$B$2000,0),12)</f>
        <v>2.7040062867933941</v>
      </c>
      <c r="BR2018">
        <f t="shared" si="107"/>
        <v>0</v>
      </c>
      <c r="BU2018">
        <f t="shared" si="106"/>
        <v>0.5758883471257642</v>
      </c>
      <c r="BW2018">
        <f>IF($BW$6="","",IF(ISERROR(INDEX([1]Base!$A$2:$C$207,MATCH($BW$6,[1]Base!$A$2:$A$207,0),2))=TRUE,"CABLE INCONNU",(INDEX([1]Base!$A$2:$C$207,MATCH($BW$6,[1]Base!$A$2:$A$207,0),3))))</f>
        <v>15.75</v>
      </c>
      <c r="BY2018">
        <f>IF($BW$6="","",IF(ISERROR(INDEX([1]Base!$A$2:$C$207,MATCH($BW$6,[1]Base!$A$2:$A$207,0),2))=TRUE,"CABLE INCONNU",(INDEX([1]Base!$A$2:$C$207,MATCH($BW$6,[1]Base!$A$2:$A$207,0),2))))</f>
        <v>0.54700000000000004</v>
      </c>
      <c r="CD20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BORD'!$B$13:$B$2000,0),9)))*Q2018/$M$18)</f>
        <v>237.96</v>
      </c>
      <c r="CF2018">
        <f>'[1]TABLEAU DE BORD'!B2016</f>
        <v>0</v>
      </c>
      <c r="CG2018">
        <f>'[1]TABLEAU DE BORD'!E2016-'[1]TABLEAU DE BORD'!C2016</f>
        <v>0</v>
      </c>
      <c r="CI2018">
        <f>'[1]TABLEAU DE BORD'!H2016</f>
        <v>0</v>
      </c>
      <c r="CJ2018">
        <f>'[1]TABLEAU DE BORD'!K2016-'[1]TABLEAU DE BORD'!I2016</f>
        <v>0</v>
      </c>
    </row>
    <row r="2019" spans="69:88" x14ac:dyDescent="0.25">
      <c r="BQ20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BORD'!$B$13:$B$2000,0),11))*Q2019/INDEX('[1]TABLEAU DE BORD'!$B$13:$R$2000,MATCH('Formalisme RTE'!$H$2,'[1]TABLEAU DE BORD'!$B$13:$B$2000,0),12)</f>
        <v>2.7040062867933941</v>
      </c>
      <c r="BR2019">
        <f t="shared" si="107"/>
        <v>0</v>
      </c>
      <c r="BU2019">
        <f t="shared" si="106"/>
        <v>0.5758883471257642</v>
      </c>
      <c r="BW2019">
        <f>IF($BW$6="","",IF(ISERROR(INDEX([1]Base!$A$2:$C$207,MATCH($BW$6,[1]Base!$A$2:$A$207,0),2))=TRUE,"CABLE INCONNU",(INDEX([1]Base!$A$2:$C$207,MATCH($BW$6,[1]Base!$A$2:$A$207,0),3))))</f>
        <v>15.75</v>
      </c>
      <c r="BY2019">
        <f>IF($BW$6="","",IF(ISERROR(INDEX([1]Base!$A$2:$C$207,MATCH($BW$6,[1]Base!$A$2:$A$207,0),2))=TRUE,"CABLE INCONNU",(INDEX([1]Base!$A$2:$C$207,MATCH($BW$6,[1]Base!$A$2:$A$207,0),2))))</f>
        <v>0.54700000000000004</v>
      </c>
      <c r="CD20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BORD'!$B$13:$B$2000,0),9)))*Q2019/$M$18)</f>
        <v>237.96</v>
      </c>
      <c r="CF2019">
        <f>'[1]TABLEAU DE BORD'!B2017</f>
        <v>0</v>
      </c>
      <c r="CG2019">
        <f>'[1]TABLEAU DE BORD'!E2017-'[1]TABLEAU DE BORD'!C2017</f>
        <v>0</v>
      </c>
      <c r="CI2019">
        <f>'[1]TABLEAU DE BORD'!H2017</f>
        <v>0</v>
      </c>
      <c r="CJ2019">
        <f>'[1]TABLEAU DE BORD'!K2017-'[1]TABLEAU DE BORD'!I2017</f>
        <v>0</v>
      </c>
    </row>
    <row r="2020" spans="69:88" x14ac:dyDescent="0.25">
      <c r="BQ20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BORD'!$B$13:$B$2000,0),11))*Q2020/INDEX('[1]TABLEAU DE BORD'!$B$13:$R$2000,MATCH('Formalisme RTE'!$H$2,'[1]TABLEAU DE BORD'!$B$13:$B$2000,0),12)</f>
        <v>2.7040062867933941</v>
      </c>
      <c r="BR2020">
        <f t="shared" si="107"/>
        <v>0</v>
      </c>
      <c r="BU2020">
        <f t="shared" si="106"/>
        <v>0.5758883471257642</v>
      </c>
      <c r="BW2020">
        <f>IF($BW$6="","",IF(ISERROR(INDEX([1]Base!$A$2:$C$207,MATCH($BW$6,[1]Base!$A$2:$A$207,0),2))=TRUE,"CABLE INCONNU",(INDEX([1]Base!$A$2:$C$207,MATCH($BW$6,[1]Base!$A$2:$A$207,0),3))))</f>
        <v>15.75</v>
      </c>
      <c r="BY2020">
        <f>IF($BW$6="","",IF(ISERROR(INDEX([1]Base!$A$2:$C$207,MATCH($BW$6,[1]Base!$A$2:$A$207,0),2))=TRUE,"CABLE INCONNU",(INDEX([1]Base!$A$2:$C$207,MATCH($BW$6,[1]Base!$A$2:$A$207,0),2))))</f>
        <v>0.54700000000000004</v>
      </c>
      <c r="CD20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BORD'!$B$13:$B$2000,0),9)))*Q2020/$M$18)</f>
        <v>237.96</v>
      </c>
      <c r="CF2020">
        <f>'[1]TABLEAU DE BORD'!B2018</f>
        <v>0</v>
      </c>
      <c r="CG2020">
        <f>'[1]TABLEAU DE BORD'!E2018-'[1]TABLEAU DE BORD'!C2018</f>
        <v>0</v>
      </c>
      <c r="CI2020">
        <f>'[1]TABLEAU DE BORD'!H2018</f>
        <v>0</v>
      </c>
      <c r="CJ2020">
        <f>'[1]TABLEAU DE BORD'!K2018-'[1]TABLEAU DE BORD'!I2018</f>
        <v>0</v>
      </c>
    </row>
    <row r="2021" spans="69:88" x14ac:dyDescent="0.25">
      <c r="BQ20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BORD'!$B$13:$B$2000,0),11))*Q2021/INDEX('[1]TABLEAU DE BORD'!$B$13:$R$2000,MATCH('Formalisme RTE'!$H$2,'[1]TABLEAU DE BORD'!$B$13:$B$2000,0),12)</f>
        <v>2.7040062867933941</v>
      </c>
      <c r="BR2021">
        <f t="shared" si="107"/>
        <v>0</v>
      </c>
      <c r="BU2021">
        <f t="shared" si="106"/>
        <v>0.5758883471257642</v>
      </c>
      <c r="BW2021">
        <f>IF($BW$6="","",IF(ISERROR(INDEX([1]Base!$A$2:$C$207,MATCH($BW$6,[1]Base!$A$2:$A$207,0),2))=TRUE,"CABLE INCONNU",(INDEX([1]Base!$A$2:$C$207,MATCH($BW$6,[1]Base!$A$2:$A$207,0),3))))</f>
        <v>15.75</v>
      </c>
      <c r="BY2021">
        <f>IF($BW$6="","",IF(ISERROR(INDEX([1]Base!$A$2:$C$207,MATCH($BW$6,[1]Base!$A$2:$A$207,0),2))=TRUE,"CABLE INCONNU",(INDEX([1]Base!$A$2:$C$207,MATCH($BW$6,[1]Base!$A$2:$A$207,0),2))))</f>
        <v>0.54700000000000004</v>
      </c>
      <c r="CD20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BORD'!$B$13:$B$2000,0),9)))*Q2021/$M$18)</f>
        <v>237.96</v>
      </c>
      <c r="CF2021">
        <f>'[1]TABLEAU DE BORD'!B2019</f>
        <v>0</v>
      </c>
      <c r="CG2021">
        <f>'[1]TABLEAU DE BORD'!E2019-'[1]TABLEAU DE BORD'!C2019</f>
        <v>0</v>
      </c>
      <c r="CI2021">
        <f>'[1]TABLEAU DE BORD'!H2019</f>
        <v>0</v>
      </c>
      <c r="CJ2021">
        <f>'[1]TABLEAU DE BORD'!K2019-'[1]TABLEAU DE BORD'!I2019</f>
        <v>0</v>
      </c>
    </row>
    <row r="2022" spans="69:88" x14ac:dyDescent="0.25">
      <c r="BQ20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BORD'!$B$13:$B$2000,0),11))*Q2022/INDEX('[1]TABLEAU DE BORD'!$B$13:$R$2000,MATCH('Formalisme RTE'!$H$2,'[1]TABLEAU DE BORD'!$B$13:$B$2000,0),12)</f>
        <v>2.7040062867933941</v>
      </c>
      <c r="BR2022">
        <f t="shared" si="107"/>
        <v>0</v>
      </c>
      <c r="BU2022">
        <f t="shared" si="106"/>
        <v>0.5758883471257642</v>
      </c>
      <c r="BW2022">
        <f>IF($BW$6="","",IF(ISERROR(INDEX([1]Base!$A$2:$C$207,MATCH($BW$6,[1]Base!$A$2:$A$207,0),2))=TRUE,"CABLE INCONNU",(INDEX([1]Base!$A$2:$C$207,MATCH($BW$6,[1]Base!$A$2:$A$207,0),3))))</f>
        <v>15.75</v>
      </c>
      <c r="BY2022">
        <f>IF($BW$6="","",IF(ISERROR(INDEX([1]Base!$A$2:$C$207,MATCH($BW$6,[1]Base!$A$2:$A$207,0),2))=TRUE,"CABLE INCONNU",(INDEX([1]Base!$A$2:$C$207,MATCH($BW$6,[1]Base!$A$2:$A$207,0),2))))</f>
        <v>0.54700000000000004</v>
      </c>
      <c r="CD20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BORD'!$B$13:$B$2000,0),9)))*Q2022/$M$18)</f>
        <v>237.96</v>
      </c>
      <c r="CF2022">
        <f>'[1]TABLEAU DE BORD'!B2020</f>
        <v>0</v>
      </c>
      <c r="CG2022">
        <f>'[1]TABLEAU DE BORD'!E2020-'[1]TABLEAU DE BORD'!C2020</f>
        <v>0</v>
      </c>
      <c r="CI2022">
        <f>'[1]TABLEAU DE BORD'!H2020</f>
        <v>0</v>
      </c>
      <c r="CJ2022">
        <f>'[1]TABLEAU DE BORD'!K2020-'[1]TABLEAU DE BORD'!I2020</f>
        <v>0</v>
      </c>
    </row>
    <row r="2023" spans="69:88" x14ac:dyDescent="0.25">
      <c r="BQ20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BORD'!$B$13:$B$2000,0),11))*Q2023/INDEX('[1]TABLEAU DE BORD'!$B$13:$R$2000,MATCH('Formalisme RTE'!$H$2,'[1]TABLEAU DE BORD'!$B$13:$B$2000,0),12)</f>
        <v>2.7040062867933941</v>
      </c>
      <c r="BR2023">
        <f t="shared" si="107"/>
        <v>0</v>
      </c>
      <c r="BU2023">
        <f t="shared" si="106"/>
        <v>0.5758883471257642</v>
      </c>
      <c r="BW2023">
        <f>IF($BW$6="","",IF(ISERROR(INDEX([1]Base!$A$2:$C$207,MATCH($BW$6,[1]Base!$A$2:$A$207,0),2))=TRUE,"CABLE INCONNU",(INDEX([1]Base!$A$2:$C$207,MATCH($BW$6,[1]Base!$A$2:$A$207,0),3))))</f>
        <v>15.75</v>
      </c>
      <c r="BY2023">
        <f>IF($BW$6="","",IF(ISERROR(INDEX([1]Base!$A$2:$C$207,MATCH($BW$6,[1]Base!$A$2:$A$207,0),2))=TRUE,"CABLE INCONNU",(INDEX([1]Base!$A$2:$C$207,MATCH($BW$6,[1]Base!$A$2:$A$207,0),2))))</f>
        <v>0.54700000000000004</v>
      </c>
      <c r="CD20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BORD'!$B$13:$B$2000,0),9)))*Q2023/$M$18)</f>
        <v>237.96</v>
      </c>
      <c r="CF2023">
        <f>'[1]TABLEAU DE BORD'!B2021</f>
        <v>0</v>
      </c>
      <c r="CG2023">
        <f>'[1]TABLEAU DE BORD'!E2021-'[1]TABLEAU DE BORD'!C2021</f>
        <v>0</v>
      </c>
      <c r="CI2023">
        <f>'[1]TABLEAU DE BORD'!H2021</f>
        <v>0</v>
      </c>
      <c r="CJ2023">
        <f>'[1]TABLEAU DE BORD'!K2021-'[1]TABLEAU DE BORD'!I2021</f>
        <v>0</v>
      </c>
    </row>
    <row r="2024" spans="69:88" x14ac:dyDescent="0.25">
      <c r="BQ20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BORD'!$B$13:$B$2000,0),11))*Q2024/INDEX('[1]TABLEAU DE BORD'!$B$13:$R$2000,MATCH('Formalisme RTE'!$H$2,'[1]TABLEAU DE BORD'!$B$13:$B$2000,0),12)</f>
        <v>2.7040062867933941</v>
      </c>
      <c r="BR2024">
        <f t="shared" si="107"/>
        <v>0</v>
      </c>
      <c r="BU2024">
        <f t="shared" si="106"/>
        <v>0.5758883471257642</v>
      </c>
      <c r="BW2024">
        <f>IF($BW$6="","",IF(ISERROR(INDEX([1]Base!$A$2:$C$207,MATCH($BW$6,[1]Base!$A$2:$A$207,0),2))=TRUE,"CABLE INCONNU",(INDEX([1]Base!$A$2:$C$207,MATCH($BW$6,[1]Base!$A$2:$A$207,0),3))))</f>
        <v>15.75</v>
      </c>
      <c r="BY2024">
        <f>IF($BW$6="","",IF(ISERROR(INDEX([1]Base!$A$2:$C$207,MATCH($BW$6,[1]Base!$A$2:$A$207,0),2))=TRUE,"CABLE INCONNU",(INDEX([1]Base!$A$2:$C$207,MATCH($BW$6,[1]Base!$A$2:$A$207,0),2))))</f>
        <v>0.54700000000000004</v>
      </c>
      <c r="CD20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BORD'!$B$13:$B$2000,0),9)))*Q2024/$M$18)</f>
        <v>237.96</v>
      </c>
      <c r="CF2024">
        <f>'[1]TABLEAU DE BORD'!B2022</f>
        <v>0</v>
      </c>
      <c r="CG2024">
        <f>'[1]TABLEAU DE BORD'!E2022-'[1]TABLEAU DE BORD'!C2022</f>
        <v>0</v>
      </c>
      <c r="CI2024">
        <f>'[1]TABLEAU DE BORD'!H2022</f>
        <v>0</v>
      </c>
      <c r="CJ2024">
        <f>'[1]TABLEAU DE BORD'!K2022-'[1]TABLEAU DE BORD'!I2022</f>
        <v>0</v>
      </c>
    </row>
    <row r="2025" spans="69:88" x14ac:dyDescent="0.25">
      <c r="BQ20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BORD'!$B$13:$B$2000,0),11))*Q2025/INDEX('[1]TABLEAU DE BORD'!$B$13:$R$2000,MATCH('Formalisme RTE'!$H$2,'[1]TABLEAU DE BORD'!$B$13:$B$2000,0),12)</f>
        <v>2.7040062867933941</v>
      </c>
      <c r="BR2025">
        <f t="shared" si="107"/>
        <v>0</v>
      </c>
      <c r="BU2025">
        <f t="shared" si="106"/>
        <v>0.5758883471257642</v>
      </c>
      <c r="BW2025">
        <f>IF($BW$6="","",IF(ISERROR(INDEX([1]Base!$A$2:$C$207,MATCH($BW$6,[1]Base!$A$2:$A$207,0),2))=TRUE,"CABLE INCONNU",(INDEX([1]Base!$A$2:$C$207,MATCH($BW$6,[1]Base!$A$2:$A$207,0),3))))</f>
        <v>15.75</v>
      </c>
      <c r="BY2025">
        <f>IF($BW$6="","",IF(ISERROR(INDEX([1]Base!$A$2:$C$207,MATCH($BW$6,[1]Base!$A$2:$A$207,0),2))=TRUE,"CABLE INCONNU",(INDEX([1]Base!$A$2:$C$207,MATCH($BW$6,[1]Base!$A$2:$A$207,0),2))))</f>
        <v>0.54700000000000004</v>
      </c>
      <c r="CD20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BORD'!$B$13:$B$2000,0),9)))*Q2025/$M$18)</f>
        <v>237.96</v>
      </c>
      <c r="CF2025">
        <f>'[1]TABLEAU DE BORD'!B2023</f>
        <v>0</v>
      </c>
      <c r="CG2025">
        <f>'[1]TABLEAU DE BORD'!E2023-'[1]TABLEAU DE BORD'!C2023</f>
        <v>0</v>
      </c>
      <c r="CI2025">
        <f>'[1]TABLEAU DE BORD'!H2023</f>
        <v>0</v>
      </c>
      <c r="CJ2025">
        <f>'[1]TABLEAU DE BORD'!K2023-'[1]TABLEAU DE BORD'!I2023</f>
        <v>0</v>
      </c>
    </row>
    <row r="2026" spans="69:88" x14ac:dyDescent="0.25">
      <c r="BQ20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BORD'!$B$13:$B$2000,0),11))*Q2026/INDEX('[1]TABLEAU DE BORD'!$B$13:$R$2000,MATCH('Formalisme RTE'!$H$2,'[1]TABLEAU DE BORD'!$B$13:$B$2000,0),12)</f>
        <v>2.7040062867933941</v>
      </c>
      <c r="BR2026">
        <f t="shared" si="107"/>
        <v>0</v>
      </c>
      <c r="BU2026">
        <f t="shared" si="106"/>
        <v>0.5758883471257642</v>
      </c>
      <c r="BW2026">
        <f>IF($BW$6="","",IF(ISERROR(INDEX([1]Base!$A$2:$C$207,MATCH($BW$6,[1]Base!$A$2:$A$207,0),2))=TRUE,"CABLE INCONNU",(INDEX([1]Base!$A$2:$C$207,MATCH($BW$6,[1]Base!$A$2:$A$207,0),3))))</f>
        <v>15.75</v>
      </c>
      <c r="BY2026">
        <f>IF($BW$6="","",IF(ISERROR(INDEX([1]Base!$A$2:$C$207,MATCH($BW$6,[1]Base!$A$2:$A$207,0),2))=TRUE,"CABLE INCONNU",(INDEX([1]Base!$A$2:$C$207,MATCH($BW$6,[1]Base!$A$2:$A$207,0),2))))</f>
        <v>0.54700000000000004</v>
      </c>
      <c r="CD20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BORD'!$B$13:$B$2000,0),9)))*Q2026/$M$18)</f>
        <v>237.96</v>
      </c>
      <c r="CF2026">
        <f>'[1]TABLEAU DE BORD'!B2024</f>
        <v>0</v>
      </c>
      <c r="CG2026">
        <f>'[1]TABLEAU DE BORD'!E2024-'[1]TABLEAU DE BORD'!C2024</f>
        <v>0</v>
      </c>
      <c r="CI2026">
        <f>'[1]TABLEAU DE BORD'!H2024</f>
        <v>0</v>
      </c>
      <c r="CJ2026">
        <f>'[1]TABLEAU DE BORD'!K2024-'[1]TABLEAU DE BORD'!I2024</f>
        <v>0</v>
      </c>
    </row>
    <row r="2027" spans="69:88" x14ac:dyDescent="0.25">
      <c r="BQ20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BORD'!$B$13:$B$2000,0),11))*Q2027/INDEX('[1]TABLEAU DE BORD'!$B$13:$R$2000,MATCH('Formalisme RTE'!$H$2,'[1]TABLEAU DE BORD'!$B$13:$B$2000,0),12)</f>
        <v>2.7040062867933941</v>
      </c>
      <c r="BR2027">
        <f t="shared" si="107"/>
        <v>0</v>
      </c>
      <c r="BU2027">
        <f t="shared" si="106"/>
        <v>0.5758883471257642</v>
      </c>
      <c r="BW2027">
        <f>IF($BW$6="","",IF(ISERROR(INDEX([1]Base!$A$2:$C$207,MATCH($BW$6,[1]Base!$A$2:$A$207,0),2))=TRUE,"CABLE INCONNU",(INDEX([1]Base!$A$2:$C$207,MATCH($BW$6,[1]Base!$A$2:$A$207,0),3))))</f>
        <v>15.75</v>
      </c>
      <c r="BY2027">
        <f>IF($BW$6="","",IF(ISERROR(INDEX([1]Base!$A$2:$C$207,MATCH($BW$6,[1]Base!$A$2:$A$207,0),2))=TRUE,"CABLE INCONNU",(INDEX([1]Base!$A$2:$C$207,MATCH($BW$6,[1]Base!$A$2:$A$207,0),2))))</f>
        <v>0.54700000000000004</v>
      </c>
      <c r="CD20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BORD'!$B$13:$B$2000,0),9)))*Q2027/$M$18)</f>
        <v>237.96</v>
      </c>
      <c r="CF2027">
        <f>'[1]TABLEAU DE BORD'!B2025</f>
        <v>0</v>
      </c>
      <c r="CG2027">
        <f>'[1]TABLEAU DE BORD'!E2025-'[1]TABLEAU DE BORD'!C2025</f>
        <v>0</v>
      </c>
      <c r="CI2027">
        <f>'[1]TABLEAU DE BORD'!H2025</f>
        <v>0</v>
      </c>
      <c r="CJ2027">
        <f>'[1]TABLEAU DE BORD'!K2025-'[1]TABLEAU DE BORD'!I2025</f>
        <v>0</v>
      </c>
    </row>
    <row r="2028" spans="69:88" x14ac:dyDescent="0.25">
      <c r="BQ20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BORD'!$B$13:$B$2000,0),11))*Q2028/INDEX('[1]TABLEAU DE BORD'!$B$13:$R$2000,MATCH('Formalisme RTE'!$H$2,'[1]TABLEAU DE BORD'!$B$13:$B$2000,0),12)</f>
        <v>2.7040062867933941</v>
      </c>
      <c r="BR2028">
        <f t="shared" si="107"/>
        <v>0</v>
      </c>
      <c r="BU2028">
        <f t="shared" si="106"/>
        <v>0.5758883471257642</v>
      </c>
      <c r="BW2028">
        <f>IF($BW$6="","",IF(ISERROR(INDEX([1]Base!$A$2:$C$207,MATCH($BW$6,[1]Base!$A$2:$A$207,0),2))=TRUE,"CABLE INCONNU",(INDEX([1]Base!$A$2:$C$207,MATCH($BW$6,[1]Base!$A$2:$A$207,0),3))))</f>
        <v>15.75</v>
      </c>
      <c r="BY2028">
        <f>IF($BW$6="","",IF(ISERROR(INDEX([1]Base!$A$2:$C$207,MATCH($BW$6,[1]Base!$A$2:$A$207,0),2))=TRUE,"CABLE INCONNU",(INDEX([1]Base!$A$2:$C$207,MATCH($BW$6,[1]Base!$A$2:$A$207,0),2))))</f>
        <v>0.54700000000000004</v>
      </c>
      <c r="CD20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BORD'!$B$13:$B$2000,0),9)))*Q2028/$M$18)</f>
        <v>237.96</v>
      </c>
      <c r="CF2028">
        <f>'[1]TABLEAU DE BORD'!B2026</f>
        <v>0</v>
      </c>
      <c r="CG2028">
        <f>'[1]TABLEAU DE BORD'!E2026-'[1]TABLEAU DE BORD'!C2026</f>
        <v>0</v>
      </c>
      <c r="CI2028">
        <f>'[1]TABLEAU DE BORD'!H2026</f>
        <v>0</v>
      </c>
      <c r="CJ2028">
        <f>'[1]TABLEAU DE BORD'!K2026-'[1]TABLEAU DE BORD'!I2026</f>
        <v>0</v>
      </c>
    </row>
    <row r="2029" spans="69:88" x14ac:dyDescent="0.25">
      <c r="BQ20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BORD'!$B$13:$B$2000,0),11))*Q2029/INDEX('[1]TABLEAU DE BORD'!$B$13:$R$2000,MATCH('Formalisme RTE'!$H$2,'[1]TABLEAU DE BORD'!$B$13:$B$2000,0),12)</f>
        <v>2.7040062867933941</v>
      </c>
      <c r="BR2029">
        <f t="shared" si="107"/>
        <v>0</v>
      </c>
      <c r="BU2029">
        <f t="shared" si="106"/>
        <v>0.5758883471257642</v>
      </c>
      <c r="BW2029">
        <f>IF($BW$6="","",IF(ISERROR(INDEX([1]Base!$A$2:$C$207,MATCH($BW$6,[1]Base!$A$2:$A$207,0),2))=TRUE,"CABLE INCONNU",(INDEX([1]Base!$A$2:$C$207,MATCH($BW$6,[1]Base!$A$2:$A$207,0),3))))</f>
        <v>15.75</v>
      </c>
      <c r="BY2029">
        <f>IF($BW$6="","",IF(ISERROR(INDEX([1]Base!$A$2:$C$207,MATCH($BW$6,[1]Base!$A$2:$A$207,0),2))=TRUE,"CABLE INCONNU",(INDEX([1]Base!$A$2:$C$207,MATCH($BW$6,[1]Base!$A$2:$A$207,0),2))))</f>
        <v>0.54700000000000004</v>
      </c>
      <c r="CD20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BORD'!$B$13:$B$2000,0),9)))*Q2029/$M$18)</f>
        <v>237.96</v>
      </c>
      <c r="CF2029">
        <f>'[1]TABLEAU DE BORD'!B2027</f>
        <v>0</v>
      </c>
      <c r="CG2029">
        <f>'[1]TABLEAU DE BORD'!E2027-'[1]TABLEAU DE BORD'!C2027</f>
        <v>0</v>
      </c>
      <c r="CI2029">
        <f>'[1]TABLEAU DE BORD'!H2027</f>
        <v>0</v>
      </c>
      <c r="CJ2029">
        <f>'[1]TABLEAU DE BORD'!K2027-'[1]TABLEAU DE BORD'!I2027</f>
        <v>0</v>
      </c>
    </row>
    <row r="2030" spans="69:88" x14ac:dyDescent="0.25">
      <c r="BQ20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BORD'!$B$13:$B$2000,0),11))*Q2030/INDEX('[1]TABLEAU DE BORD'!$B$13:$R$2000,MATCH('Formalisme RTE'!$H$2,'[1]TABLEAU DE BORD'!$B$13:$B$2000,0),12)</f>
        <v>2.7040062867933941</v>
      </c>
      <c r="BR2030">
        <f t="shared" si="107"/>
        <v>0</v>
      </c>
      <c r="BU2030">
        <f t="shared" si="106"/>
        <v>0.5758883471257642</v>
      </c>
      <c r="BW2030">
        <f>IF($BW$6="","",IF(ISERROR(INDEX([1]Base!$A$2:$C$207,MATCH($BW$6,[1]Base!$A$2:$A$207,0),2))=TRUE,"CABLE INCONNU",(INDEX([1]Base!$A$2:$C$207,MATCH($BW$6,[1]Base!$A$2:$A$207,0),3))))</f>
        <v>15.75</v>
      </c>
      <c r="BY2030">
        <f>IF($BW$6="","",IF(ISERROR(INDEX([1]Base!$A$2:$C$207,MATCH($BW$6,[1]Base!$A$2:$A$207,0),2))=TRUE,"CABLE INCONNU",(INDEX([1]Base!$A$2:$C$207,MATCH($BW$6,[1]Base!$A$2:$A$207,0),2))))</f>
        <v>0.54700000000000004</v>
      </c>
      <c r="CD20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BORD'!$B$13:$B$2000,0),9)))*Q2030/$M$18)</f>
        <v>237.96</v>
      </c>
      <c r="CF2030">
        <f>'[1]TABLEAU DE BORD'!B2028</f>
        <v>0</v>
      </c>
      <c r="CG2030">
        <f>'[1]TABLEAU DE BORD'!E2028-'[1]TABLEAU DE BORD'!C2028</f>
        <v>0</v>
      </c>
      <c r="CI2030">
        <f>'[1]TABLEAU DE BORD'!H2028</f>
        <v>0</v>
      </c>
      <c r="CJ2030">
        <f>'[1]TABLEAU DE BORD'!K2028-'[1]TABLEAU DE BORD'!I2028</f>
        <v>0</v>
      </c>
    </row>
    <row r="2031" spans="69:88" x14ac:dyDescent="0.25">
      <c r="BQ20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BORD'!$B$13:$B$2000,0),11))*Q2031/INDEX('[1]TABLEAU DE BORD'!$B$13:$R$2000,MATCH('Formalisme RTE'!$H$2,'[1]TABLEAU DE BORD'!$B$13:$B$2000,0),12)</f>
        <v>2.7040062867933941</v>
      </c>
      <c r="BR2031">
        <f t="shared" si="107"/>
        <v>0</v>
      </c>
      <c r="BU2031">
        <f t="shared" si="106"/>
        <v>0.5758883471257642</v>
      </c>
      <c r="BW2031">
        <f>IF($BW$6="","",IF(ISERROR(INDEX([1]Base!$A$2:$C$207,MATCH($BW$6,[1]Base!$A$2:$A$207,0),2))=TRUE,"CABLE INCONNU",(INDEX([1]Base!$A$2:$C$207,MATCH($BW$6,[1]Base!$A$2:$A$207,0),3))))</f>
        <v>15.75</v>
      </c>
      <c r="BY2031">
        <f>IF($BW$6="","",IF(ISERROR(INDEX([1]Base!$A$2:$C$207,MATCH($BW$6,[1]Base!$A$2:$A$207,0),2))=TRUE,"CABLE INCONNU",(INDEX([1]Base!$A$2:$C$207,MATCH($BW$6,[1]Base!$A$2:$A$207,0),2))))</f>
        <v>0.54700000000000004</v>
      </c>
      <c r="CD20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BORD'!$B$13:$B$2000,0),9)))*Q2031/$M$18)</f>
        <v>237.96</v>
      </c>
      <c r="CF2031">
        <f>'[1]TABLEAU DE BORD'!B2029</f>
        <v>0</v>
      </c>
      <c r="CG2031">
        <f>'[1]TABLEAU DE BORD'!E2029-'[1]TABLEAU DE BORD'!C2029</f>
        <v>0</v>
      </c>
      <c r="CI2031">
        <f>'[1]TABLEAU DE BORD'!H2029</f>
        <v>0</v>
      </c>
      <c r="CJ2031">
        <f>'[1]TABLEAU DE BORD'!K2029-'[1]TABLEAU DE BORD'!I2029</f>
        <v>0</v>
      </c>
    </row>
    <row r="2032" spans="69:88" x14ac:dyDescent="0.25">
      <c r="BQ20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BORD'!$B$13:$B$2000,0),11))*Q2032/INDEX('[1]TABLEAU DE BORD'!$B$13:$R$2000,MATCH('Formalisme RTE'!$H$2,'[1]TABLEAU DE BORD'!$B$13:$B$2000,0),12)</f>
        <v>2.7040062867933941</v>
      </c>
      <c r="BR2032">
        <f t="shared" si="107"/>
        <v>0</v>
      </c>
      <c r="BU2032">
        <f t="shared" si="106"/>
        <v>0.5758883471257642</v>
      </c>
      <c r="BW2032">
        <f>IF($BW$6="","",IF(ISERROR(INDEX([1]Base!$A$2:$C$207,MATCH($BW$6,[1]Base!$A$2:$A$207,0),2))=TRUE,"CABLE INCONNU",(INDEX([1]Base!$A$2:$C$207,MATCH($BW$6,[1]Base!$A$2:$A$207,0),3))))</f>
        <v>15.75</v>
      </c>
      <c r="BY2032">
        <f>IF($BW$6="","",IF(ISERROR(INDEX([1]Base!$A$2:$C$207,MATCH($BW$6,[1]Base!$A$2:$A$207,0),2))=TRUE,"CABLE INCONNU",(INDEX([1]Base!$A$2:$C$207,MATCH($BW$6,[1]Base!$A$2:$A$207,0),2))))</f>
        <v>0.54700000000000004</v>
      </c>
      <c r="CD20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BORD'!$B$13:$B$2000,0),9)))*Q2032/$M$18)</f>
        <v>237.96</v>
      </c>
      <c r="CF2032">
        <f>'[1]TABLEAU DE BORD'!B2030</f>
        <v>0</v>
      </c>
      <c r="CG2032">
        <f>'[1]TABLEAU DE BORD'!E2030-'[1]TABLEAU DE BORD'!C2030</f>
        <v>0</v>
      </c>
      <c r="CI2032">
        <f>'[1]TABLEAU DE BORD'!H2030</f>
        <v>0</v>
      </c>
      <c r="CJ2032">
        <f>'[1]TABLEAU DE BORD'!K2030-'[1]TABLEAU DE BORD'!I2030</f>
        <v>0</v>
      </c>
    </row>
    <row r="2033" spans="69:88" x14ac:dyDescent="0.25">
      <c r="BQ20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BORD'!$B$13:$B$2000,0),11))*Q2033/INDEX('[1]TABLEAU DE BORD'!$B$13:$R$2000,MATCH('Formalisme RTE'!$H$2,'[1]TABLEAU DE BORD'!$B$13:$B$2000,0),12)</f>
        <v>2.7040062867933941</v>
      </c>
      <c r="BR2033">
        <f t="shared" si="107"/>
        <v>0</v>
      </c>
      <c r="BU2033">
        <f t="shared" si="106"/>
        <v>0.5758883471257642</v>
      </c>
      <c r="BW2033">
        <f>IF($BW$6="","",IF(ISERROR(INDEX([1]Base!$A$2:$C$207,MATCH($BW$6,[1]Base!$A$2:$A$207,0),2))=TRUE,"CABLE INCONNU",(INDEX([1]Base!$A$2:$C$207,MATCH($BW$6,[1]Base!$A$2:$A$207,0),3))))</f>
        <v>15.75</v>
      </c>
      <c r="BY2033">
        <f>IF($BW$6="","",IF(ISERROR(INDEX([1]Base!$A$2:$C$207,MATCH($BW$6,[1]Base!$A$2:$A$207,0),2))=TRUE,"CABLE INCONNU",(INDEX([1]Base!$A$2:$C$207,MATCH($BW$6,[1]Base!$A$2:$A$207,0),2))))</f>
        <v>0.54700000000000004</v>
      </c>
      <c r="CD20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BORD'!$B$13:$B$2000,0),9)))*Q2033/$M$18)</f>
        <v>237.96</v>
      </c>
      <c r="CF2033">
        <f>'[1]TABLEAU DE BORD'!B2031</f>
        <v>0</v>
      </c>
      <c r="CG2033">
        <f>'[1]TABLEAU DE BORD'!E2031-'[1]TABLEAU DE BORD'!C2031</f>
        <v>0</v>
      </c>
      <c r="CI2033">
        <f>'[1]TABLEAU DE BORD'!H2031</f>
        <v>0</v>
      </c>
      <c r="CJ2033">
        <f>'[1]TABLEAU DE BORD'!K2031-'[1]TABLEAU DE BORD'!I2031</f>
        <v>0</v>
      </c>
    </row>
    <row r="2034" spans="69:88" x14ac:dyDescent="0.25">
      <c r="BQ20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BORD'!$B$13:$B$2000,0),11))*Q2034/INDEX('[1]TABLEAU DE BORD'!$B$13:$R$2000,MATCH('Formalisme RTE'!$H$2,'[1]TABLEAU DE BORD'!$B$13:$B$2000,0),12)</f>
        <v>2.7040062867933941</v>
      </c>
      <c r="BR2034">
        <f t="shared" si="107"/>
        <v>0</v>
      </c>
      <c r="BU2034">
        <f t="shared" si="106"/>
        <v>0.5758883471257642</v>
      </c>
      <c r="BW2034">
        <f>IF($BW$6="","",IF(ISERROR(INDEX([1]Base!$A$2:$C$207,MATCH($BW$6,[1]Base!$A$2:$A$207,0),2))=TRUE,"CABLE INCONNU",(INDEX([1]Base!$A$2:$C$207,MATCH($BW$6,[1]Base!$A$2:$A$207,0),3))))</f>
        <v>15.75</v>
      </c>
      <c r="BY2034">
        <f>IF($BW$6="","",IF(ISERROR(INDEX([1]Base!$A$2:$C$207,MATCH($BW$6,[1]Base!$A$2:$A$207,0),2))=TRUE,"CABLE INCONNU",(INDEX([1]Base!$A$2:$C$207,MATCH($BW$6,[1]Base!$A$2:$A$207,0),2))))</f>
        <v>0.54700000000000004</v>
      </c>
      <c r="CD20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BORD'!$B$13:$B$2000,0),9)))*Q2034/$M$18)</f>
        <v>237.96</v>
      </c>
      <c r="CF2034">
        <f>'[1]TABLEAU DE BORD'!B2032</f>
        <v>0</v>
      </c>
      <c r="CG2034">
        <f>'[1]TABLEAU DE BORD'!E2032-'[1]TABLEAU DE BORD'!C2032</f>
        <v>0</v>
      </c>
      <c r="CI2034">
        <f>'[1]TABLEAU DE BORD'!H2032</f>
        <v>0</v>
      </c>
      <c r="CJ2034">
        <f>'[1]TABLEAU DE BORD'!K2032-'[1]TABLEAU DE BORD'!I2032</f>
        <v>0</v>
      </c>
    </row>
    <row r="2035" spans="69:88" x14ac:dyDescent="0.25">
      <c r="BQ20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BORD'!$B$13:$B$2000,0),11))*Q2035/INDEX('[1]TABLEAU DE BORD'!$B$13:$R$2000,MATCH('Formalisme RTE'!$H$2,'[1]TABLEAU DE BORD'!$B$13:$B$2000,0),12)</f>
        <v>2.7040062867933941</v>
      </c>
      <c r="BR2035">
        <f t="shared" si="107"/>
        <v>0</v>
      </c>
      <c r="BU2035">
        <f t="shared" si="106"/>
        <v>0.5758883471257642</v>
      </c>
      <c r="BW2035">
        <f>IF($BW$6="","",IF(ISERROR(INDEX([1]Base!$A$2:$C$207,MATCH($BW$6,[1]Base!$A$2:$A$207,0),2))=TRUE,"CABLE INCONNU",(INDEX([1]Base!$A$2:$C$207,MATCH($BW$6,[1]Base!$A$2:$A$207,0),3))))</f>
        <v>15.75</v>
      </c>
      <c r="BY2035">
        <f>IF($BW$6="","",IF(ISERROR(INDEX([1]Base!$A$2:$C$207,MATCH($BW$6,[1]Base!$A$2:$A$207,0),2))=TRUE,"CABLE INCONNU",(INDEX([1]Base!$A$2:$C$207,MATCH($BW$6,[1]Base!$A$2:$A$207,0),2))))</f>
        <v>0.54700000000000004</v>
      </c>
      <c r="CD20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BORD'!$B$13:$B$2000,0),9)))*Q2035/$M$18)</f>
        <v>237.96</v>
      </c>
      <c r="CF2035">
        <f>'[1]TABLEAU DE BORD'!B2033</f>
        <v>0</v>
      </c>
      <c r="CG2035">
        <f>'[1]TABLEAU DE BORD'!E2033-'[1]TABLEAU DE BORD'!C2033</f>
        <v>0</v>
      </c>
      <c r="CI2035">
        <f>'[1]TABLEAU DE BORD'!H2033</f>
        <v>0</v>
      </c>
      <c r="CJ2035">
        <f>'[1]TABLEAU DE BORD'!K2033-'[1]TABLEAU DE BORD'!I2033</f>
        <v>0</v>
      </c>
    </row>
    <row r="2036" spans="69:88" x14ac:dyDescent="0.25">
      <c r="BQ20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BORD'!$B$13:$B$2000,0),11))*Q2036/INDEX('[1]TABLEAU DE BORD'!$B$13:$R$2000,MATCH('Formalisme RTE'!$H$2,'[1]TABLEAU DE BORD'!$B$13:$B$2000,0),12)</f>
        <v>2.7040062867933941</v>
      </c>
      <c r="BR2036">
        <f t="shared" si="107"/>
        <v>0</v>
      </c>
      <c r="BU2036">
        <f t="shared" si="106"/>
        <v>0.5758883471257642</v>
      </c>
      <c r="BW2036">
        <f>IF($BW$6="","",IF(ISERROR(INDEX([1]Base!$A$2:$C$207,MATCH($BW$6,[1]Base!$A$2:$A$207,0),2))=TRUE,"CABLE INCONNU",(INDEX([1]Base!$A$2:$C$207,MATCH($BW$6,[1]Base!$A$2:$A$207,0),3))))</f>
        <v>15.75</v>
      </c>
      <c r="BY2036">
        <f>IF($BW$6="","",IF(ISERROR(INDEX([1]Base!$A$2:$C$207,MATCH($BW$6,[1]Base!$A$2:$A$207,0),2))=TRUE,"CABLE INCONNU",(INDEX([1]Base!$A$2:$C$207,MATCH($BW$6,[1]Base!$A$2:$A$207,0),2))))</f>
        <v>0.54700000000000004</v>
      </c>
      <c r="CD20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BORD'!$B$13:$B$2000,0),9)))*Q2036/$M$18)</f>
        <v>237.96</v>
      </c>
      <c r="CF2036">
        <f>'[1]TABLEAU DE BORD'!B2034</f>
        <v>0</v>
      </c>
      <c r="CG2036">
        <f>'[1]TABLEAU DE BORD'!E2034-'[1]TABLEAU DE BORD'!C2034</f>
        <v>0</v>
      </c>
      <c r="CI2036">
        <f>'[1]TABLEAU DE BORD'!H2034</f>
        <v>0</v>
      </c>
      <c r="CJ2036">
        <f>'[1]TABLEAU DE BORD'!K2034-'[1]TABLEAU DE BORD'!I2034</f>
        <v>0</v>
      </c>
    </row>
    <row r="2037" spans="69:88" x14ac:dyDescent="0.25">
      <c r="BQ20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BORD'!$B$13:$B$2000,0),11))*Q2037/INDEX('[1]TABLEAU DE BORD'!$B$13:$R$2000,MATCH('Formalisme RTE'!$H$2,'[1]TABLEAU DE BORD'!$B$13:$B$2000,0),12)</f>
        <v>2.7040062867933941</v>
      </c>
      <c r="BR2037">
        <f t="shared" si="107"/>
        <v>0</v>
      </c>
      <c r="BU2037">
        <f t="shared" si="106"/>
        <v>0.5758883471257642</v>
      </c>
      <c r="BW2037">
        <f>IF($BW$6="","",IF(ISERROR(INDEX([1]Base!$A$2:$C$207,MATCH($BW$6,[1]Base!$A$2:$A$207,0),2))=TRUE,"CABLE INCONNU",(INDEX([1]Base!$A$2:$C$207,MATCH($BW$6,[1]Base!$A$2:$A$207,0),3))))</f>
        <v>15.75</v>
      </c>
      <c r="BY2037">
        <f>IF($BW$6="","",IF(ISERROR(INDEX([1]Base!$A$2:$C$207,MATCH($BW$6,[1]Base!$A$2:$A$207,0),2))=TRUE,"CABLE INCONNU",(INDEX([1]Base!$A$2:$C$207,MATCH($BW$6,[1]Base!$A$2:$A$207,0),2))))</f>
        <v>0.54700000000000004</v>
      </c>
      <c r="CD20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BORD'!$B$13:$B$2000,0),9)))*Q2037/$M$18)</f>
        <v>237.96</v>
      </c>
      <c r="CF2037">
        <f>'[1]TABLEAU DE BORD'!B2035</f>
        <v>0</v>
      </c>
      <c r="CG2037">
        <f>'[1]TABLEAU DE BORD'!E2035-'[1]TABLEAU DE BORD'!C2035</f>
        <v>0</v>
      </c>
      <c r="CI2037">
        <f>'[1]TABLEAU DE BORD'!H2035</f>
        <v>0</v>
      </c>
      <c r="CJ2037">
        <f>'[1]TABLEAU DE BORD'!K2035-'[1]TABLEAU DE BORD'!I2035</f>
        <v>0</v>
      </c>
    </row>
    <row r="2038" spans="69:88" x14ac:dyDescent="0.25">
      <c r="BQ20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BORD'!$B$13:$B$2000,0),11))*Q2038/INDEX('[1]TABLEAU DE BORD'!$B$13:$R$2000,MATCH('Formalisme RTE'!$H$2,'[1]TABLEAU DE BORD'!$B$13:$B$2000,0),12)</f>
        <v>2.7040062867933941</v>
      </c>
      <c r="BR2038">
        <f t="shared" si="107"/>
        <v>0</v>
      </c>
      <c r="BU2038">
        <f t="shared" si="106"/>
        <v>0.5758883471257642</v>
      </c>
      <c r="BW2038">
        <f>IF($BW$6="","",IF(ISERROR(INDEX([1]Base!$A$2:$C$207,MATCH($BW$6,[1]Base!$A$2:$A$207,0),2))=TRUE,"CABLE INCONNU",(INDEX([1]Base!$A$2:$C$207,MATCH($BW$6,[1]Base!$A$2:$A$207,0),3))))</f>
        <v>15.75</v>
      </c>
      <c r="BY2038">
        <f>IF($BW$6="","",IF(ISERROR(INDEX([1]Base!$A$2:$C$207,MATCH($BW$6,[1]Base!$A$2:$A$207,0),2))=TRUE,"CABLE INCONNU",(INDEX([1]Base!$A$2:$C$207,MATCH($BW$6,[1]Base!$A$2:$A$207,0),2))))</f>
        <v>0.54700000000000004</v>
      </c>
      <c r="CD20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BORD'!$B$13:$B$2000,0),9)))*Q2038/$M$18)</f>
        <v>237.96</v>
      </c>
      <c r="CF2038">
        <f>'[1]TABLEAU DE BORD'!B2036</f>
        <v>0</v>
      </c>
      <c r="CG2038">
        <f>'[1]TABLEAU DE BORD'!E2036-'[1]TABLEAU DE BORD'!C2036</f>
        <v>0</v>
      </c>
      <c r="CI2038">
        <f>'[1]TABLEAU DE BORD'!H2036</f>
        <v>0</v>
      </c>
      <c r="CJ2038">
        <f>'[1]TABLEAU DE BORD'!K2036-'[1]TABLEAU DE BORD'!I2036</f>
        <v>0</v>
      </c>
    </row>
    <row r="2039" spans="69:88" x14ac:dyDescent="0.25">
      <c r="BQ20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BORD'!$B$13:$B$2000,0),11))*Q2039/INDEX('[1]TABLEAU DE BORD'!$B$13:$R$2000,MATCH('Formalisme RTE'!$H$2,'[1]TABLEAU DE BORD'!$B$13:$B$2000,0),12)</f>
        <v>2.7040062867933941</v>
      </c>
      <c r="BR2039">
        <f t="shared" si="107"/>
        <v>0</v>
      </c>
      <c r="BU2039">
        <f t="shared" si="106"/>
        <v>0.5758883471257642</v>
      </c>
      <c r="BW2039">
        <f>IF($BW$6="","",IF(ISERROR(INDEX([1]Base!$A$2:$C$207,MATCH($BW$6,[1]Base!$A$2:$A$207,0),2))=TRUE,"CABLE INCONNU",(INDEX([1]Base!$A$2:$C$207,MATCH($BW$6,[1]Base!$A$2:$A$207,0),3))))</f>
        <v>15.75</v>
      </c>
      <c r="BY2039">
        <f>IF($BW$6="","",IF(ISERROR(INDEX([1]Base!$A$2:$C$207,MATCH($BW$6,[1]Base!$A$2:$A$207,0),2))=TRUE,"CABLE INCONNU",(INDEX([1]Base!$A$2:$C$207,MATCH($BW$6,[1]Base!$A$2:$A$207,0),2))))</f>
        <v>0.54700000000000004</v>
      </c>
      <c r="CD20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BORD'!$B$13:$B$2000,0),9)))*Q2039/$M$18)</f>
        <v>237.96</v>
      </c>
      <c r="CF2039">
        <f>'[1]TABLEAU DE BORD'!B2037</f>
        <v>0</v>
      </c>
      <c r="CG2039">
        <f>'[1]TABLEAU DE BORD'!E2037-'[1]TABLEAU DE BORD'!C2037</f>
        <v>0</v>
      </c>
      <c r="CI2039">
        <f>'[1]TABLEAU DE BORD'!H2037</f>
        <v>0</v>
      </c>
      <c r="CJ2039">
        <f>'[1]TABLEAU DE BORD'!K2037-'[1]TABLEAU DE BORD'!I2037</f>
        <v>0</v>
      </c>
    </row>
    <row r="2040" spans="69:88" x14ac:dyDescent="0.25">
      <c r="BQ20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BORD'!$B$13:$B$2000,0),11))*Q2040/INDEX('[1]TABLEAU DE BORD'!$B$13:$R$2000,MATCH('Formalisme RTE'!$H$2,'[1]TABLEAU DE BORD'!$B$13:$B$2000,0),12)</f>
        <v>2.7040062867933941</v>
      </c>
      <c r="BR2040">
        <f t="shared" si="107"/>
        <v>0</v>
      </c>
      <c r="BU2040">
        <f t="shared" si="106"/>
        <v>0.5758883471257642</v>
      </c>
      <c r="BW2040">
        <f>IF($BW$6="","",IF(ISERROR(INDEX([1]Base!$A$2:$C$207,MATCH($BW$6,[1]Base!$A$2:$A$207,0),2))=TRUE,"CABLE INCONNU",(INDEX([1]Base!$A$2:$C$207,MATCH($BW$6,[1]Base!$A$2:$A$207,0),3))))</f>
        <v>15.75</v>
      </c>
      <c r="BY2040">
        <f>IF($BW$6="","",IF(ISERROR(INDEX([1]Base!$A$2:$C$207,MATCH($BW$6,[1]Base!$A$2:$A$207,0),2))=TRUE,"CABLE INCONNU",(INDEX([1]Base!$A$2:$C$207,MATCH($BW$6,[1]Base!$A$2:$A$207,0),2))))</f>
        <v>0.54700000000000004</v>
      </c>
      <c r="CD20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BORD'!$B$13:$B$2000,0),9)))*Q2040/$M$18)</f>
        <v>237.96</v>
      </c>
      <c r="CF2040">
        <f>'[1]TABLEAU DE BORD'!B2038</f>
        <v>0</v>
      </c>
      <c r="CG2040">
        <f>'[1]TABLEAU DE BORD'!E2038-'[1]TABLEAU DE BORD'!C2038</f>
        <v>0</v>
      </c>
      <c r="CI2040">
        <f>'[1]TABLEAU DE BORD'!H2038</f>
        <v>0</v>
      </c>
      <c r="CJ2040">
        <f>'[1]TABLEAU DE BORD'!K2038-'[1]TABLEAU DE BORD'!I2038</f>
        <v>0</v>
      </c>
    </row>
    <row r="2041" spans="69:88" x14ac:dyDescent="0.25">
      <c r="BQ20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BORD'!$B$13:$B$2000,0),11))*Q2041/INDEX('[1]TABLEAU DE BORD'!$B$13:$R$2000,MATCH('Formalisme RTE'!$H$2,'[1]TABLEAU DE BORD'!$B$13:$B$2000,0),12)</f>
        <v>2.7040062867933941</v>
      </c>
      <c r="BR2041">
        <f t="shared" si="107"/>
        <v>0</v>
      </c>
      <c r="BU2041">
        <f t="shared" si="106"/>
        <v>0.5758883471257642</v>
      </c>
      <c r="BW2041">
        <f>IF($BW$6="","",IF(ISERROR(INDEX([1]Base!$A$2:$C$207,MATCH($BW$6,[1]Base!$A$2:$A$207,0),2))=TRUE,"CABLE INCONNU",(INDEX([1]Base!$A$2:$C$207,MATCH($BW$6,[1]Base!$A$2:$A$207,0),3))))</f>
        <v>15.75</v>
      </c>
      <c r="BY2041">
        <f>IF($BW$6="","",IF(ISERROR(INDEX([1]Base!$A$2:$C$207,MATCH($BW$6,[1]Base!$A$2:$A$207,0),2))=TRUE,"CABLE INCONNU",(INDEX([1]Base!$A$2:$C$207,MATCH($BW$6,[1]Base!$A$2:$A$207,0),2))))</f>
        <v>0.54700000000000004</v>
      </c>
      <c r="CD20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BORD'!$B$13:$B$2000,0),9)))*Q2041/$M$18)</f>
        <v>237.96</v>
      </c>
      <c r="CF2041">
        <f>'[1]TABLEAU DE BORD'!B2039</f>
        <v>0</v>
      </c>
      <c r="CG2041">
        <f>'[1]TABLEAU DE BORD'!E2039-'[1]TABLEAU DE BORD'!C2039</f>
        <v>0</v>
      </c>
      <c r="CI2041">
        <f>'[1]TABLEAU DE BORD'!H2039</f>
        <v>0</v>
      </c>
      <c r="CJ2041">
        <f>'[1]TABLEAU DE BORD'!K2039-'[1]TABLEAU DE BORD'!I2039</f>
        <v>0</v>
      </c>
    </row>
    <row r="2042" spans="69:88" x14ac:dyDescent="0.25">
      <c r="BQ20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BORD'!$B$13:$B$2000,0),11))*Q2042/INDEX('[1]TABLEAU DE BORD'!$B$13:$R$2000,MATCH('Formalisme RTE'!$H$2,'[1]TABLEAU DE BORD'!$B$13:$B$2000,0),12)</f>
        <v>2.7040062867933941</v>
      </c>
      <c r="BR2042">
        <f t="shared" si="107"/>
        <v>0</v>
      </c>
      <c r="BU2042">
        <f t="shared" si="106"/>
        <v>0.5758883471257642</v>
      </c>
      <c r="BW2042">
        <f>IF($BW$6="","",IF(ISERROR(INDEX([1]Base!$A$2:$C$207,MATCH($BW$6,[1]Base!$A$2:$A$207,0),2))=TRUE,"CABLE INCONNU",(INDEX([1]Base!$A$2:$C$207,MATCH($BW$6,[1]Base!$A$2:$A$207,0),3))))</f>
        <v>15.75</v>
      </c>
      <c r="BY2042">
        <f>IF($BW$6="","",IF(ISERROR(INDEX([1]Base!$A$2:$C$207,MATCH($BW$6,[1]Base!$A$2:$A$207,0),2))=TRUE,"CABLE INCONNU",(INDEX([1]Base!$A$2:$C$207,MATCH($BW$6,[1]Base!$A$2:$A$207,0),2))))</f>
        <v>0.54700000000000004</v>
      </c>
      <c r="CD20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BORD'!$B$13:$B$2000,0),9)))*Q2042/$M$18)</f>
        <v>237.96</v>
      </c>
      <c r="CF2042">
        <f>'[1]TABLEAU DE BORD'!B2040</f>
        <v>0</v>
      </c>
      <c r="CG2042">
        <f>'[1]TABLEAU DE BORD'!E2040-'[1]TABLEAU DE BORD'!C2040</f>
        <v>0</v>
      </c>
      <c r="CI2042">
        <f>'[1]TABLEAU DE BORD'!H2040</f>
        <v>0</v>
      </c>
      <c r="CJ2042">
        <f>'[1]TABLEAU DE BORD'!K2040-'[1]TABLEAU DE BORD'!I2040</f>
        <v>0</v>
      </c>
    </row>
    <row r="2043" spans="69:88" x14ac:dyDescent="0.25">
      <c r="BQ20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BORD'!$B$13:$B$2000,0),11))*Q2043/INDEX('[1]TABLEAU DE BORD'!$B$13:$R$2000,MATCH('Formalisme RTE'!$H$2,'[1]TABLEAU DE BORD'!$B$13:$B$2000,0),12)</f>
        <v>2.7040062867933941</v>
      </c>
      <c r="BR2043">
        <f t="shared" si="107"/>
        <v>0</v>
      </c>
      <c r="BU2043">
        <f t="shared" si="106"/>
        <v>0.5758883471257642</v>
      </c>
      <c r="BW2043">
        <f>IF($BW$6="","",IF(ISERROR(INDEX([1]Base!$A$2:$C$207,MATCH($BW$6,[1]Base!$A$2:$A$207,0),2))=TRUE,"CABLE INCONNU",(INDEX([1]Base!$A$2:$C$207,MATCH($BW$6,[1]Base!$A$2:$A$207,0),3))))</f>
        <v>15.75</v>
      </c>
      <c r="BY2043">
        <f>IF($BW$6="","",IF(ISERROR(INDEX([1]Base!$A$2:$C$207,MATCH($BW$6,[1]Base!$A$2:$A$207,0),2))=TRUE,"CABLE INCONNU",(INDEX([1]Base!$A$2:$C$207,MATCH($BW$6,[1]Base!$A$2:$A$207,0),2))))</f>
        <v>0.54700000000000004</v>
      </c>
      <c r="CD20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BORD'!$B$13:$B$2000,0),9)))*Q2043/$M$18)</f>
        <v>237.96</v>
      </c>
      <c r="CF2043">
        <f>'[1]TABLEAU DE BORD'!B2041</f>
        <v>0</v>
      </c>
      <c r="CG2043">
        <f>'[1]TABLEAU DE BORD'!E2041-'[1]TABLEAU DE BORD'!C2041</f>
        <v>0</v>
      </c>
      <c r="CI2043">
        <f>'[1]TABLEAU DE BORD'!H2041</f>
        <v>0</v>
      </c>
      <c r="CJ2043">
        <f>'[1]TABLEAU DE BORD'!K2041-'[1]TABLEAU DE BORD'!I2041</f>
        <v>0</v>
      </c>
    </row>
    <row r="2044" spans="69:88" x14ac:dyDescent="0.25">
      <c r="BQ20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BORD'!$B$13:$B$2000,0),11))*Q2044/INDEX('[1]TABLEAU DE BORD'!$B$13:$R$2000,MATCH('Formalisme RTE'!$H$2,'[1]TABLEAU DE BORD'!$B$13:$B$2000,0),12)</f>
        <v>2.7040062867933941</v>
      </c>
      <c r="BR2044">
        <f t="shared" si="107"/>
        <v>0</v>
      </c>
      <c r="BU2044">
        <f t="shared" si="106"/>
        <v>0.5758883471257642</v>
      </c>
      <c r="BW2044">
        <f>IF($BW$6="","",IF(ISERROR(INDEX([1]Base!$A$2:$C$207,MATCH($BW$6,[1]Base!$A$2:$A$207,0),2))=TRUE,"CABLE INCONNU",(INDEX([1]Base!$A$2:$C$207,MATCH($BW$6,[1]Base!$A$2:$A$207,0),3))))</f>
        <v>15.75</v>
      </c>
      <c r="BY2044">
        <f>IF($BW$6="","",IF(ISERROR(INDEX([1]Base!$A$2:$C$207,MATCH($BW$6,[1]Base!$A$2:$A$207,0),2))=TRUE,"CABLE INCONNU",(INDEX([1]Base!$A$2:$C$207,MATCH($BW$6,[1]Base!$A$2:$A$207,0),2))))</f>
        <v>0.54700000000000004</v>
      </c>
      <c r="CD20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BORD'!$B$13:$B$2000,0),9)))*Q2044/$M$18)</f>
        <v>237.96</v>
      </c>
      <c r="CF2044">
        <f>'[1]TABLEAU DE BORD'!B2042</f>
        <v>0</v>
      </c>
      <c r="CG2044">
        <f>'[1]TABLEAU DE BORD'!E2042-'[1]TABLEAU DE BORD'!C2042</f>
        <v>0</v>
      </c>
      <c r="CI2044">
        <f>'[1]TABLEAU DE BORD'!H2042</f>
        <v>0</v>
      </c>
      <c r="CJ2044">
        <f>'[1]TABLEAU DE BORD'!K2042-'[1]TABLEAU DE BORD'!I2042</f>
        <v>0</v>
      </c>
    </row>
    <row r="2045" spans="69:88" x14ac:dyDescent="0.25">
      <c r="BQ20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BORD'!$B$13:$B$2000,0),11))*Q2045/INDEX('[1]TABLEAU DE BORD'!$B$13:$R$2000,MATCH('Formalisme RTE'!$H$2,'[1]TABLEAU DE BORD'!$B$13:$B$2000,0),12)</f>
        <v>2.7040062867933941</v>
      </c>
      <c r="BR2045">
        <f t="shared" si="107"/>
        <v>0</v>
      </c>
      <c r="BU2045">
        <f t="shared" si="106"/>
        <v>0.5758883471257642</v>
      </c>
      <c r="BW2045">
        <f>IF($BW$6="","",IF(ISERROR(INDEX([1]Base!$A$2:$C$207,MATCH($BW$6,[1]Base!$A$2:$A$207,0),2))=TRUE,"CABLE INCONNU",(INDEX([1]Base!$A$2:$C$207,MATCH($BW$6,[1]Base!$A$2:$A$207,0),3))))</f>
        <v>15.75</v>
      </c>
      <c r="BY2045">
        <f>IF($BW$6="","",IF(ISERROR(INDEX([1]Base!$A$2:$C$207,MATCH($BW$6,[1]Base!$A$2:$A$207,0),2))=TRUE,"CABLE INCONNU",(INDEX([1]Base!$A$2:$C$207,MATCH($BW$6,[1]Base!$A$2:$A$207,0),2))))</f>
        <v>0.54700000000000004</v>
      </c>
      <c r="CD20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BORD'!$B$13:$B$2000,0),9)))*Q2045/$M$18)</f>
        <v>237.96</v>
      </c>
      <c r="CF2045">
        <f>'[1]TABLEAU DE BORD'!B2043</f>
        <v>0</v>
      </c>
      <c r="CG2045">
        <f>'[1]TABLEAU DE BORD'!E2043-'[1]TABLEAU DE BORD'!C2043</f>
        <v>0</v>
      </c>
      <c r="CI2045">
        <f>'[1]TABLEAU DE BORD'!H2043</f>
        <v>0</v>
      </c>
      <c r="CJ2045">
        <f>'[1]TABLEAU DE BORD'!K2043-'[1]TABLEAU DE BORD'!I2043</f>
        <v>0</v>
      </c>
    </row>
    <row r="2046" spans="69:88" x14ac:dyDescent="0.25">
      <c r="BQ20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BORD'!$B$13:$B$2000,0),11))*Q2046/INDEX('[1]TABLEAU DE BORD'!$B$13:$R$2000,MATCH('Formalisme RTE'!$H$2,'[1]TABLEAU DE BORD'!$B$13:$B$2000,0),12)</f>
        <v>2.7040062867933941</v>
      </c>
      <c r="BR2046">
        <f t="shared" si="107"/>
        <v>0</v>
      </c>
      <c r="BU2046">
        <f t="shared" si="106"/>
        <v>0.5758883471257642</v>
      </c>
      <c r="BW2046">
        <f>IF($BW$6="","",IF(ISERROR(INDEX([1]Base!$A$2:$C$207,MATCH($BW$6,[1]Base!$A$2:$A$207,0),2))=TRUE,"CABLE INCONNU",(INDEX([1]Base!$A$2:$C$207,MATCH($BW$6,[1]Base!$A$2:$A$207,0),3))))</f>
        <v>15.75</v>
      </c>
      <c r="BY2046">
        <f>IF($BW$6="","",IF(ISERROR(INDEX([1]Base!$A$2:$C$207,MATCH($BW$6,[1]Base!$A$2:$A$207,0),2))=TRUE,"CABLE INCONNU",(INDEX([1]Base!$A$2:$C$207,MATCH($BW$6,[1]Base!$A$2:$A$207,0),2))))</f>
        <v>0.54700000000000004</v>
      </c>
      <c r="CD20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BORD'!$B$13:$B$2000,0),9)))*Q2046/$M$18)</f>
        <v>237.96</v>
      </c>
      <c r="CF2046">
        <f>'[1]TABLEAU DE BORD'!B2044</f>
        <v>0</v>
      </c>
      <c r="CG2046">
        <f>'[1]TABLEAU DE BORD'!E2044-'[1]TABLEAU DE BORD'!C2044</f>
        <v>0</v>
      </c>
      <c r="CI2046">
        <f>'[1]TABLEAU DE BORD'!H2044</f>
        <v>0</v>
      </c>
      <c r="CJ2046">
        <f>'[1]TABLEAU DE BORD'!K2044-'[1]TABLEAU DE BORD'!I2044</f>
        <v>0</v>
      </c>
    </row>
    <row r="2047" spans="69:88" x14ac:dyDescent="0.25">
      <c r="BQ20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BORD'!$B$13:$B$2000,0),11))*Q2047/INDEX('[1]TABLEAU DE BORD'!$B$13:$R$2000,MATCH('Formalisme RTE'!$H$2,'[1]TABLEAU DE BORD'!$B$13:$B$2000,0),12)</f>
        <v>2.7040062867933941</v>
      </c>
      <c r="BR2047">
        <f t="shared" si="107"/>
        <v>0</v>
      </c>
      <c r="BU2047">
        <f t="shared" si="106"/>
        <v>0.5758883471257642</v>
      </c>
      <c r="BW2047">
        <f>IF($BW$6="","",IF(ISERROR(INDEX([1]Base!$A$2:$C$207,MATCH($BW$6,[1]Base!$A$2:$A$207,0),2))=TRUE,"CABLE INCONNU",(INDEX([1]Base!$A$2:$C$207,MATCH($BW$6,[1]Base!$A$2:$A$207,0),3))))</f>
        <v>15.75</v>
      </c>
      <c r="BY2047">
        <f>IF($BW$6="","",IF(ISERROR(INDEX([1]Base!$A$2:$C$207,MATCH($BW$6,[1]Base!$A$2:$A$207,0),2))=TRUE,"CABLE INCONNU",(INDEX([1]Base!$A$2:$C$207,MATCH($BW$6,[1]Base!$A$2:$A$207,0),2))))</f>
        <v>0.54700000000000004</v>
      </c>
      <c r="CD20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BORD'!$B$13:$B$2000,0),9)))*Q2047/$M$18)</f>
        <v>237.96</v>
      </c>
      <c r="CF2047">
        <f>'[1]TABLEAU DE BORD'!B2045</f>
        <v>0</v>
      </c>
      <c r="CG2047">
        <f>'[1]TABLEAU DE BORD'!E2045-'[1]TABLEAU DE BORD'!C2045</f>
        <v>0</v>
      </c>
      <c r="CI2047">
        <f>'[1]TABLEAU DE BORD'!H2045</f>
        <v>0</v>
      </c>
      <c r="CJ2047">
        <f>'[1]TABLEAU DE BORD'!K2045-'[1]TABLEAU DE BORD'!I2045</f>
        <v>0</v>
      </c>
    </row>
    <row r="2048" spans="69:88" x14ac:dyDescent="0.25">
      <c r="BQ20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BORD'!$B$13:$B$2000,0),11))*Q2048/INDEX('[1]TABLEAU DE BORD'!$B$13:$R$2000,MATCH('Formalisme RTE'!$H$2,'[1]TABLEAU DE BORD'!$B$13:$B$2000,0),12)</f>
        <v>2.7040062867933941</v>
      </c>
      <c r="BR2048">
        <f t="shared" si="107"/>
        <v>0</v>
      </c>
      <c r="BU2048">
        <f t="shared" si="106"/>
        <v>0.5758883471257642</v>
      </c>
      <c r="BW2048">
        <f>IF($BW$6="","",IF(ISERROR(INDEX([1]Base!$A$2:$C$207,MATCH($BW$6,[1]Base!$A$2:$A$207,0),2))=TRUE,"CABLE INCONNU",(INDEX([1]Base!$A$2:$C$207,MATCH($BW$6,[1]Base!$A$2:$A$207,0),3))))</f>
        <v>15.75</v>
      </c>
      <c r="BY2048">
        <f>IF($BW$6="","",IF(ISERROR(INDEX([1]Base!$A$2:$C$207,MATCH($BW$6,[1]Base!$A$2:$A$207,0),2))=TRUE,"CABLE INCONNU",(INDEX([1]Base!$A$2:$C$207,MATCH($BW$6,[1]Base!$A$2:$A$207,0),2))))</f>
        <v>0.54700000000000004</v>
      </c>
      <c r="CD20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BORD'!$B$13:$B$2000,0),9)))*Q2048/$M$18)</f>
        <v>237.96</v>
      </c>
      <c r="CF2048">
        <f>'[1]TABLEAU DE BORD'!B2046</f>
        <v>0</v>
      </c>
      <c r="CG2048">
        <f>'[1]TABLEAU DE BORD'!E2046-'[1]TABLEAU DE BORD'!C2046</f>
        <v>0</v>
      </c>
      <c r="CI2048">
        <f>'[1]TABLEAU DE BORD'!H2046</f>
        <v>0</v>
      </c>
      <c r="CJ2048">
        <f>'[1]TABLEAU DE BORD'!K2046-'[1]TABLEAU DE BORD'!I2046</f>
        <v>0</v>
      </c>
    </row>
    <row r="2049" spans="69:88" x14ac:dyDescent="0.25">
      <c r="BQ20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BORD'!$B$13:$B$2000,0),11))*Q2049/INDEX('[1]TABLEAU DE BORD'!$B$13:$R$2000,MATCH('Formalisme RTE'!$H$2,'[1]TABLEAU DE BORD'!$B$13:$B$2000,0),12)</f>
        <v>2.7040062867933941</v>
      </c>
      <c r="BR2049">
        <f t="shared" si="107"/>
        <v>0</v>
      </c>
      <c r="BU2049">
        <f t="shared" si="106"/>
        <v>0.5758883471257642</v>
      </c>
      <c r="BW2049">
        <f>IF($BW$6="","",IF(ISERROR(INDEX([1]Base!$A$2:$C$207,MATCH($BW$6,[1]Base!$A$2:$A$207,0),2))=TRUE,"CABLE INCONNU",(INDEX([1]Base!$A$2:$C$207,MATCH($BW$6,[1]Base!$A$2:$A$207,0),3))))</f>
        <v>15.75</v>
      </c>
      <c r="BY2049">
        <f>IF($BW$6="","",IF(ISERROR(INDEX([1]Base!$A$2:$C$207,MATCH($BW$6,[1]Base!$A$2:$A$207,0),2))=TRUE,"CABLE INCONNU",(INDEX([1]Base!$A$2:$C$207,MATCH($BW$6,[1]Base!$A$2:$A$207,0),2))))</f>
        <v>0.54700000000000004</v>
      </c>
      <c r="CD20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BORD'!$B$13:$B$2000,0),9)))*Q2049/$M$18)</f>
        <v>237.96</v>
      </c>
      <c r="CF2049">
        <f>'[1]TABLEAU DE BORD'!B2047</f>
        <v>0</v>
      </c>
      <c r="CG2049">
        <f>'[1]TABLEAU DE BORD'!E2047-'[1]TABLEAU DE BORD'!C2047</f>
        <v>0</v>
      </c>
      <c r="CI2049">
        <f>'[1]TABLEAU DE BORD'!H2047</f>
        <v>0</v>
      </c>
      <c r="CJ2049">
        <f>'[1]TABLEAU DE BORD'!K2047-'[1]TABLEAU DE BORD'!I2047</f>
        <v>0</v>
      </c>
    </row>
    <row r="2050" spans="69:88" x14ac:dyDescent="0.25">
      <c r="BQ20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BORD'!$B$13:$B$2000,0),11))*Q2050/INDEX('[1]TABLEAU DE BORD'!$B$13:$R$2000,MATCH('Formalisme RTE'!$H$2,'[1]TABLEAU DE BORD'!$B$13:$B$2000,0),12)</f>
        <v>2.7040062867933941</v>
      </c>
      <c r="BR2050">
        <f t="shared" si="107"/>
        <v>0</v>
      </c>
      <c r="BU2050">
        <f t="shared" si="106"/>
        <v>0.5758883471257642</v>
      </c>
      <c r="BW2050">
        <f>IF($BW$6="","",IF(ISERROR(INDEX([1]Base!$A$2:$C$207,MATCH($BW$6,[1]Base!$A$2:$A$207,0),2))=TRUE,"CABLE INCONNU",(INDEX([1]Base!$A$2:$C$207,MATCH($BW$6,[1]Base!$A$2:$A$207,0),3))))</f>
        <v>15.75</v>
      </c>
      <c r="BY2050">
        <f>IF($BW$6="","",IF(ISERROR(INDEX([1]Base!$A$2:$C$207,MATCH($BW$6,[1]Base!$A$2:$A$207,0),2))=TRUE,"CABLE INCONNU",(INDEX([1]Base!$A$2:$C$207,MATCH($BW$6,[1]Base!$A$2:$A$207,0),2))))</f>
        <v>0.54700000000000004</v>
      </c>
      <c r="CD20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BORD'!$B$13:$B$2000,0),9)))*Q2050/$M$18)</f>
        <v>237.96</v>
      </c>
      <c r="CF2050">
        <f>'[1]TABLEAU DE BORD'!B2048</f>
        <v>0</v>
      </c>
      <c r="CG2050">
        <f>'[1]TABLEAU DE BORD'!E2048-'[1]TABLEAU DE BORD'!C2048</f>
        <v>0</v>
      </c>
      <c r="CI2050">
        <f>'[1]TABLEAU DE BORD'!H2048</f>
        <v>0</v>
      </c>
      <c r="CJ2050">
        <f>'[1]TABLEAU DE BORD'!K2048-'[1]TABLEAU DE BORD'!I2048</f>
        <v>0</v>
      </c>
    </row>
    <row r="2051" spans="69:88" x14ac:dyDescent="0.25">
      <c r="BQ20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BORD'!$B$13:$B$2000,0),11))*Q2051/INDEX('[1]TABLEAU DE BORD'!$B$13:$R$2000,MATCH('Formalisme RTE'!$H$2,'[1]TABLEAU DE BORD'!$B$13:$B$2000,0),12)</f>
        <v>2.7040062867933941</v>
      </c>
      <c r="BR2051">
        <f t="shared" si="107"/>
        <v>0</v>
      </c>
      <c r="BU2051">
        <f t="shared" si="106"/>
        <v>0.5758883471257642</v>
      </c>
      <c r="BW2051">
        <f>IF($BW$6="","",IF(ISERROR(INDEX([1]Base!$A$2:$C$207,MATCH($BW$6,[1]Base!$A$2:$A$207,0),2))=TRUE,"CABLE INCONNU",(INDEX([1]Base!$A$2:$C$207,MATCH($BW$6,[1]Base!$A$2:$A$207,0),3))))</f>
        <v>15.75</v>
      </c>
      <c r="BY2051">
        <f>IF($BW$6="","",IF(ISERROR(INDEX([1]Base!$A$2:$C$207,MATCH($BW$6,[1]Base!$A$2:$A$207,0),2))=TRUE,"CABLE INCONNU",(INDEX([1]Base!$A$2:$C$207,MATCH($BW$6,[1]Base!$A$2:$A$207,0),2))))</f>
        <v>0.54700000000000004</v>
      </c>
      <c r="CD20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BORD'!$B$13:$B$2000,0),9)))*Q2051/$M$18)</f>
        <v>237.96</v>
      </c>
      <c r="CF2051">
        <f>'[1]TABLEAU DE BORD'!B2049</f>
        <v>0</v>
      </c>
      <c r="CG2051">
        <f>'[1]TABLEAU DE BORD'!E2049-'[1]TABLEAU DE BORD'!C2049</f>
        <v>0</v>
      </c>
      <c r="CI2051">
        <f>'[1]TABLEAU DE BORD'!H2049</f>
        <v>0</v>
      </c>
      <c r="CJ2051">
        <f>'[1]TABLEAU DE BORD'!K2049-'[1]TABLEAU DE BORD'!I2049</f>
        <v>0</v>
      </c>
    </row>
    <row r="2052" spans="69:88" x14ac:dyDescent="0.25">
      <c r="BQ20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BORD'!$B$13:$B$2000,0),11))*Q2052/INDEX('[1]TABLEAU DE BORD'!$B$13:$R$2000,MATCH('Formalisme RTE'!$H$2,'[1]TABLEAU DE BORD'!$B$13:$B$2000,0),12)</f>
        <v>2.7040062867933941</v>
      </c>
      <c r="BR2052">
        <f t="shared" si="107"/>
        <v>0</v>
      </c>
      <c r="BU2052">
        <f t="shared" si="106"/>
        <v>0.5758883471257642</v>
      </c>
      <c r="BW2052">
        <f>IF($BW$6="","",IF(ISERROR(INDEX([1]Base!$A$2:$C$207,MATCH($BW$6,[1]Base!$A$2:$A$207,0),2))=TRUE,"CABLE INCONNU",(INDEX([1]Base!$A$2:$C$207,MATCH($BW$6,[1]Base!$A$2:$A$207,0),3))))</f>
        <v>15.75</v>
      </c>
      <c r="BY2052">
        <f>IF($BW$6="","",IF(ISERROR(INDEX([1]Base!$A$2:$C$207,MATCH($BW$6,[1]Base!$A$2:$A$207,0),2))=TRUE,"CABLE INCONNU",(INDEX([1]Base!$A$2:$C$207,MATCH($BW$6,[1]Base!$A$2:$A$207,0),2))))</f>
        <v>0.54700000000000004</v>
      </c>
      <c r="CD20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BORD'!$B$13:$B$2000,0),9)))*Q2052/$M$18)</f>
        <v>237.96</v>
      </c>
      <c r="CF2052">
        <f>'[1]TABLEAU DE BORD'!B2050</f>
        <v>0</v>
      </c>
      <c r="CG2052">
        <f>'[1]TABLEAU DE BORD'!E2050-'[1]TABLEAU DE BORD'!C2050</f>
        <v>0</v>
      </c>
      <c r="CI2052">
        <f>'[1]TABLEAU DE BORD'!H2050</f>
        <v>0</v>
      </c>
      <c r="CJ2052">
        <f>'[1]TABLEAU DE BORD'!K2050-'[1]TABLEAU DE BORD'!I2050</f>
        <v>0</v>
      </c>
    </row>
    <row r="2053" spans="69:88" x14ac:dyDescent="0.25">
      <c r="BQ20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BORD'!$B$13:$B$2000,0),11))*Q2053/INDEX('[1]TABLEAU DE BORD'!$B$13:$R$2000,MATCH('Formalisme RTE'!$H$2,'[1]TABLEAU DE BORD'!$B$13:$B$2000,0),12)</f>
        <v>2.7040062867933941</v>
      </c>
      <c r="BR2053">
        <f t="shared" si="107"/>
        <v>0</v>
      </c>
      <c r="BU2053">
        <f t="shared" si="106"/>
        <v>0.5758883471257642</v>
      </c>
      <c r="BW2053">
        <f>IF($BW$6="","",IF(ISERROR(INDEX([1]Base!$A$2:$C$207,MATCH($BW$6,[1]Base!$A$2:$A$207,0),2))=TRUE,"CABLE INCONNU",(INDEX([1]Base!$A$2:$C$207,MATCH($BW$6,[1]Base!$A$2:$A$207,0),3))))</f>
        <v>15.75</v>
      </c>
      <c r="BY2053">
        <f>IF($BW$6="","",IF(ISERROR(INDEX([1]Base!$A$2:$C$207,MATCH($BW$6,[1]Base!$A$2:$A$207,0),2))=TRUE,"CABLE INCONNU",(INDEX([1]Base!$A$2:$C$207,MATCH($BW$6,[1]Base!$A$2:$A$207,0),2))))</f>
        <v>0.54700000000000004</v>
      </c>
      <c r="CD20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BORD'!$B$13:$B$2000,0),9)))*Q2053/$M$18)</f>
        <v>237.96</v>
      </c>
      <c r="CF2053">
        <f>'[1]TABLEAU DE BORD'!B2051</f>
        <v>0</v>
      </c>
      <c r="CG2053">
        <f>'[1]TABLEAU DE BORD'!E2051-'[1]TABLEAU DE BORD'!C2051</f>
        <v>0</v>
      </c>
      <c r="CI2053">
        <f>'[1]TABLEAU DE BORD'!H2051</f>
        <v>0</v>
      </c>
      <c r="CJ2053">
        <f>'[1]TABLEAU DE BORD'!K2051-'[1]TABLEAU DE BORD'!I2051</f>
        <v>0</v>
      </c>
    </row>
    <row r="2054" spans="69:88" x14ac:dyDescent="0.25">
      <c r="BQ20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BORD'!$B$13:$B$2000,0),11))*Q2054/INDEX('[1]TABLEAU DE BORD'!$B$13:$R$2000,MATCH('Formalisme RTE'!$H$2,'[1]TABLEAU DE BORD'!$B$13:$B$2000,0),12)</f>
        <v>2.7040062867933941</v>
      </c>
      <c r="BR2054">
        <f t="shared" si="107"/>
        <v>0</v>
      </c>
      <c r="BU2054">
        <f t="shared" si="106"/>
        <v>0.5758883471257642</v>
      </c>
      <c r="BW2054">
        <f>IF($BW$6="","",IF(ISERROR(INDEX([1]Base!$A$2:$C$207,MATCH($BW$6,[1]Base!$A$2:$A$207,0),2))=TRUE,"CABLE INCONNU",(INDEX([1]Base!$A$2:$C$207,MATCH($BW$6,[1]Base!$A$2:$A$207,0),3))))</f>
        <v>15.75</v>
      </c>
      <c r="BY2054">
        <f>IF($BW$6="","",IF(ISERROR(INDEX([1]Base!$A$2:$C$207,MATCH($BW$6,[1]Base!$A$2:$A$207,0),2))=TRUE,"CABLE INCONNU",(INDEX([1]Base!$A$2:$C$207,MATCH($BW$6,[1]Base!$A$2:$A$207,0),2))))</f>
        <v>0.54700000000000004</v>
      </c>
      <c r="CD20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BORD'!$B$13:$B$2000,0),9)))*Q2054/$M$18)</f>
        <v>237.96</v>
      </c>
      <c r="CF2054">
        <f>'[1]TABLEAU DE BORD'!B2052</f>
        <v>0</v>
      </c>
      <c r="CG2054">
        <f>'[1]TABLEAU DE BORD'!E2052-'[1]TABLEAU DE BORD'!C2052</f>
        <v>0</v>
      </c>
      <c r="CI2054">
        <f>'[1]TABLEAU DE BORD'!H2052</f>
        <v>0</v>
      </c>
      <c r="CJ2054">
        <f>'[1]TABLEAU DE BORD'!K2052-'[1]TABLEAU DE BORD'!I2052</f>
        <v>0</v>
      </c>
    </row>
    <row r="2055" spans="69:88" x14ac:dyDescent="0.25">
      <c r="BQ20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BORD'!$B$13:$B$2000,0),11))*Q2055/INDEX('[1]TABLEAU DE BORD'!$B$13:$R$2000,MATCH('Formalisme RTE'!$H$2,'[1]TABLEAU DE BORD'!$B$13:$B$2000,0),12)</f>
        <v>2.7040062867933941</v>
      </c>
      <c r="BR2055">
        <f t="shared" si="107"/>
        <v>0</v>
      </c>
      <c r="BU2055">
        <f t="shared" si="106"/>
        <v>0.5758883471257642</v>
      </c>
      <c r="BW2055">
        <f>IF($BW$6="","",IF(ISERROR(INDEX([1]Base!$A$2:$C$207,MATCH($BW$6,[1]Base!$A$2:$A$207,0),2))=TRUE,"CABLE INCONNU",(INDEX([1]Base!$A$2:$C$207,MATCH($BW$6,[1]Base!$A$2:$A$207,0),3))))</f>
        <v>15.75</v>
      </c>
      <c r="BY2055">
        <f>IF($BW$6="","",IF(ISERROR(INDEX([1]Base!$A$2:$C$207,MATCH($BW$6,[1]Base!$A$2:$A$207,0),2))=TRUE,"CABLE INCONNU",(INDEX([1]Base!$A$2:$C$207,MATCH($BW$6,[1]Base!$A$2:$A$207,0),2))))</f>
        <v>0.54700000000000004</v>
      </c>
      <c r="CD20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BORD'!$B$13:$B$2000,0),9)))*Q2055/$M$18)</f>
        <v>237.96</v>
      </c>
      <c r="CF2055">
        <f>'[1]TABLEAU DE BORD'!B2053</f>
        <v>0</v>
      </c>
      <c r="CG2055">
        <f>'[1]TABLEAU DE BORD'!E2053-'[1]TABLEAU DE BORD'!C2053</f>
        <v>0</v>
      </c>
      <c r="CI2055">
        <f>'[1]TABLEAU DE BORD'!H2053</f>
        <v>0</v>
      </c>
      <c r="CJ2055">
        <f>'[1]TABLEAU DE BORD'!K2053-'[1]TABLEAU DE BORD'!I2053</f>
        <v>0</v>
      </c>
    </row>
    <row r="2056" spans="69:88" x14ac:dyDescent="0.25">
      <c r="BQ20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BORD'!$B$13:$B$2000,0),11))*Q2056/INDEX('[1]TABLEAU DE BORD'!$B$13:$R$2000,MATCH('Formalisme RTE'!$H$2,'[1]TABLEAU DE BORD'!$B$13:$B$2000,0),12)</f>
        <v>2.7040062867933941</v>
      </c>
      <c r="BR2056">
        <f t="shared" si="107"/>
        <v>0</v>
      </c>
      <c r="BU2056">
        <f t="shared" si="106"/>
        <v>0.5758883471257642</v>
      </c>
      <c r="BW2056">
        <f>IF($BW$6="","",IF(ISERROR(INDEX([1]Base!$A$2:$C$207,MATCH($BW$6,[1]Base!$A$2:$A$207,0),2))=TRUE,"CABLE INCONNU",(INDEX([1]Base!$A$2:$C$207,MATCH($BW$6,[1]Base!$A$2:$A$207,0),3))))</f>
        <v>15.75</v>
      </c>
      <c r="BY2056">
        <f>IF($BW$6="","",IF(ISERROR(INDEX([1]Base!$A$2:$C$207,MATCH($BW$6,[1]Base!$A$2:$A$207,0),2))=TRUE,"CABLE INCONNU",(INDEX([1]Base!$A$2:$C$207,MATCH($BW$6,[1]Base!$A$2:$A$207,0),2))))</f>
        <v>0.54700000000000004</v>
      </c>
      <c r="CD20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BORD'!$B$13:$B$2000,0),9)))*Q2056/$M$18)</f>
        <v>237.96</v>
      </c>
      <c r="CF2056">
        <f>'[1]TABLEAU DE BORD'!B2054</f>
        <v>0</v>
      </c>
      <c r="CG2056">
        <f>'[1]TABLEAU DE BORD'!E2054-'[1]TABLEAU DE BORD'!C2054</f>
        <v>0</v>
      </c>
      <c r="CI2056">
        <f>'[1]TABLEAU DE BORD'!H2054</f>
        <v>0</v>
      </c>
      <c r="CJ2056">
        <f>'[1]TABLEAU DE BORD'!K2054-'[1]TABLEAU DE BORD'!I2054</f>
        <v>0</v>
      </c>
    </row>
    <row r="2057" spans="69:88" x14ac:dyDescent="0.25">
      <c r="BQ20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BORD'!$B$13:$B$2000,0),11))*Q2057/INDEX('[1]TABLEAU DE BORD'!$B$13:$R$2000,MATCH('Formalisme RTE'!$H$2,'[1]TABLEAU DE BORD'!$B$13:$B$2000,0),12)</f>
        <v>2.7040062867933941</v>
      </c>
      <c r="BR2057">
        <f t="shared" si="107"/>
        <v>0</v>
      </c>
      <c r="BU2057">
        <f t="shared" si="106"/>
        <v>0.5758883471257642</v>
      </c>
      <c r="BW2057">
        <f>IF($BW$6="","",IF(ISERROR(INDEX([1]Base!$A$2:$C$207,MATCH($BW$6,[1]Base!$A$2:$A$207,0),2))=TRUE,"CABLE INCONNU",(INDEX([1]Base!$A$2:$C$207,MATCH($BW$6,[1]Base!$A$2:$A$207,0),3))))</f>
        <v>15.75</v>
      </c>
      <c r="BY2057">
        <f>IF($BW$6="","",IF(ISERROR(INDEX([1]Base!$A$2:$C$207,MATCH($BW$6,[1]Base!$A$2:$A$207,0),2))=TRUE,"CABLE INCONNU",(INDEX([1]Base!$A$2:$C$207,MATCH($BW$6,[1]Base!$A$2:$A$207,0),2))))</f>
        <v>0.54700000000000004</v>
      </c>
      <c r="CD20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BORD'!$B$13:$B$2000,0),9)))*Q2057/$M$18)</f>
        <v>237.96</v>
      </c>
      <c r="CF2057">
        <f>'[1]TABLEAU DE BORD'!B2055</f>
        <v>0</v>
      </c>
      <c r="CG2057">
        <f>'[1]TABLEAU DE BORD'!E2055-'[1]TABLEAU DE BORD'!C2055</f>
        <v>0</v>
      </c>
      <c r="CI2057">
        <f>'[1]TABLEAU DE BORD'!H2055</f>
        <v>0</v>
      </c>
      <c r="CJ2057">
        <f>'[1]TABLEAU DE BORD'!K2055-'[1]TABLEAU DE BORD'!I2055</f>
        <v>0</v>
      </c>
    </row>
    <row r="2058" spans="69:88" x14ac:dyDescent="0.25">
      <c r="BQ20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BORD'!$B$13:$B$2000,0),11))*Q2058/INDEX('[1]TABLEAU DE BORD'!$B$13:$R$2000,MATCH('Formalisme RTE'!$H$2,'[1]TABLEAU DE BORD'!$B$13:$B$2000,0),12)</f>
        <v>2.7040062867933941</v>
      </c>
      <c r="BR2058">
        <f t="shared" si="107"/>
        <v>0</v>
      </c>
      <c r="BU2058">
        <f t="shared" si="106"/>
        <v>0.5758883471257642</v>
      </c>
      <c r="BW2058">
        <f>IF($BW$6="","",IF(ISERROR(INDEX([1]Base!$A$2:$C$207,MATCH($BW$6,[1]Base!$A$2:$A$207,0),2))=TRUE,"CABLE INCONNU",(INDEX([1]Base!$A$2:$C$207,MATCH($BW$6,[1]Base!$A$2:$A$207,0),3))))</f>
        <v>15.75</v>
      </c>
      <c r="BY2058">
        <f>IF($BW$6="","",IF(ISERROR(INDEX([1]Base!$A$2:$C$207,MATCH($BW$6,[1]Base!$A$2:$A$207,0),2))=TRUE,"CABLE INCONNU",(INDEX([1]Base!$A$2:$C$207,MATCH($BW$6,[1]Base!$A$2:$A$207,0),2))))</f>
        <v>0.54700000000000004</v>
      </c>
      <c r="CD20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BORD'!$B$13:$B$2000,0),9)))*Q2058/$M$18)</f>
        <v>237.96</v>
      </c>
      <c r="CF2058">
        <f>'[1]TABLEAU DE BORD'!B2056</f>
        <v>0</v>
      </c>
      <c r="CG2058">
        <f>'[1]TABLEAU DE BORD'!E2056-'[1]TABLEAU DE BORD'!C2056</f>
        <v>0</v>
      </c>
      <c r="CI2058">
        <f>'[1]TABLEAU DE BORD'!H2056</f>
        <v>0</v>
      </c>
      <c r="CJ2058">
        <f>'[1]TABLEAU DE BORD'!K2056-'[1]TABLEAU DE BORD'!I2056</f>
        <v>0</v>
      </c>
    </row>
    <row r="2059" spans="69:88" x14ac:dyDescent="0.25">
      <c r="BQ20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BORD'!$B$13:$B$2000,0),11))*Q2059/INDEX('[1]TABLEAU DE BORD'!$B$13:$R$2000,MATCH('Formalisme RTE'!$H$2,'[1]TABLEAU DE BORD'!$B$13:$B$2000,0),12)</f>
        <v>2.7040062867933941</v>
      </c>
      <c r="BR2059">
        <f t="shared" si="107"/>
        <v>0</v>
      </c>
      <c r="BU2059">
        <f t="shared" si="106"/>
        <v>0.5758883471257642</v>
      </c>
      <c r="BW2059">
        <f>IF($BW$6="","",IF(ISERROR(INDEX([1]Base!$A$2:$C$207,MATCH($BW$6,[1]Base!$A$2:$A$207,0),2))=TRUE,"CABLE INCONNU",(INDEX([1]Base!$A$2:$C$207,MATCH($BW$6,[1]Base!$A$2:$A$207,0),3))))</f>
        <v>15.75</v>
      </c>
      <c r="BY2059">
        <f>IF($BW$6="","",IF(ISERROR(INDEX([1]Base!$A$2:$C$207,MATCH($BW$6,[1]Base!$A$2:$A$207,0),2))=TRUE,"CABLE INCONNU",(INDEX([1]Base!$A$2:$C$207,MATCH($BW$6,[1]Base!$A$2:$A$207,0),2))))</f>
        <v>0.54700000000000004</v>
      </c>
      <c r="CD20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BORD'!$B$13:$B$2000,0),9)))*Q2059/$M$18)</f>
        <v>237.96</v>
      </c>
      <c r="CF2059">
        <f>'[1]TABLEAU DE BORD'!B2057</f>
        <v>0</v>
      </c>
      <c r="CG2059">
        <f>'[1]TABLEAU DE BORD'!E2057-'[1]TABLEAU DE BORD'!C2057</f>
        <v>0</v>
      </c>
      <c r="CI2059">
        <f>'[1]TABLEAU DE BORD'!H2057</f>
        <v>0</v>
      </c>
      <c r="CJ2059">
        <f>'[1]TABLEAU DE BORD'!K2057-'[1]TABLEAU DE BORD'!I2057</f>
        <v>0</v>
      </c>
    </row>
    <row r="2060" spans="69:88" x14ac:dyDescent="0.25">
      <c r="BQ20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BORD'!$B$13:$B$2000,0),11))*Q2060/INDEX('[1]TABLEAU DE BORD'!$B$13:$R$2000,MATCH('Formalisme RTE'!$H$2,'[1]TABLEAU DE BORD'!$B$13:$B$2000,0),12)</f>
        <v>2.7040062867933941</v>
      </c>
      <c r="BR2060">
        <f t="shared" si="107"/>
        <v>0</v>
      </c>
      <c r="BU2060">
        <f t="shared" si="106"/>
        <v>0.5758883471257642</v>
      </c>
      <c r="BW2060">
        <f>IF($BW$6="","",IF(ISERROR(INDEX([1]Base!$A$2:$C$207,MATCH($BW$6,[1]Base!$A$2:$A$207,0),2))=TRUE,"CABLE INCONNU",(INDEX([1]Base!$A$2:$C$207,MATCH($BW$6,[1]Base!$A$2:$A$207,0),3))))</f>
        <v>15.75</v>
      </c>
      <c r="BY2060">
        <f>IF($BW$6="","",IF(ISERROR(INDEX([1]Base!$A$2:$C$207,MATCH($BW$6,[1]Base!$A$2:$A$207,0),2))=TRUE,"CABLE INCONNU",(INDEX([1]Base!$A$2:$C$207,MATCH($BW$6,[1]Base!$A$2:$A$207,0),2))))</f>
        <v>0.54700000000000004</v>
      </c>
      <c r="CD20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BORD'!$B$13:$B$2000,0),9)))*Q2060/$M$18)</f>
        <v>237.96</v>
      </c>
      <c r="CF2060">
        <f>'[1]TABLEAU DE BORD'!B2058</f>
        <v>0</v>
      </c>
      <c r="CG2060">
        <f>'[1]TABLEAU DE BORD'!E2058-'[1]TABLEAU DE BORD'!C2058</f>
        <v>0</v>
      </c>
      <c r="CI2060">
        <f>'[1]TABLEAU DE BORD'!H2058</f>
        <v>0</v>
      </c>
      <c r="CJ2060">
        <f>'[1]TABLEAU DE BORD'!K2058-'[1]TABLEAU DE BORD'!I2058</f>
        <v>0</v>
      </c>
    </row>
    <row r="2061" spans="69:88" x14ac:dyDescent="0.25">
      <c r="BQ20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BORD'!$B$13:$B$2000,0),11))*Q2061/INDEX('[1]TABLEAU DE BORD'!$B$13:$R$2000,MATCH('Formalisme RTE'!$H$2,'[1]TABLEAU DE BORD'!$B$13:$B$2000,0),12)</f>
        <v>2.7040062867933941</v>
      </c>
      <c r="BR2061">
        <f t="shared" si="107"/>
        <v>0</v>
      </c>
      <c r="BU2061">
        <f t="shared" si="106"/>
        <v>0.5758883471257642</v>
      </c>
      <c r="BW2061">
        <f>IF($BW$6="","",IF(ISERROR(INDEX([1]Base!$A$2:$C$207,MATCH($BW$6,[1]Base!$A$2:$A$207,0),2))=TRUE,"CABLE INCONNU",(INDEX([1]Base!$A$2:$C$207,MATCH($BW$6,[1]Base!$A$2:$A$207,0),3))))</f>
        <v>15.75</v>
      </c>
      <c r="BY2061">
        <f>IF($BW$6="","",IF(ISERROR(INDEX([1]Base!$A$2:$C$207,MATCH($BW$6,[1]Base!$A$2:$A$207,0),2))=TRUE,"CABLE INCONNU",(INDEX([1]Base!$A$2:$C$207,MATCH($BW$6,[1]Base!$A$2:$A$207,0),2))))</f>
        <v>0.54700000000000004</v>
      </c>
      <c r="CD20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BORD'!$B$13:$B$2000,0),9)))*Q2061/$M$18)</f>
        <v>237.96</v>
      </c>
      <c r="CF2061">
        <f>'[1]TABLEAU DE BORD'!B2059</f>
        <v>0</v>
      </c>
      <c r="CG2061">
        <f>'[1]TABLEAU DE BORD'!E2059-'[1]TABLEAU DE BORD'!C2059</f>
        <v>0</v>
      </c>
      <c r="CI2061">
        <f>'[1]TABLEAU DE BORD'!H2059</f>
        <v>0</v>
      </c>
      <c r="CJ2061">
        <f>'[1]TABLEAU DE BORD'!K2059-'[1]TABLEAU DE BORD'!I2059</f>
        <v>0</v>
      </c>
    </row>
    <row r="2062" spans="69:88" x14ac:dyDescent="0.25">
      <c r="BQ20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BORD'!$B$13:$B$2000,0),11))*Q2062/INDEX('[1]TABLEAU DE BORD'!$B$13:$R$2000,MATCH('Formalisme RTE'!$H$2,'[1]TABLEAU DE BORD'!$B$13:$B$2000,0),12)</f>
        <v>2.7040062867933941</v>
      </c>
      <c r="BR2062">
        <f t="shared" si="107"/>
        <v>0</v>
      </c>
      <c r="BU2062">
        <f t="shared" si="106"/>
        <v>0.5758883471257642</v>
      </c>
      <c r="BW2062">
        <f>IF($BW$6="","",IF(ISERROR(INDEX([1]Base!$A$2:$C$207,MATCH($BW$6,[1]Base!$A$2:$A$207,0),2))=TRUE,"CABLE INCONNU",(INDEX([1]Base!$A$2:$C$207,MATCH($BW$6,[1]Base!$A$2:$A$207,0),3))))</f>
        <v>15.75</v>
      </c>
      <c r="BY2062">
        <f>IF($BW$6="","",IF(ISERROR(INDEX([1]Base!$A$2:$C$207,MATCH($BW$6,[1]Base!$A$2:$A$207,0),2))=TRUE,"CABLE INCONNU",(INDEX([1]Base!$A$2:$C$207,MATCH($BW$6,[1]Base!$A$2:$A$207,0),2))))</f>
        <v>0.54700000000000004</v>
      </c>
      <c r="CD20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BORD'!$B$13:$B$2000,0),9)))*Q2062/$M$18)</f>
        <v>237.96</v>
      </c>
      <c r="CF2062">
        <f>'[1]TABLEAU DE BORD'!B2060</f>
        <v>0</v>
      </c>
      <c r="CG2062">
        <f>'[1]TABLEAU DE BORD'!E2060-'[1]TABLEAU DE BORD'!C2060</f>
        <v>0</v>
      </c>
      <c r="CI2062">
        <f>'[1]TABLEAU DE BORD'!H2060</f>
        <v>0</v>
      </c>
      <c r="CJ2062">
        <f>'[1]TABLEAU DE BORD'!K2060-'[1]TABLEAU DE BORD'!I2060</f>
        <v>0</v>
      </c>
    </row>
    <row r="2063" spans="69:88" x14ac:dyDescent="0.25">
      <c r="BQ20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BORD'!$B$13:$B$2000,0),11))*Q2063/INDEX('[1]TABLEAU DE BORD'!$B$13:$R$2000,MATCH('Formalisme RTE'!$H$2,'[1]TABLEAU DE BORD'!$B$13:$B$2000,0),12)</f>
        <v>2.7040062867933941</v>
      </c>
      <c r="BR2063">
        <f t="shared" si="107"/>
        <v>0</v>
      </c>
      <c r="BU2063">
        <f t="shared" si="106"/>
        <v>0.5758883471257642</v>
      </c>
      <c r="BW2063">
        <f>IF($BW$6="","",IF(ISERROR(INDEX([1]Base!$A$2:$C$207,MATCH($BW$6,[1]Base!$A$2:$A$207,0),2))=TRUE,"CABLE INCONNU",(INDEX([1]Base!$A$2:$C$207,MATCH($BW$6,[1]Base!$A$2:$A$207,0),3))))</f>
        <v>15.75</v>
      </c>
      <c r="BY2063">
        <f>IF($BW$6="","",IF(ISERROR(INDEX([1]Base!$A$2:$C$207,MATCH($BW$6,[1]Base!$A$2:$A$207,0),2))=TRUE,"CABLE INCONNU",(INDEX([1]Base!$A$2:$C$207,MATCH($BW$6,[1]Base!$A$2:$A$207,0),2))))</f>
        <v>0.54700000000000004</v>
      </c>
      <c r="CD20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BORD'!$B$13:$B$2000,0),9)))*Q2063/$M$18)</f>
        <v>237.96</v>
      </c>
      <c r="CF2063">
        <f>'[1]TABLEAU DE BORD'!B2061</f>
        <v>0</v>
      </c>
      <c r="CG2063">
        <f>'[1]TABLEAU DE BORD'!E2061-'[1]TABLEAU DE BORD'!C2061</f>
        <v>0</v>
      </c>
      <c r="CI2063">
        <f>'[1]TABLEAU DE BORD'!H2061</f>
        <v>0</v>
      </c>
      <c r="CJ2063">
        <f>'[1]TABLEAU DE BORD'!K2061-'[1]TABLEAU DE BORD'!I2061</f>
        <v>0</v>
      </c>
    </row>
    <row r="2064" spans="69:88" x14ac:dyDescent="0.25">
      <c r="BQ20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BORD'!$B$13:$B$2000,0),11))*Q2064/INDEX('[1]TABLEAU DE BORD'!$B$13:$R$2000,MATCH('Formalisme RTE'!$H$2,'[1]TABLEAU DE BORD'!$B$13:$B$2000,0),12)</f>
        <v>2.7040062867933941</v>
      </c>
      <c r="BR2064">
        <f t="shared" si="107"/>
        <v>0</v>
      </c>
      <c r="BU2064">
        <f>SQRT(1-(1/(SQRT((BY2064*0.981)^2+(($B$30/10)*BW2064*0.001)^2)/(BY2064*0.981))^2))</f>
        <v>0.5758883471257642</v>
      </c>
      <c r="BW2064">
        <f>IF($BW$6="","",IF(ISERROR(INDEX([1]Base!$A$2:$C$207,MATCH($BW$6,[1]Base!$A$2:$A$207,0),2))=TRUE,"CABLE INCONNU",(INDEX([1]Base!$A$2:$C$207,MATCH($BW$6,[1]Base!$A$2:$A$207,0),3))))</f>
        <v>15.75</v>
      </c>
      <c r="BY2064">
        <f>IF($BW$6="","",IF(ISERROR(INDEX([1]Base!$A$2:$C$207,MATCH($BW$6,[1]Base!$A$2:$A$207,0),2))=TRUE,"CABLE INCONNU",(INDEX([1]Base!$A$2:$C$207,MATCH($BW$6,[1]Base!$A$2:$A$207,0),2))))</f>
        <v>0.54700000000000004</v>
      </c>
      <c r="CD20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BORD'!$B$13:$B$2000,0),9)))*Q2064/$M$18)</f>
        <v>237.96</v>
      </c>
      <c r="CF2064">
        <f>'[1]TABLEAU DE BORD'!B2062</f>
        <v>0</v>
      </c>
      <c r="CG2064">
        <f>'[1]TABLEAU DE BORD'!E2062-'[1]TABLEAU DE BORD'!C2062</f>
        <v>0</v>
      </c>
      <c r="CI2064">
        <f>'[1]TABLEAU DE BORD'!H2062</f>
        <v>0</v>
      </c>
      <c r="CJ2064">
        <f>'[1]TABLEAU DE BORD'!K2062-'[1]TABLEAU DE BORD'!I2062</f>
        <v>0</v>
      </c>
    </row>
    <row r="2065" spans="69:88" x14ac:dyDescent="0.25">
      <c r="BQ20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BORD'!$B$13:$B$2000,0),11))*Q2065/INDEX('[1]TABLEAU DE BORD'!$B$13:$R$2000,MATCH('Formalisme RTE'!$H$2,'[1]TABLEAU DE BORD'!$B$13:$B$2000,0),12)</f>
        <v>2.7040062867933941</v>
      </c>
      <c r="BR2065">
        <f t="shared" si="107"/>
        <v>0</v>
      </c>
      <c r="BU2065">
        <f t="shared" ref="BU2065:BU2128" si="108">SQRT(1-(1/(SQRT((BY2065*0.981)^2+(($B$30/10)*BW2065*0.001)^2)/(BY2065*0.981))^2))</f>
        <v>0.5758883471257642</v>
      </c>
      <c r="BW2065">
        <f>IF($BW$6="","",IF(ISERROR(INDEX([1]Base!$A$2:$C$207,MATCH($BW$6,[1]Base!$A$2:$A$207,0),2))=TRUE,"CABLE INCONNU",(INDEX([1]Base!$A$2:$C$207,MATCH($BW$6,[1]Base!$A$2:$A$207,0),3))))</f>
        <v>15.75</v>
      </c>
      <c r="BY2065">
        <f>IF($BW$6="","",IF(ISERROR(INDEX([1]Base!$A$2:$C$207,MATCH($BW$6,[1]Base!$A$2:$A$207,0),2))=TRUE,"CABLE INCONNU",(INDEX([1]Base!$A$2:$C$207,MATCH($BW$6,[1]Base!$A$2:$A$207,0),2))))</f>
        <v>0.54700000000000004</v>
      </c>
      <c r="CD20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BORD'!$B$13:$B$2000,0),9)))*Q2065/$M$18)</f>
        <v>237.96</v>
      </c>
      <c r="CF2065">
        <f>'[1]TABLEAU DE BORD'!B2063</f>
        <v>0</v>
      </c>
      <c r="CG2065">
        <f>'[1]TABLEAU DE BORD'!E2063-'[1]TABLEAU DE BORD'!C2063</f>
        <v>0</v>
      </c>
      <c r="CI2065">
        <f>'[1]TABLEAU DE BORD'!H2063</f>
        <v>0</v>
      </c>
      <c r="CJ2065">
        <f>'[1]TABLEAU DE BORD'!K2063-'[1]TABLEAU DE BORD'!I2063</f>
        <v>0</v>
      </c>
    </row>
    <row r="2066" spans="69:88" x14ac:dyDescent="0.25">
      <c r="BQ20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BORD'!$B$13:$B$2000,0),11))*Q2066/INDEX('[1]TABLEAU DE BORD'!$B$13:$R$2000,MATCH('Formalisme RTE'!$H$2,'[1]TABLEAU DE BORD'!$B$13:$B$2000,0),12)</f>
        <v>2.7040062867933941</v>
      </c>
      <c r="BR2066">
        <f t="shared" ref="BR2066:BR2129" si="109">BU2066*CA2066</f>
        <v>0</v>
      </c>
      <c r="BU2066">
        <f t="shared" si="108"/>
        <v>0.5758883471257642</v>
      </c>
      <c r="BW2066">
        <f>IF($BW$6="","",IF(ISERROR(INDEX([1]Base!$A$2:$C$207,MATCH($BW$6,[1]Base!$A$2:$A$207,0),2))=TRUE,"CABLE INCONNU",(INDEX([1]Base!$A$2:$C$207,MATCH($BW$6,[1]Base!$A$2:$A$207,0),3))))</f>
        <v>15.75</v>
      </c>
      <c r="BY2066">
        <f>IF($BW$6="","",IF(ISERROR(INDEX([1]Base!$A$2:$C$207,MATCH($BW$6,[1]Base!$A$2:$A$207,0),2))=TRUE,"CABLE INCONNU",(INDEX([1]Base!$A$2:$C$207,MATCH($BW$6,[1]Base!$A$2:$A$207,0),2))))</f>
        <v>0.54700000000000004</v>
      </c>
      <c r="CD20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BORD'!$B$13:$B$2000,0),9)))*Q2066/$M$18)</f>
        <v>237.96</v>
      </c>
      <c r="CF2066">
        <f>'[1]TABLEAU DE BORD'!B2064</f>
        <v>0</v>
      </c>
      <c r="CG2066">
        <f>'[1]TABLEAU DE BORD'!E2064-'[1]TABLEAU DE BORD'!C2064</f>
        <v>0</v>
      </c>
      <c r="CI2066">
        <f>'[1]TABLEAU DE BORD'!H2064</f>
        <v>0</v>
      </c>
      <c r="CJ2066">
        <f>'[1]TABLEAU DE BORD'!K2064-'[1]TABLEAU DE BORD'!I2064</f>
        <v>0</v>
      </c>
    </row>
    <row r="2067" spans="69:88" x14ac:dyDescent="0.25">
      <c r="BQ20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BORD'!$B$13:$B$2000,0),11))*Q2067/INDEX('[1]TABLEAU DE BORD'!$B$13:$R$2000,MATCH('Formalisme RTE'!$H$2,'[1]TABLEAU DE BORD'!$B$13:$B$2000,0),12)</f>
        <v>2.7040062867933941</v>
      </c>
      <c r="BR2067">
        <f t="shared" si="109"/>
        <v>0</v>
      </c>
      <c r="BU2067">
        <f t="shared" si="108"/>
        <v>0.5758883471257642</v>
      </c>
      <c r="BW2067">
        <f>IF($BW$6="","",IF(ISERROR(INDEX([1]Base!$A$2:$C$207,MATCH($BW$6,[1]Base!$A$2:$A$207,0),2))=TRUE,"CABLE INCONNU",(INDEX([1]Base!$A$2:$C$207,MATCH($BW$6,[1]Base!$A$2:$A$207,0),3))))</f>
        <v>15.75</v>
      </c>
      <c r="BY2067">
        <f>IF($BW$6="","",IF(ISERROR(INDEX([1]Base!$A$2:$C$207,MATCH($BW$6,[1]Base!$A$2:$A$207,0),2))=TRUE,"CABLE INCONNU",(INDEX([1]Base!$A$2:$C$207,MATCH($BW$6,[1]Base!$A$2:$A$207,0),2))))</f>
        <v>0.54700000000000004</v>
      </c>
      <c r="CD20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BORD'!$B$13:$B$2000,0),9)))*Q2067/$M$18)</f>
        <v>237.96</v>
      </c>
      <c r="CF2067">
        <f>'[1]TABLEAU DE BORD'!B2065</f>
        <v>0</v>
      </c>
      <c r="CG2067">
        <f>'[1]TABLEAU DE BORD'!E2065-'[1]TABLEAU DE BORD'!C2065</f>
        <v>0</v>
      </c>
      <c r="CI2067">
        <f>'[1]TABLEAU DE BORD'!H2065</f>
        <v>0</v>
      </c>
      <c r="CJ2067">
        <f>'[1]TABLEAU DE BORD'!K2065-'[1]TABLEAU DE BORD'!I2065</f>
        <v>0</v>
      </c>
    </row>
    <row r="2068" spans="69:88" x14ac:dyDescent="0.25">
      <c r="BQ20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BORD'!$B$13:$B$2000,0),11))*Q2068/INDEX('[1]TABLEAU DE BORD'!$B$13:$R$2000,MATCH('Formalisme RTE'!$H$2,'[1]TABLEAU DE BORD'!$B$13:$B$2000,0),12)</f>
        <v>2.7040062867933941</v>
      </c>
      <c r="BR2068">
        <f t="shared" si="109"/>
        <v>0</v>
      </c>
      <c r="BU2068">
        <f t="shared" si="108"/>
        <v>0.5758883471257642</v>
      </c>
      <c r="BW2068">
        <f>IF($BW$6="","",IF(ISERROR(INDEX([1]Base!$A$2:$C$207,MATCH($BW$6,[1]Base!$A$2:$A$207,0),2))=TRUE,"CABLE INCONNU",(INDEX([1]Base!$A$2:$C$207,MATCH($BW$6,[1]Base!$A$2:$A$207,0),3))))</f>
        <v>15.75</v>
      </c>
      <c r="BY2068">
        <f>IF($BW$6="","",IF(ISERROR(INDEX([1]Base!$A$2:$C$207,MATCH($BW$6,[1]Base!$A$2:$A$207,0),2))=TRUE,"CABLE INCONNU",(INDEX([1]Base!$A$2:$C$207,MATCH($BW$6,[1]Base!$A$2:$A$207,0),2))))</f>
        <v>0.54700000000000004</v>
      </c>
      <c r="CD20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BORD'!$B$13:$B$2000,0),9)))*Q2068/$M$18)</f>
        <v>237.96</v>
      </c>
      <c r="CF2068">
        <f>'[1]TABLEAU DE BORD'!B2066</f>
        <v>0</v>
      </c>
      <c r="CG2068">
        <f>'[1]TABLEAU DE BORD'!E2066-'[1]TABLEAU DE BORD'!C2066</f>
        <v>0</v>
      </c>
      <c r="CI2068">
        <f>'[1]TABLEAU DE BORD'!H2066</f>
        <v>0</v>
      </c>
      <c r="CJ2068">
        <f>'[1]TABLEAU DE BORD'!K2066-'[1]TABLEAU DE BORD'!I2066</f>
        <v>0</v>
      </c>
    </row>
    <row r="2069" spans="69:88" x14ac:dyDescent="0.25">
      <c r="BQ20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BORD'!$B$13:$B$2000,0),11))*Q2069/INDEX('[1]TABLEAU DE BORD'!$B$13:$R$2000,MATCH('Formalisme RTE'!$H$2,'[1]TABLEAU DE BORD'!$B$13:$B$2000,0),12)</f>
        <v>2.7040062867933941</v>
      </c>
      <c r="BR2069">
        <f t="shared" si="109"/>
        <v>0</v>
      </c>
      <c r="BU2069">
        <f t="shared" si="108"/>
        <v>0.5758883471257642</v>
      </c>
      <c r="BW2069">
        <f>IF($BW$6="","",IF(ISERROR(INDEX([1]Base!$A$2:$C$207,MATCH($BW$6,[1]Base!$A$2:$A$207,0),2))=TRUE,"CABLE INCONNU",(INDEX([1]Base!$A$2:$C$207,MATCH($BW$6,[1]Base!$A$2:$A$207,0),3))))</f>
        <v>15.75</v>
      </c>
      <c r="BY2069">
        <f>IF($BW$6="","",IF(ISERROR(INDEX([1]Base!$A$2:$C$207,MATCH($BW$6,[1]Base!$A$2:$A$207,0),2))=TRUE,"CABLE INCONNU",(INDEX([1]Base!$A$2:$C$207,MATCH($BW$6,[1]Base!$A$2:$A$207,0),2))))</f>
        <v>0.54700000000000004</v>
      </c>
      <c r="CD20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BORD'!$B$13:$B$2000,0),9)))*Q2069/$M$18)</f>
        <v>237.96</v>
      </c>
      <c r="CF2069">
        <f>'[1]TABLEAU DE BORD'!B2067</f>
        <v>0</v>
      </c>
      <c r="CG2069">
        <f>'[1]TABLEAU DE BORD'!E2067-'[1]TABLEAU DE BORD'!C2067</f>
        <v>0</v>
      </c>
      <c r="CI2069">
        <f>'[1]TABLEAU DE BORD'!H2067</f>
        <v>0</v>
      </c>
      <c r="CJ2069">
        <f>'[1]TABLEAU DE BORD'!K2067-'[1]TABLEAU DE BORD'!I2067</f>
        <v>0</v>
      </c>
    </row>
    <row r="2070" spans="69:88" x14ac:dyDescent="0.25">
      <c r="BQ20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BORD'!$B$13:$B$2000,0),11))*Q2070/INDEX('[1]TABLEAU DE BORD'!$B$13:$R$2000,MATCH('Formalisme RTE'!$H$2,'[1]TABLEAU DE BORD'!$B$13:$B$2000,0),12)</f>
        <v>2.7040062867933941</v>
      </c>
      <c r="BR2070">
        <f t="shared" si="109"/>
        <v>0</v>
      </c>
      <c r="BU2070">
        <f t="shared" si="108"/>
        <v>0.5758883471257642</v>
      </c>
      <c r="BW2070">
        <f>IF($BW$6="","",IF(ISERROR(INDEX([1]Base!$A$2:$C$207,MATCH($BW$6,[1]Base!$A$2:$A$207,0),2))=TRUE,"CABLE INCONNU",(INDEX([1]Base!$A$2:$C$207,MATCH($BW$6,[1]Base!$A$2:$A$207,0),3))))</f>
        <v>15.75</v>
      </c>
      <c r="BY2070">
        <f>IF($BW$6="","",IF(ISERROR(INDEX([1]Base!$A$2:$C$207,MATCH($BW$6,[1]Base!$A$2:$A$207,0),2))=TRUE,"CABLE INCONNU",(INDEX([1]Base!$A$2:$C$207,MATCH($BW$6,[1]Base!$A$2:$A$207,0),2))))</f>
        <v>0.54700000000000004</v>
      </c>
      <c r="CD20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BORD'!$B$13:$B$2000,0),9)))*Q2070/$M$18)</f>
        <v>237.96</v>
      </c>
      <c r="CF2070">
        <f>'[1]TABLEAU DE BORD'!B2068</f>
        <v>0</v>
      </c>
      <c r="CG2070">
        <f>'[1]TABLEAU DE BORD'!E2068-'[1]TABLEAU DE BORD'!C2068</f>
        <v>0</v>
      </c>
      <c r="CI2070">
        <f>'[1]TABLEAU DE BORD'!H2068</f>
        <v>0</v>
      </c>
      <c r="CJ2070">
        <f>'[1]TABLEAU DE BORD'!K2068-'[1]TABLEAU DE BORD'!I2068</f>
        <v>0</v>
      </c>
    </row>
    <row r="2071" spans="69:88" x14ac:dyDescent="0.25">
      <c r="BQ20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BORD'!$B$13:$B$2000,0),11))*Q2071/INDEX('[1]TABLEAU DE BORD'!$B$13:$R$2000,MATCH('Formalisme RTE'!$H$2,'[1]TABLEAU DE BORD'!$B$13:$B$2000,0),12)</f>
        <v>2.7040062867933941</v>
      </c>
      <c r="BR2071">
        <f t="shared" si="109"/>
        <v>0</v>
      </c>
      <c r="BU2071">
        <f t="shared" si="108"/>
        <v>0.5758883471257642</v>
      </c>
      <c r="BW2071">
        <f>IF($BW$6="","",IF(ISERROR(INDEX([1]Base!$A$2:$C$207,MATCH($BW$6,[1]Base!$A$2:$A$207,0),2))=TRUE,"CABLE INCONNU",(INDEX([1]Base!$A$2:$C$207,MATCH($BW$6,[1]Base!$A$2:$A$207,0),3))))</f>
        <v>15.75</v>
      </c>
      <c r="BY2071">
        <f>IF($BW$6="","",IF(ISERROR(INDEX([1]Base!$A$2:$C$207,MATCH($BW$6,[1]Base!$A$2:$A$207,0),2))=TRUE,"CABLE INCONNU",(INDEX([1]Base!$A$2:$C$207,MATCH($BW$6,[1]Base!$A$2:$A$207,0),2))))</f>
        <v>0.54700000000000004</v>
      </c>
      <c r="CD20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BORD'!$B$13:$B$2000,0),9)))*Q2071/$M$18)</f>
        <v>237.96</v>
      </c>
      <c r="CF2071">
        <f>'[1]TABLEAU DE BORD'!B2069</f>
        <v>0</v>
      </c>
      <c r="CG2071">
        <f>'[1]TABLEAU DE BORD'!E2069-'[1]TABLEAU DE BORD'!C2069</f>
        <v>0</v>
      </c>
      <c r="CI2071">
        <f>'[1]TABLEAU DE BORD'!H2069</f>
        <v>0</v>
      </c>
      <c r="CJ2071">
        <f>'[1]TABLEAU DE BORD'!K2069-'[1]TABLEAU DE BORD'!I2069</f>
        <v>0</v>
      </c>
    </row>
    <row r="2072" spans="69:88" x14ac:dyDescent="0.25">
      <c r="BQ20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BORD'!$B$13:$B$2000,0),11))*Q2072/INDEX('[1]TABLEAU DE BORD'!$B$13:$R$2000,MATCH('Formalisme RTE'!$H$2,'[1]TABLEAU DE BORD'!$B$13:$B$2000,0),12)</f>
        <v>2.7040062867933941</v>
      </c>
      <c r="BR2072">
        <f t="shared" si="109"/>
        <v>0</v>
      </c>
      <c r="BU2072">
        <f t="shared" si="108"/>
        <v>0.5758883471257642</v>
      </c>
      <c r="BW2072">
        <f>IF($BW$6="","",IF(ISERROR(INDEX([1]Base!$A$2:$C$207,MATCH($BW$6,[1]Base!$A$2:$A$207,0),2))=TRUE,"CABLE INCONNU",(INDEX([1]Base!$A$2:$C$207,MATCH($BW$6,[1]Base!$A$2:$A$207,0),3))))</f>
        <v>15.75</v>
      </c>
      <c r="BY2072">
        <f>IF($BW$6="","",IF(ISERROR(INDEX([1]Base!$A$2:$C$207,MATCH($BW$6,[1]Base!$A$2:$A$207,0),2))=TRUE,"CABLE INCONNU",(INDEX([1]Base!$A$2:$C$207,MATCH($BW$6,[1]Base!$A$2:$A$207,0),2))))</f>
        <v>0.54700000000000004</v>
      </c>
      <c r="CD20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BORD'!$B$13:$B$2000,0),9)))*Q2072/$M$18)</f>
        <v>237.96</v>
      </c>
      <c r="CF2072">
        <f>'[1]TABLEAU DE BORD'!B2070</f>
        <v>0</v>
      </c>
      <c r="CG2072">
        <f>'[1]TABLEAU DE BORD'!E2070-'[1]TABLEAU DE BORD'!C2070</f>
        <v>0</v>
      </c>
      <c r="CI2072">
        <f>'[1]TABLEAU DE BORD'!H2070</f>
        <v>0</v>
      </c>
      <c r="CJ2072">
        <f>'[1]TABLEAU DE BORD'!K2070-'[1]TABLEAU DE BORD'!I2070</f>
        <v>0</v>
      </c>
    </row>
    <row r="2073" spans="69:88" x14ac:dyDescent="0.25">
      <c r="BQ20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BORD'!$B$13:$B$2000,0),11))*Q2073/INDEX('[1]TABLEAU DE BORD'!$B$13:$R$2000,MATCH('Formalisme RTE'!$H$2,'[1]TABLEAU DE BORD'!$B$13:$B$2000,0),12)</f>
        <v>2.7040062867933941</v>
      </c>
      <c r="BR2073">
        <f t="shared" si="109"/>
        <v>0</v>
      </c>
      <c r="BU2073">
        <f t="shared" si="108"/>
        <v>0.5758883471257642</v>
      </c>
      <c r="BW2073">
        <f>IF($BW$6="","",IF(ISERROR(INDEX([1]Base!$A$2:$C$207,MATCH($BW$6,[1]Base!$A$2:$A$207,0),2))=TRUE,"CABLE INCONNU",(INDEX([1]Base!$A$2:$C$207,MATCH($BW$6,[1]Base!$A$2:$A$207,0),3))))</f>
        <v>15.75</v>
      </c>
      <c r="BY2073">
        <f>IF($BW$6="","",IF(ISERROR(INDEX([1]Base!$A$2:$C$207,MATCH($BW$6,[1]Base!$A$2:$A$207,0),2))=TRUE,"CABLE INCONNU",(INDEX([1]Base!$A$2:$C$207,MATCH($BW$6,[1]Base!$A$2:$A$207,0),2))))</f>
        <v>0.54700000000000004</v>
      </c>
      <c r="CD20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BORD'!$B$13:$B$2000,0),9)))*Q2073/$M$18)</f>
        <v>237.96</v>
      </c>
      <c r="CF2073">
        <f>'[1]TABLEAU DE BORD'!B2071</f>
        <v>0</v>
      </c>
      <c r="CG2073">
        <f>'[1]TABLEAU DE BORD'!E2071-'[1]TABLEAU DE BORD'!C2071</f>
        <v>0</v>
      </c>
      <c r="CI2073">
        <f>'[1]TABLEAU DE BORD'!H2071</f>
        <v>0</v>
      </c>
      <c r="CJ2073">
        <f>'[1]TABLEAU DE BORD'!K2071-'[1]TABLEAU DE BORD'!I2071</f>
        <v>0</v>
      </c>
    </row>
    <row r="2074" spans="69:88" x14ac:dyDescent="0.25">
      <c r="BQ20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BORD'!$B$13:$B$2000,0),11))*Q2074/INDEX('[1]TABLEAU DE BORD'!$B$13:$R$2000,MATCH('Formalisme RTE'!$H$2,'[1]TABLEAU DE BORD'!$B$13:$B$2000,0),12)</f>
        <v>2.7040062867933941</v>
      </c>
      <c r="BR2074">
        <f t="shared" si="109"/>
        <v>0</v>
      </c>
      <c r="BU2074">
        <f t="shared" si="108"/>
        <v>0.5758883471257642</v>
      </c>
      <c r="BW2074">
        <f>IF($BW$6="","",IF(ISERROR(INDEX([1]Base!$A$2:$C$207,MATCH($BW$6,[1]Base!$A$2:$A$207,0),2))=TRUE,"CABLE INCONNU",(INDEX([1]Base!$A$2:$C$207,MATCH($BW$6,[1]Base!$A$2:$A$207,0),3))))</f>
        <v>15.75</v>
      </c>
      <c r="BY2074">
        <f>IF($BW$6="","",IF(ISERROR(INDEX([1]Base!$A$2:$C$207,MATCH($BW$6,[1]Base!$A$2:$A$207,0),2))=TRUE,"CABLE INCONNU",(INDEX([1]Base!$A$2:$C$207,MATCH($BW$6,[1]Base!$A$2:$A$207,0),2))))</f>
        <v>0.54700000000000004</v>
      </c>
      <c r="CD20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BORD'!$B$13:$B$2000,0),9)))*Q2074/$M$18)</f>
        <v>237.96</v>
      </c>
      <c r="CF2074">
        <f>'[1]TABLEAU DE BORD'!B2072</f>
        <v>0</v>
      </c>
      <c r="CG2074">
        <f>'[1]TABLEAU DE BORD'!E2072-'[1]TABLEAU DE BORD'!C2072</f>
        <v>0</v>
      </c>
      <c r="CI2074">
        <f>'[1]TABLEAU DE BORD'!H2072</f>
        <v>0</v>
      </c>
      <c r="CJ2074">
        <f>'[1]TABLEAU DE BORD'!K2072-'[1]TABLEAU DE BORD'!I2072</f>
        <v>0</v>
      </c>
    </row>
    <row r="2075" spans="69:88" x14ac:dyDescent="0.25">
      <c r="BQ20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BORD'!$B$13:$B$2000,0),11))*Q2075/INDEX('[1]TABLEAU DE BORD'!$B$13:$R$2000,MATCH('Formalisme RTE'!$H$2,'[1]TABLEAU DE BORD'!$B$13:$B$2000,0),12)</f>
        <v>2.7040062867933941</v>
      </c>
      <c r="BR2075">
        <f t="shared" si="109"/>
        <v>0</v>
      </c>
      <c r="BU2075">
        <f t="shared" si="108"/>
        <v>0.5758883471257642</v>
      </c>
      <c r="BW2075">
        <f>IF($BW$6="","",IF(ISERROR(INDEX([1]Base!$A$2:$C$207,MATCH($BW$6,[1]Base!$A$2:$A$207,0),2))=TRUE,"CABLE INCONNU",(INDEX([1]Base!$A$2:$C$207,MATCH($BW$6,[1]Base!$A$2:$A$207,0),3))))</f>
        <v>15.75</v>
      </c>
      <c r="BY2075">
        <f>IF($BW$6="","",IF(ISERROR(INDEX([1]Base!$A$2:$C$207,MATCH($BW$6,[1]Base!$A$2:$A$207,0),2))=TRUE,"CABLE INCONNU",(INDEX([1]Base!$A$2:$C$207,MATCH($BW$6,[1]Base!$A$2:$A$207,0),2))))</f>
        <v>0.54700000000000004</v>
      </c>
      <c r="CD20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BORD'!$B$13:$B$2000,0),9)))*Q2075/$M$18)</f>
        <v>237.96</v>
      </c>
      <c r="CF2075">
        <f>'[1]TABLEAU DE BORD'!B2073</f>
        <v>0</v>
      </c>
      <c r="CG2075">
        <f>'[1]TABLEAU DE BORD'!E2073-'[1]TABLEAU DE BORD'!C2073</f>
        <v>0</v>
      </c>
      <c r="CI2075">
        <f>'[1]TABLEAU DE BORD'!H2073</f>
        <v>0</v>
      </c>
      <c r="CJ2075">
        <f>'[1]TABLEAU DE BORD'!K2073-'[1]TABLEAU DE BORD'!I2073</f>
        <v>0</v>
      </c>
    </row>
    <row r="2076" spans="69:88" x14ac:dyDescent="0.25">
      <c r="BQ20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BORD'!$B$13:$B$2000,0),11))*Q2076/INDEX('[1]TABLEAU DE BORD'!$B$13:$R$2000,MATCH('Formalisme RTE'!$H$2,'[1]TABLEAU DE BORD'!$B$13:$B$2000,0),12)</f>
        <v>2.7040062867933941</v>
      </c>
      <c r="BR2076">
        <f t="shared" si="109"/>
        <v>0</v>
      </c>
      <c r="BU2076">
        <f t="shared" si="108"/>
        <v>0.5758883471257642</v>
      </c>
      <c r="BW2076">
        <f>IF($BW$6="","",IF(ISERROR(INDEX([1]Base!$A$2:$C$207,MATCH($BW$6,[1]Base!$A$2:$A$207,0),2))=TRUE,"CABLE INCONNU",(INDEX([1]Base!$A$2:$C$207,MATCH($BW$6,[1]Base!$A$2:$A$207,0),3))))</f>
        <v>15.75</v>
      </c>
      <c r="BY2076">
        <f>IF($BW$6="","",IF(ISERROR(INDEX([1]Base!$A$2:$C$207,MATCH($BW$6,[1]Base!$A$2:$A$207,0),2))=TRUE,"CABLE INCONNU",(INDEX([1]Base!$A$2:$C$207,MATCH($BW$6,[1]Base!$A$2:$A$207,0),2))))</f>
        <v>0.54700000000000004</v>
      </c>
      <c r="CD20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BORD'!$B$13:$B$2000,0),9)))*Q2076/$M$18)</f>
        <v>237.96</v>
      </c>
      <c r="CF2076">
        <f>'[1]TABLEAU DE BORD'!B2074</f>
        <v>0</v>
      </c>
      <c r="CG2076">
        <f>'[1]TABLEAU DE BORD'!E2074-'[1]TABLEAU DE BORD'!C2074</f>
        <v>0</v>
      </c>
      <c r="CI2076">
        <f>'[1]TABLEAU DE BORD'!H2074</f>
        <v>0</v>
      </c>
      <c r="CJ2076">
        <f>'[1]TABLEAU DE BORD'!K2074-'[1]TABLEAU DE BORD'!I2074</f>
        <v>0</v>
      </c>
    </row>
    <row r="2077" spans="69:88" x14ac:dyDescent="0.25">
      <c r="BQ20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BORD'!$B$13:$B$2000,0),11))*Q2077/INDEX('[1]TABLEAU DE BORD'!$B$13:$R$2000,MATCH('Formalisme RTE'!$H$2,'[1]TABLEAU DE BORD'!$B$13:$B$2000,0),12)</f>
        <v>2.7040062867933941</v>
      </c>
      <c r="BR2077">
        <f t="shared" si="109"/>
        <v>0</v>
      </c>
      <c r="BU2077">
        <f t="shared" si="108"/>
        <v>0.5758883471257642</v>
      </c>
      <c r="BW2077">
        <f>IF($BW$6="","",IF(ISERROR(INDEX([1]Base!$A$2:$C$207,MATCH($BW$6,[1]Base!$A$2:$A$207,0),2))=TRUE,"CABLE INCONNU",(INDEX([1]Base!$A$2:$C$207,MATCH($BW$6,[1]Base!$A$2:$A$207,0),3))))</f>
        <v>15.75</v>
      </c>
      <c r="BY2077">
        <f>IF($BW$6="","",IF(ISERROR(INDEX([1]Base!$A$2:$C$207,MATCH($BW$6,[1]Base!$A$2:$A$207,0),2))=TRUE,"CABLE INCONNU",(INDEX([1]Base!$A$2:$C$207,MATCH($BW$6,[1]Base!$A$2:$A$207,0),2))))</f>
        <v>0.54700000000000004</v>
      </c>
      <c r="CD20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BORD'!$B$13:$B$2000,0),9)))*Q2077/$M$18)</f>
        <v>237.96</v>
      </c>
      <c r="CF2077">
        <f>'[1]TABLEAU DE BORD'!B2075</f>
        <v>0</v>
      </c>
      <c r="CG2077">
        <f>'[1]TABLEAU DE BORD'!E2075-'[1]TABLEAU DE BORD'!C2075</f>
        <v>0</v>
      </c>
      <c r="CI2077">
        <f>'[1]TABLEAU DE BORD'!H2075</f>
        <v>0</v>
      </c>
      <c r="CJ2077">
        <f>'[1]TABLEAU DE BORD'!K2075-'[1]TABLEAU DE BORD'!I2075</f>
        <v>0</v>
      </c>
    </row>
    <row r="2078" spans="69:88" x14ac:dyDescent="0.25">
      <c r="BQ20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BORD'!$B$13:$B$2000,0),11))*Q2078/INDEX('[1]TABLEAU DE BORD'!$B$13:$R$2000,MATCH('Formalisme RTE'!$H$2,'[1]TABLEAU DE BORD'!$B$13:$B$2000,0),12)</f>
        <v>2.7040062867933941</v>
      </c>
      <c r="BR2078">
        <f t="shared" si="109"/>
        <v>0</v>
      </c>
      <c r="BU2078">
        <f t="shared" si="108"/>
        <v>0.5758883471257642</v>
      </c>
      <c r="BW2078">
        <f>IF($BW$6="","",IF(ISERROR(INDEX([1]Base!$A$2:$C$207,MATCH($BW$6,[1]Base!$A$2:$A$207,0),2))=TRUE,"CABLE INCONNU",(INDEX([1]Base!$A$2:$C$207,MATCH($BW$6,[1]Base!$A$2:$A$207,0),3))))</f>
        <v>15.75</v>
      </c>
      <c r="BY2078">
        <f>IF($BW$6="","",IF(ISERROR(INDEX([1]Base!$A$2:$C$207,MATCH($BW$6,[1]Base!$A$2:$A$207,0),2))=TRUE,"CABLE INCONNU",(INDEX([1]Base!$A$2:$C$207,MATCH($BW$6,[1]Base!$A$2:$A$207,0),2))))</f>
        <v>0.54700000000000004</v>
      </c>
      <c r="CD20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BORD'!$B$13:$B$2000,0),9)))*Q2078/$M$18)</f>
        <v>237.96</v>
      </c>
      <c r="CF2078">
        <f>'[1]TABLEAU DE BORD'!B2076</f>
        <v>0</v>
      </c>
      <c r="CG2078">
        <f>'[1]TABLEAU DE BORD'!E2076-'[1]TABLEAU DE BORD'!C2076</f>
        <v>0</v>
      </c>
      <c r="CI2078">
        <f>'[1]TABLEAU DE BORD'!H2076</f>
        <v>0</v>
      </c>
      <c r="CJ2078">
        <f>'[1]TABLEAU DE BORD'!K2076-'[1]TABLEAU DE BORD'!I2076</f>
        <v>0</v>
      </c>
    </row>
    <row r="2079" spans="69:88" x14ac:dyDescent="0.25">
      <c r="BQ20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BORD'!$B$13:$B$2000,0),11))*Q2079/INDEX('[1]TABLEAU DE BORD'!$B$13:$R$2000,MATCH('Formalisme RTE'!$H$2,'[1]TABLEAU DE BORD'!$B$13:$B$2000,0),12)</f>
        <v>2.7040062867933941</v>
      </c>
      <c r="BR2079">
        <f t="shared" si="109"/>
        <v>0</v>
      </c>
      <c r="BU2079">
        <f t="shared" si="108"/>
        <v>0.5758883471257642</v>
      </c>
      <c r="BW2079">
        <f>IF($BW$6="","",IF(ISERROR(INDEX([1]Base!$A$2:$C$207,MATCH($BW$6,[1]Base!$A$2:$A$207,0),2))=TRUE,"CABLE INCONNU",(INDEX([1]Base!$A$2:$C$207,MATCH($BW$6,[1]Base!$A$2:$A$207,0),3))))</f>
        <v>15.75</v>
      </c>
      <c r="BY2079">
        <f>IF($BW$6="","",IF(ISERROR(INDEX([1]Base!$A$2:$C$207,MATCH($BW$6,[1]Base!$A$2:$A$207,0),2))=TRUE,"CABLE INCONNU",(INDEX([1]Base!$A$2:$C$207,MATCH($BW$6,[1]Base!$A$2:$A$207,0),2))))</f>
        <v>0.54700000000000004</v>
      </c>
      <c r="CD20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BORD'!$B$13:$B$2000,0),9)))*Q2079/$M$18)</f>
        <v>237.96</v>
      </c>
      <c r="CF2079">
        <f>'[1]TABLEAU DE BORD'!B2077</f>
        <v>0</v>
      </c>
      <c r="CG2079">
        <f>'[1]TABLEAU DE BORD'!E2077-'[1]TABLEAU DE BORD'!C2077</f>
        <v>0</v>
      </c>
      <c r="CI2079">
        <f>'[1]TABLEAU DE BORD'!H2077</f>
        <v>0</v>
      </c>
      <c r="CJ2079">
        <f>'[1]TABLEAU DE BORD'!K2077-'[1]TABLEAU DE BORD'!I2077</f>
        <v>0</v>
      </c>
    </row>
    <row r="2080" spans="69:88" x14ac:dyDescent="0.25">
      <c r="BQ20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BORD'!$B$13:$B$2000,0),11))*Q2080/INDEX('[1]TABLEAU DE BORD'!$B$13:$R$2000,MATCH('Formalisme RTE'!$H$2,'[1]TABLEAU DE BORD'!$B$13:$B$2000,0),12)</f>
        <v>2.7040062867933941</v>
      </c>
      <c r="BR2080">
        <f t="shared" si="109"/>
        <v>0</v>
      </c>
      <c r="BU2080">
        <f t="shared" si="108"/>
        <v>0.5758883471257642</v>
      </c>
      <c r="BW2080">
        <f>IF($BW$6="","",IF(ISERROR(INDEX([1]Base!$A$2:$C$207,MATCH($BW$6,[1]Base!$A$2:$A$207,0),2))=TRUE,"CABLE INCONNU",(INDEX([1]Base!$A$2:$C$207,MATCH($BW$6,[1]Base!$A$2:$A$207,0),3))))</f>
        <v>15.75</v>
      </c>
      <c r="BY2080">
        <f>IF($BW$6="","",IF(ISERROR(INDEX([1]Base!$A$2:$C$207,MATCH($BW$6,[1]Base!$A$2:$A$207,0),2))=TRUE,"CABLE INCONNU",(INDEX([1]Base!$A$2:$C$207,MATCH($BW$6,[1]Base!$A$2:$A$207,0),2))))</f>
        <v>0.54700000000000004</v>
      </c>
      <c r="CD20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BORD'!$B$13:$B$2000,0),9)))*Q2080/$M$18)</f>
        <v>237.96</v>
      </c>
      <c r="CF2080">
        <f>'[1]TABLEAU DE BORD'!B2078</f>
        <v>0</v>
      </c>
      <c r="CG2080">
        <f>'[1]TABLEAU DE BORD'!E2078-'[1]TABLEAU DE BORD'!C2078</f>
        <v>0</v>
      </c>
      <c r="CI2080">
        <f>'[1]TABLEAU DE BORD'!H2078</f>
        <v>0</v>
      </c>
      <c r="CJ2080">
        <f>'[1]TABLEAU DE BORD'!K2078-'[1]TABLEAU DE BORD'!I2078</f>
        <v>0</v>
      </c>
    </row>
    <row r="2081" spans="69:88" x14ac:dyDescent="0.25">
      <c r="BQ20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BORD'!$B$13:$B$2000,0),11))*Q2081/INDEX('[1]TABLEAU DE BORD'!$B$13:$R$2000,MATCH('Formalisme RTE'!$H$2,'[1]TABLEAU DE BORD'!$B$13:$B$2000,0),12)</f>
        <v>2.7040062867933941</v>
      </c>
      <c r="BR2081">
        <f t="shared" si="109"/>
        <v>0</v>
      </c>
      <c r="BU2081">
        <f t="shared" si="108"/>
        <v>0.5758883471257642</v>
      </c>
      <c r="BW2081">
        <f>IF($BW$6="","",IF(ISERROR(INDEX([1]Base!$A$2:$C$207,MATCH($BW$6,[1]Base!$A$2:$A$207,0),2))=TRUE,"CABLE INCONNU",(INDEX([1]Base!$A$2:$C$207,MATCH($BW$6,[1]Base!$A$2:$A$207,0),3))))</f>
        <v>15.75</v>
      </c>
      <c r="BY2081">
        <f>IF($BW$6="","",IF(ISERROR(INDEX([1]Base!$A$2:$C$207,MATCH($BW$6,[1]Base!$A$2:$A$207,0),2))=TRUE,"CABLE INCONNU",(INDEX([1]Base!$A$2:$C$207,MATCH($BW$6,[1]Base!$A$2:$A$207,0),2))))</f>
        <v>0.54700000000000004</v>
      </c>
      <c r="CD20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BORD'!$B$13:$B$2000,0),9)))*Q2081/$M$18)</f>
        <v>237.96</v>
      </c>
      <c r="CF2081">
        <f>'[1]TABLEAU DE BORD'!B2079</f>
        <v>0</v>
      </c>
      <c r="CG2081">
        <f>'[1]TABLEAU DE BORD'!E2079-'[1]TABLEAU DE BORD'!C2079</f>
        <v>0</v>
      </c>
      <c r="CI2081">
        <f>'[1]TABLEAU DE BORD'!H2079</f>
        <v>0</v>
      </c>
      <c r="CJ2081">
        <f>'[1]TABLEAU DE BORD'!K2079-'[1]TABLEAU DE BORD'!I2079</f>
        <v>0</v>
      </c>
    </row>
    <row r="2082" spans="69:88" x14ac:dyDescent="0.25">
      <c r="BQ20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BORD'!$B$13:$B$2000,0),11))*Q2082/INDEX('[1]TABLEAU DE BORD'!$B$13:$R$2000,MATCH('Formalisme RTE'!$H$2,'[1]TABLEAU DE BORD'!$B$13:$B$2000,0),12)</f>
        <v>2.7040062867933941</v>
      </c>
      <c r="BR2082">
        <f t="shared" si="109"/>
        <v>0</v>
      </c>
      <c r="BU2082">
        <f t="shared" si="108"/>
        <v>0.5758883471257642</v>
      </c>
      <c r="BW2082">
        <f>IF($BW$6="","",IF(ISERROR(INDEX([1]Base!$A$2:$C$207,MATCH($BW$6,[1]Base!$A$2:$A$207,0),2))=TRUE,"CABLE INCONNU",(INDEX([1]Base!$A$2:$C$207,MATCH($BW$6,[1]Base!$A$2:$A$207,0),3))))</f>
        <v>15.75</v>
      </c>
      <c r="BY2082">
        <f>IF($BW$6="","",IF(ISERROR(INDEX([1]Base!$A$2:$C$207,MATCH($BW$6,[1]Base!$A$2:$A$207,0),2))=TRUE,"CABLE INCONNU",(INDEX([1]Base!$A$2:$C$207,MATCH($BW$6,[1]Base!$A$2:$A$207,0),2))))</f>
        <v>0.54700000000000004</v>
      </c>
      <c r="CD20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BORD'!$B$13:$B$2000,0),9)))*Q2082/$M$18)</f>
        <v>237.96</v>
      </c>
      <c r="CF2082">
        <f>'[1]TABLEAU DE BORD'!B2080</f>
        <v>0</v>
      </c>
      <c r="CG2082">
        <f>'[1]TABLEAU DE BORD'!E2080-'[1]TABLEAU DE BORD'!C2080</f>
        <v>0</v>
      </c>
      <c r="CI2082">
        <f>'[1]TABLEAU DE BORD'!H2080</f>
        <v>0</v>
      </c>
      <c r="CJ2082">
        <f>'[1]TABLEAU DE BORD'!K2080-'[1]TABLEAU DE BORD'!I2080</f>
        <v>0</v>
      </c>
    </row>
    <row r="2083" spans="69:88" x14ac:dyDescent="0.25">
      <c r="BQ20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BORD'!$B$13:$B$2000,0),11))*Q2083/INDEX('[1]TABLEAU DE BORD'!$B$13:$R$2000,MATCH('Formalisme RTE'!$H$2,'[1]TABLEAU DE BORD'!$B$13:$B$2000,0),12)</f>
        <v>2.7040062867933941</v>
      </c>
      <c r="BR2083">
        <f t="shared" si="109"/>
        <v>0</v>
      </c>
      <c r="BU2083">
        <f t="shared" si="108"/>
        <v>0.5758883471257642</v>
      </c>
      <c r="BW2083">
        <f>IF($BW$6="","",IF(ISERROR(INDEX([1]Base!$A$2:$C$207,MATCH($BW$6,[1]Base!$A$2:$A$207,0),2))=TRUE,"CABLE INCONNU",(INDEX([1]Base!$A$2:$C$207,MATCH($BW$6,[1]Base!$A$2:$A$207,0),3))))</f>
        <v>15.75</v>
      </c>
      <c r="BY2083">
        <f>IF($BW$6="","",IF(ISERROR(INDEX([1]Base!$A$2:$C$207,MATCH($BW$6,[1]Base!$A$2:$A$207,0),2))=TRUE,"CABLE INCONNU",(INDEX([1]Base!$A$2:$C$207,MATCH($BW$6,[1]Base!$A$2:$A$207,0),2))))</f>
        <v>0.54700000000000004</v>
      </c>
      <c r="CD20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BORD'!$B$13:$B$2000,0),9)))*Q2083/$M$18)</f>
        <v>237.96</v>
      </c>
      <c r="CF2083">
        <f>'[1]TABLEAU DE BORD'!B2081</f>
        <v>0</v>
      </c>
      <c r="CG2083">
        <f>'[1]TABLEAU DE BORD'!E2081-'[1]TABLEAU DE BORD'!C2081</f>
        <v>0</v>
      </c>
      <c r="CI2083">
        <f>'[1]TABLEAU DE BORD'!H2081</f>
        <v>0</v>
      </c>
      <c r="CJ2083">
        <f>'[1]TABLEAU DE BORD'!K2081-'[1]TABLEAU DE BORD'!I2081</f>
        <v>0</v>
      </c>
    </row>
    <row r="2084" spans="69:88" x14ac:dyDescent="0.25">
      <c r="BQ20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BORD'!$B$13:$B$2000,0),11))*Q2084/INDEX('[1]TABLEAU DE BORD'!$B$13:$R$2000,MATCH('Formalisme RTE'!$H$2,'[1]TABLEAU DE BORD'!$B$13:$B$2000,0),12)</f>
        <v>2.7040062867933941</v>
      </c>
      <c r="BR2084">
        <f t="shared" si="109"/>
        <v>0</v>
      </c>
      <c r="BU2084">
        <f t="shared" si="108"/>
        <v>0.5758883471257642</v>
      </c>
      <c r="BW2084">
        <f>IF($BW$6="","",IF(ISERROR(INDEX([1]Base!$A$2:$C$207,MATCH($BW$6,[1]Base!$A$2:$A$207,0),2))=TRUE,"CABLE INCONNU",(INDEX([1]Base!$A$2:$C$207,MATCH($BW$6,[1]Base!$A$2:$A$207,0),3))))</f>
        <v>15.75</v>
      </c>
      <c r="BY2084">
        <f>IF($BW$6="","",IF(ISERROR(INDEX([1]Base!$A$2:$C$207,MATCH($BW$6,[1]Base!$A$2:$A$207,0),2))=TRUE,"CABLE INCONNU",(INDEX([1]Base!$A$2:$C$207,MATCH($BW$6,[1]Base!$A$2:$A$207,0),2))))</f>
        <v>0.54700000000000004</v>
      </c>
      <c r="CD20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BORD'!$B$13:$B$2000,0),9)))*Q2084/$M$18)</f>
        <v>237.96</v>
      </c>
      <c r="CF2084">
        <f>'[1]TABLEAU DE BORD'!B2082</f>
        <v>0</v>
      </c>
      <c r="CG2084">
        <f>'[1]TABLEAU DE BORD'!E2082-'[1]TABLEAU DE BORD'!C2082</f>
        <v>0</v>
      </c>
      <c r="CI2084">
        <f>'[1]TABLEAU DE BORD'!H2082</f>
        <v>0</v>
      </c>
      <c r="CJ2084">
        <f>'[1]TABLEAU DE BORD'!K2082-'[1]TABLEAU DE BORD'!I2082</f>
        <v>0</v>
      </c>
    </row>
    <row r="2085" spans="69:88" x14ac:dyDescent="0.25">
      <c r="BQ20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BORD'!$B$13:$B$2000,0),11))*Q2085/INDEX('[1]TABLEAU DE BORD'!$B$13:$R$2000,MATCH('Formalisme RTE'!$H$2,'[1]TABLEAU DE BORD'!$B$13:$B$2000,0),12)</f>
        <v>2.7040062867933941</v>
      </c>
      <c r="BR2085">
        <f t="shared" si="109"/>
        <v>0</v>
      </c>
      <c r="BU2085">
        <f t="shared" si="108"/>
        <v>0.5758883471257642</v>
      </c>
      <c r="BW2085">
        <f>IF($BW$6="","",IF(ISERROR(INDEX([1]Base!$A$2:$C$207,MATCH($BW$6,[1]Base!$A$2:$A$207,0),2))=TRUE,"CABLE INCONNU",(INDEX([1]Base!$A$2:$C$207,MATCH($BW$6,[1]Base!$A$2:$A$207,0),3))))</f>
        <v>15.75</v>
      </c>
      <c r="BY2085">
        <f>IF($BW$6="","",IF(ISERROR(INDEX([1]Base!$A$2:$C$207,MATCH($BW$6,[1]Base!$A$2:$A$207,0),2))=TRUE,"CABLE INCONNU",(INDEX([1]Base!$A$2:$C$207,MATCH($BW$6,[1]Base!$A$2:$A$207,0),2))))</f>
        <v>0.54700000000000004</v>
      </c>
      <c r="CD20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BORD'!$B$13:$B$2000,0),9)))*Q2085/$M$18)</f>
        <v>237.96</v>
      </c>
      <c r="CF2085">
        <f>'[1]TABLEAU DE BORD'!B2083</f>
        <v>0</v>
      </c>
      <c r="CG2085">
        <f>'[1]TABLEAU DE BORD'!E2083-'[1]TABLEAU DE BORD'!C2083</f>
        <v>0</v>
      </c>
      <c r="CI2085">
        <f>'[1]TABLEAU DE BORD'!H2083</f>
        <v>0</v>
      </c>
      <c r="CJ2085">
        <f>'[1]TABLEAU DE BORD'!K2083-'[1]TABLEAU DE BORD'!I2083</f>
        <v>0</v>
      </c>
    </row>
    <row r="2086" spans="69:88" x14ac:dyDescent="0.25">
      <c r="BQ20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BORD'!$B$13:$B$2000,0),11))*Q2086/INDEX('[1]TABLEAU DE BORD'!$B$13:$R$2000,MATCH('Formalisme RTE'!$H$2,'[1]TABLEAU DE BORD'!$B$13:$B$2000,0),12)</f>
        <v>2.7040062867933941</v>
      </c>
      <c r="BR2086">
        <f t="shared" si="109"/>
        <v>0</v>
      </c>
      <c r="BU2086">
        <f t="shared" si="108"/>
        <v>0.5758883471257642</v>
      </c>
      <c r="BW2086">
        <f>IF($BW$6="","",IF(ISERROR(INDEX([1]Base!$A$2:$C$207,MATCH($BW$6,[1]Base!$A$2:$A$207,0),2))=TRUE,"CABLE INCONNU",(INDEX([1]Base!$A$2:$C$207,MATCH($BW$6,[1]Base!$A$2:$A$207,0),3))))</f>
        <v>15.75</v>
      </c>
      <c r="BY2086">
        <f>IF($BW$6="","",IF(ISERROR(INDEX([1]Base!$A$2:$C$207,MATCH($BW$6,[1]Base!$A$2:$A$207,0),2))=TRUE,"CABLE INCONNU",(INDEX([1]Base!$A$2:$C$207,MATCH($BW$6,[1]Base!$A$2:$A$207,0),2))))</f>
        <v>0.54700000000000004</v>
      </c>
      <c r="CD20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BORD'!$B$13:$B$2000,0),9)))*Q2086/$M$18)</f>
        <v>237.96</v>
      </c>
      <c r="CF2086">
        <f>'[1]TABLEAU DE BORD'!B2084</f>
        <v>0</v>
      </c>
      <c r="CG2086">
        <f>'[1]TABLEAU DE BORD'!E2084-'[1]TABLEAU DE BORD'!C2084</f>
        <v>0</v>
      </c>
      <c r="CI2086">
        <f>'[1]TABLEAU DE BORD'!H2084</f>
        <v>0</v>
      </c>
      <c r="CJ2086">
        <f>'[1]TABLEAU DE BORD'!K2084-'[1]TABLEAU DE BORD'!I2084</f>
        <v>0</v>
      </c>
    </row>
    <row r="2087" spans="69:88" x14ac:dyDescent="0.25">
      <c r="BQ20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BORD'!$B$13:$B$2000,0),11))*Q2087/INDEX('[1]TABLEAU DE BORD'!$B$13:$R$2000,MATCH('Formalisme RTE'!$H$2,'[1]TABLEAU DE BORD'!$B$13:$B$2000,0),12)</f>
        <v>2.7040062867933941</v>
      </c>
      <c r="BR2087">
        <f t="shared" si="109"/>
        <v>0</v>
      </c>
      <c r="BU2087">
        <f t="shared" si="108"/>
        <v>0.5758883471257642</v>
      </c>
      <c r="BW2087">
        <f>IF($BW$6="","",IF(ISERROR(INDEX([1]Base!$A$2:$C$207,MATCH($BW$6,[1]Base!$A$2:$A$207,0),2))=TRUE,"CABLE INCONNU",(INDEX([1]Base!$A$2:$C$207,MATCH($BW$6,[1]Base!$A$2:$A$207,0),3))))</f>
        <v>15.75</v>
      </c>
      <c r="BY2087">
        <f>IF($BW$6="","",IF(ISERROR(INDEX([1]Base!$A$2:$C$207,MATCH($BW$6,[1]Base!$A$2:$A$207,0),2))=TRUE,"CABLE INCONNU",(INDEX([1]Base!$A$2:$C$207,MATCH($BW$6,[1]Base!$A$2:$A$207,0),2))))</f>
        <v>0.54700000000000004</v>
      </c>
      <c r="CD20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BORD'!$B$13:$B$2000,0),9)))*Q2087/$M$18)</f>
        <v>237.96</v>
      </c>
      <c r="CF2087">
        <f>'[1]TABLEAU DE BORD'!B2085</f>
        <v>0</v>
      </c>
      <c r="CG2087">
        <f>'[1]TABLEAU DE BORD'!E2085-'[1]TABLEAU DE BORD'!C2085</f>
        <v>0</v>
      </c>
      <c r="CI2087">
        <f>'[1]TABLEAU DE BORD'!H2085</f>
        <v>0</v>
      </c>
      <c r="CJ2087">
        <f>'[1]TABLEAU DE BORD'!K2085-'[1]TABLEAU DE BORD'!I2085</f>
        <v>0</v>
      </c>
    </row>
    <row r="2088" spans="69:88" x14ac:dyDescent="0.25">
      <c r="BQ20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BORD'!$B$13:$B$2000,0),11))*Q2088/INDEX('[1]TABLEAU DE BORD'!$B$13:$R$2000,MATCH('Formalisme RTE'!$H$2,'[1]TABLEAU DE BORD'!$B$13:$B$2000,0),12)</f>
        <v>2.7040062867933941</v>
      </c>
      <c r="BR2088">
        <f t="shared" si="109"/>
        <v>0</v>
      </c>
      <c r="BU2088">
        <f t="shared" si="108"/>
        <v>0.5758883471257642</v>
      </c>
      <c r="BW2088">
        <f>IF($BW$6="","",IF(ISERROR(INDEX([1]Base!$A$2:$C$207,MATCH($BW$6,[1]Base!$A$2:$A$207,0),2))=TRUE,"CABLE INCONNU",(INDEX([1]Base!$A$2:$C$207,MATCH($BW$6,[1]Base!$A$2:$A$207,0),3))))</f>
        <v>15.75</v>
      </c>
      <c r="BY2088">
        <f>IF($BW$6="","",IF(ISERROR(INDEX([1]Base!$A$2:$C$207,MATCH($BW$6,[1]Base!$A$2:$A$207,0),2))=TRUE,"CABLE INCONNU",(INDEX([1]Base!$A$2:$C$207,MATCH($BW$6,[1]Base!$A$2:$A$207,0),2))))</f>
        <v>0.54700000000000004</v>
      </c>
      <c r="CD20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BORD'!$B$13:$B$2000,0),9)))*Q2088/$M$18)</f>
        <v>237.96</v>
      </c>
      <c r="CF2088">
        <f>'[1]TABLEAU DE BORD'!B2086</f>
        <v>0</v>
      </c>
      <c r="CG2088">
        <f>'[1]TABLEAU DE BORD'!E2086-'[1]TABLEAU DE BORD'!C2086</f>
        <v>0</v>
      </c>
      <c r="CI2088">
        <f>'[1]TABLEAU DE BORD'!H2086</f>
        <v>0</v>
      </c>
      <c r="CJ2088">
        <f>'[1]TABLEAU DE BORD'!K2086-'[1]TABLEAU DE BORD'!I2086</f>
        <v>0</v>
      </c>
    </row>
    <row r="2089" spans="69:88" x14ac:dyDescent="0.25">
      <c r="BQ20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BORD'!$B$13:$B$2000,0),11))*Q2089/INDEX('[1]TABLEAU DE BORD'!$B$13:$R$2000,MATCH('Formalisme RTE'!$H$2,'[1]TABLEAU DE BORD'!$B$13:$B$2000,0),12)</f>
        <v>2.7040062867933941</v>
      </c>
      <c r="BR2089">
        <f t="shared" si="109"/>
        <v>0</v>
      </c>
      <c r="BU2089">
        <f t="shared" si="108"/>
        <v>0.5758883471257642</v>
      </c>
      <c r="BW2089">
        <f>IF($BW$6="","",IF(ISERROR(INDEX([1]Base!$A$2:$C$207,MATCH($BW$6,[1]Base!$A$2:$A$207,0),2))=TRUE,"CABLE INCONNU",(INDEX([1]Base!$A$2:$C$207,MATCH($BW$6,[1]Base!$A$2:$A$207,0),3))))</f>
        <v>15.75</v>
      </c>
      <c r="BY2089">
        <f>IF($BW$6="","",IF(ISERROR(INDEX([1]Base!$A$2:$C$207,MATCH($BW$6,[1]Base!$A$2:$A$207,0),2))=TRUE,"CABLE INCONNU",(INDEX([1]Base!$A$2:$C$207,MATCH($BW$6,[1]Base!$A$2:$A$207,0),2))))</f>
        <v>0.54700000000000004</v>
      </c>
      <c r="CD20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BORD'!$B$13:$B$2000,0),9)))*Q2089/$M$18)</f>
        <v>237.96</v>
      </c>
      <c r="CF2089">
        <f>'[1]TABLEAU DE BORD'!B2087</f>
        <v>0</v>
      </c>
      <c r="CG2089">
        <f>'[1]TABLEAU DE BORD'!E2087-'[1]TABLEAU DE BORD'!C2087</f>
        <v>0</v>
      </c>
      <c r="CI2089">
        <f>'[1]TABLEAU DE BORD'!H2087</f>
        <v>0</v>
      </c>
      <c r="CJ2089">
        <f>'[1]TABLEAU DE BORD'!K2087-'[1]TABLEAU DE BORD'!I2087</f>
        <v>0</v>
      </c>
    </row>
    <row r="2090" spans="69:88" x14ac:dyDescent="0.25">
      <c r="BQ20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BORD'!$B$13:$B$2000,0),11))*Q2090/INDEX('[1]TABLEAU DE BORD'!$B$13:$R$2000,MATCH('Formalisme RTE'!$H$2,'[1]TABLEAU DE BORD'!$B$13:$B$2000,0),12)</f>
        <v>2.7040062867933941</v>
      </c>
      <c r="BR2090">
        <f t="shared" si="109"/>
        <v>0</v>
      </c>
      <c r="BU2090">
        <f t="shared" si="108"/>
        <v>0.5758883471257642</v>
      </c>
      <c r="BW2090">
        <f>IF($BW$6="","",IF(ISERROR(INDEX([1]Base!$A$2:$C$207,MATCH($BW$6,[1]Base!$A$2:$A$207,0),2))=TRUE,"CABLE INCONNU",(INDEX([1]Base!$A$2:$C$207,MATCH($BW$6,[1]Base!$A$2:$A$207,0),3))))</f>
        <v>15.75</v>
      </c>
      <c r="BY2090">
        <f>IF($BW$6="","",IF(ISERROR(INDEX([1]Base!$A$2:$C$207,MATCH($BW$6,[1]Base!$A$2:$A$207,0),2))=TRUE,"CABLE INCONNU",(INDEX([1]Base!$A$2:$C$207,MATCH($BW$6,[1]Base!$A$2:$A$207,0),2))))</f>
        <v>0.54700000000000004</v>
      </c>
      <c r="CD20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BORD'!$B$13:$B$2000,0),9)))*Q2090/$M$18)</f>
        <v>237.96</v>
      </c>
      <c r="CF2090">
        <f>'[1]TABLEAU DE BORD'!B2088</f>
        <v>0</v>
      </c>
      <c r="CG2090">
        <f>'[1]TABLEAU DE BORD'!E2088-'[1]TABLEAU DE BORD'!C2088</f>
        <v>0</v>
      </c>
      <c r="CI2090">
        <f>'[1]TABLEAU DE BORD'!H2088</f>
        <v>0</v>
      </c>
      <c r="CJ2090">
        <f>'[1]TABLEAU DE BORD'!K2088-'[1]TABLEAU DE BORD'!I2088</f>
        <v>0</v>
      </c>
    </row>
    <row r="2091" spans="69:88" x14ac:dyDescent="0.25">
      <c r="BQ20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BORD'!$B$13:$B$2000,0),11))*Q2091/INDEX('[1]TABLEAU DE BORD'!$B$13:$R$2000,MATCH('Formalisme RTE'!$H$2,'[1]TABLEAU DE BORD'!$B$13:$B$2000,0),12)</f>
        <v>2.7040062867933941</v>
      </c>
      <c r="BR2091">
        <f t="shared" si="109"/>
        <v>0</v>
      </c>
      <c r="BU2091">
        <f t="shared" si="108"/>
        <v>0.5758883471257642</v>
      </c>
      <c r="BW2091">
        <f>IF($BW$6="","",IF(ISERROR(INDEX([1]Base!$A$2:$C$207,MATCH($BW$6,[1]Base!$A$2:$A$207,0),2))=TRUE,"CABLE INCONNU",(INDEX([1]Base!$A$2:$C$207,MATCH($BW$6,[1]Base!$A$2:$A$207,0),3))))</f>
        <v>15.75</v>
      </c>
      <c r="BY2091">
        <f>IF($BW$6="","",IF(ISERROR(INDEX([1]Base!$A$2:$C$207,MATCH($BW$6,[1]Base!$A$2:$A$207,0),2))=TRUE,"CABLE INCONNU",(INDEX([1]Base!$A$2:$C$207,MATCH($BW$6,[1]Base!$A$2:$A$207,0),2))))</f>
        <v>0.54700000000000004</v>
      </c>
      <c r="CD20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BORD'!$B$13:$B$2000,0),9)))*Q2091/$M$18)</f>
        <v>237.96</v>
      </c>
      <c r="CF2091">
        <f>'[1]TABLEAU DE BORD'!B2089</f>
        <v>0</v>
      </c>
      <c r="CG2091">
        <f>'[1]TABLEAU DE BORD'!E2089-'[1]TABLEAU DE BORD'!C2089</f>
        <v>0</v>
      </c>
      <c r="CI2091">
        <f>'[1]TABLEAU DE BORD'!H2089</f>
        <v>0</v>
      </c>
      <c r="CJ2091">
        <f>'[1]TABLEAU DE BORD'!K2089-'[1]TABLEAU DE BORD'!I2089</f>
        <v>0</v>
      </c>
    </row>
    <row r="2092" spans="69:88" x14ac:dyDescent="0.25">
      <c r="BQ20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BORD'!$B$13:$B$2000,0),11))*Q2092/INDEX('[1]TABLEAU DE BORD'!$B$13:$R$2000,MATCH('Formalisme RTE'!$H$2,'[1]TABLEAU DE BORD'!$B$13:$B$2000,0),12)</f>
        <v>2.7040062867933941</v>
      </c>
      <c r="BR2092">
        <f t="shared" si="109"/>
        <v>0</v>
      </c>
      <c r="BU2092">
        <f t="shared" si="108"/>
        <v>0.5758883471257642</v>
      </c>
      <c r="BW2092">
        <f>IF($BW$6="","",IF(ISERROR(INDEX([1]Base!$A$2:$C$207,MATCH($BW$6,[1]Base!$A$2:$A$207,0),2))=TRUE,"CABLE INCONNU",(INDEX([1]Base!$A$2:$C$207,MATCH($BW$6,[1]Base!$A$2:$A$207,0),3))))</f>
        <v>15.75</v>
      </c>
      <c r="BY2092">
        <f>IF($BW$6="","",IF(ISERROR(INDEX([1]Base!$A$2:$C$207,MATCH($BW$6,[1]Base!$A$2:$A$207,0),2))=TRUE,"CABLE INCONNU",(INDEX([1]Base!$A$2:$C$207,MATCH($BW$6,[1]Base!$A$2:$A$207,0),2))))</f>
        <v>0.54700000000000004</v>
      </c>
      <c r="CD20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BORD'!$B$13:$B$2000,0),9)))*Q2092/$M$18)</f>
        <v>237.96</v>
      </c>
      <c r="CF2092">
        <f>'[1]TABLEAU DE BORD'!B2090</f>
        <v>0</v>
      </c>
      <c r="CG2092">
        <f>'[1]TABLEAU DE BORD'!E2090-'[1]TABLEAU DE BORD'!C2090</f>
        <v>0</v>
      </c>
      <c r="CI2092">
        <f>'[1]TABLEAU DE BORD'!H2090</f>
        <v>0</v>
      </c>
      <c r="CJ2092">
        <f>'[1]TABLEAU DE BORD'!K2090-'[1]TABLEAU DE BORD'!I2090</f>
        <v>0</v>
      </c>
    </row>
    <row r="2093" spans="69:88" x14ac:dyDescent="0.25">
      <c r="BQ20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BORD'!$B$13:$B$2000,0),11))*Q2093/INDEX('[1]TABLEAU DE BORD'!$B$13:$R$2000,MATCH('Formalisme RTE'!$H$2,'[1]TABLEAU DE BORD'!$B$13:$B$2000,0),12)</f>
        <v>2.7040062867933941</v>
      </c>
      <c r="BR2093">
        <f t="shared" si="109"/>
        <v>0</v>
      </c>
      <c r="BU2093">
        <f t="shared" si="108"/>
        <v>0.5758883471257642</v>
      </c>
      <c r="BW2093">
        <f>IF($BW$6="","",IF(ISERROR(INDEX([1]Base!$A$2:$C$207,MATCH($BW$6,[1]Base!$A$2:$A$207,0),2))=TRUE,"CABLE INCONNU",(INDEX([1]Base!$A$2:$C$207,MATCH($BW$6,[1]Base!$A$2:$A$207,0),3))))</f>
        <v>15.75</v>
      </c>
      <c r="BY2093">
        <f>IF($BW$6="","",IF(ISERROR(INDEX([1]Base!$A$2:$C$207,MATCH($BW$6,[1]Base!$A$2:$A$207,0),2))=TRUE,"CABLE INCONNU",(INDEX([1]Base!$A$2:$C$207,MATCH($BW$6,[1]Base!$A$2:$A$207,0),2))))</f>
        <v>0.54700000000000004</v>
      </c>
      <c r="CD20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BORD'!$B$13:$B$2000,0),9)))*Q2093/$M$18)</f>
        <v>237.96</v>
      </c>
      <c r="CF2093">
        <f>'[1]TABLEAU DE BORD'!B2091</f>
        <v>0</v>
      </c>
      <c r="CG2093">
        <f>'[1]TABLEAU DE BORD'!E2091-'[1]TABLEAU DE BORD'!C2091</f>
        <v>0</v>
      </c>
      <c r="CI2093">
        <f>'[1]TABLEAU DE BORD'!H2091</f>
        <v>0</v>
      </c>
      <c r="CJ2093">
        <f>'[1]TABLEAU DE BORD'!K2091-'[1]TABLEAU DE BORD'!I2091</f>
        <v>0</v>
      </c>
    </row>
    <row r="2094" spans="69:88" x14ac:dyDescent="0.25">
      <c r="BQ20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BORD'!$B$13:$B$2000,0),11))*Q2094/INDEX('[1]TABLEAU DE BORD'!$B$13:$R$2000,MATCH('Formalisme RTE'!$H$2,'[1]TABLEAU DE BORD'!$B$13:$B$2000,0),12)</f>
        <v>2.7040062867933941</v>
      </c>
      <c r="BR2094">
        <f t="shared" si="109"/>
        <v>0</v>
      </c>
      <c r="BU2094">
        <f t="shared" si="108"/>
        <v>0.5758883471257642</v>
      </c>
      <c r="BW2094">
        <f>IF($BW$6="","",IF(ISERROR(INDEX([1]Base!$A$2:$C$207,MATCH($BW$6,[1]Base!$A$2:$A$207,0),2))=TRUE,"CABLE INCONNU",(INDEX([1]Base!$A$2:$C$207,MATCH($BW$6,[1]Base!$A$2:$A$207,0),3))))</f>
        <v>15.75</v>
      </c>
      <c r="BY2094">
        <f>IF($BW$6="","",IF(ISERROR(INDEX([1]Base!$A$2:$C$207,MATCH($BW$6,[1]Base!$A$2:$A$207,0),2))=TRUE,"CABLE INCONNU",(INDEX([1]Base!$A$2:$C$207,MATCH($BW$6,[1]Base!$A$2:$A$207,0),2))))</f>
        <v>0.54700000000000004</v>
      </c>
      <c r="CD20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BORD'!$B$13:$B$2000,0),9)))*Q2094/$M$18)</f>
        <v>237.96</v>
      </c>
      <c r="CF2094">
        <f>'[1]TABLEAU DE BORD'!B2092</f>
        <v>0</v>
      </c>
      <c r="CG2094">
        <f>'[1]TABLEAU DE BORD'!E2092-'[1]TABLEAU DE BORD'!C2092</f>
        <v>0</v>
      </c>
      <c r="CI2094">
        <f>'[1]TABLEAU DE BORD'!H2092</f>
        <v>0</v>
      </c>
      <c r="CJ2094">
        <f>'[1]TABLEAU DE BORD'!K2092-'[1]TABLEAU DE BORD'!I2092</f>
        <v>0</v>
      </c>
    </row>
    <row r="2095" spans="69:88" x14ac:dyDescent="0.25">
      <c r="BQ20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BORD'!$B$13:$B$2000,0),11))*Q2095/INDEX('[1]TABLEAU DE BORD'!$B$13:$R$2000,MATCH('Formalisme RTE'!$H$2,'[1]TABLEAU DE BORD'!$B$13:$B$2000,0),12)</f>
        <v>2.7040062867933941</v>
      </c>
      <c r="BR2095">
        <f t="shared" si="109"/>
        <v>0</v>
      </c>
      <c r="BU2095">
        <f t="shared" si="108"/>
        <v>0.5758883471257642</v>
      </c>
      <c r="BW2095">
        <f>IF($BW$6="","",IF(ISERROR(INDEX([1]Base!$A$2:$C$207,MATCH($BW$6,[1]Base!$A$2:$A$207,0),2))=TRUE,"CABLE INCONNU",(INDEX([1]Base!$A$2:$C$207,MATCH($BW$6,[1]Base!$A$2:$A$207,0),3))))</f>
        <v>15.75</v>
      </c>
      <c r="BY2095">
        <f>IF($BW$6="","",IF(ISERROR(INDEX([1]Base!$A$2:$C$207,MATCH($BW$6,[1]Base!$A$2:$A$207,0),2))=TRUE,"CABLE INCONNU",(INDEX([1]Base!$A$2:$C$207,MATCH($BW$6,[1]Base!$A$2:$A$207,0),2))))</f>
        <v>0.54700000000000004</v>
      </c>
      <c r="CD20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BORD'!$B$13:$B$2000,0),9)))*Q2095/$M$18)</f>
        <v>237.96</v>
      </c>
      <c r="CF2095">
        <f>'[1]TABLEAU DE BORD'!B2093</f>
        <v>0</v>
      </c>
      <c r="CG2095">
        <f>'[1]TABLEAU DE BORD'!E2093-'[1]TABLEAU DE BORD'!C2093</f>
        <v>0</v>
      </c>
      <c r="CI2095">
        <f>'[1]TABLEAU DE BORD'!H2093</f>
        <v>0</v>
      </c>
      <c r="CJ2095">
        <f>'[1]TABLEAU DE BORD'!K2093-'[1]TABLEAU DE BORD'!I2093</f>
        <v>0</v>
      </c>
    </row>
    <row r="2096" spans="69:88" x14ac:dyDescent="0.25">
      <c r="BQ20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BORD'!$B$13:$B$2000,0),11))*Q2096/INDEX('[1]TABLEAU DE BORD'!$B$13:$R$2000,MATCH('Formalisme RTE'!$H$2,'[1]TABLEAU DE BORD'!$B$13:$B$2000,0),12)</f>
        <v>2.7040062867933941</v>
      </c>
      <c r="BR2096">
        <f t="shared" si="109"/>
        <v>0</v>
      </c>
      <c r="BU2096">
        <f t="shared" si="108"/>
        <v>0.5758883471257642</v>
      </c>
      <c r="BW2096">
        <f>IF($BW$6="","",IF(ISERROR(INDEX([1]Base!$A$2:$C$207,MATCH($BW$6,[1]Base!$A$2:$A$207,0),2))=TRUE,"CABLE INCONNU",(INDEX([1]Base!$A$2:$C$207,MATCH($BW$6,[1]Base!$A$2:$A$207,0),3))))</f>
        <v>15.75</v>
      </c>
      <c r="BY2096">
        <f>IF($BW$6="","",IF(ISERROR(INDEX([1]Base!$A$2:$C$207,MATCH($BW$6,[1]Base!$A$2:$A$207,0),2))=TRUE,"CABLE INCONNU",(INDEX([1]Base!$A$2:$C$207,MATCH($BW$6,[1]Base!$A$2:$A$207,0),2))))</f>
        <v>0.54700000000000004</v>
      </c>
      <c r="CD20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BORD'!$B$13:$B$2000,0),9)))*Q2096/$M$18)</f>
        <v>237.96</v>
      </c>
      <c r="CF2096">
        <f>'[1]TABLEAU DE BORD'!B2094</f>
        <v>0</v>
      </c>
      <c r="CG2096">
        <f>'[1]TABLEAU DE BORD'!E2094-'[1]TABLEAU DE BORD'!C2094</f>
        <v>0</v>
      </c>
      <c r="CI2096">
        <f>'[1]TABLEAU DE BORD'!H2094</f>
        <v>0</v>
      </c>
      <c r="CJ2096">
        <f>'[1]TABLEAU DE BORD'!K2094-'[1]TABLEAU DE BORD'!I2094</f>
        <v>0</v>
      </c>
    </row>
    <row r="2097" spans="69:88" x14ac:dyDescent="0.25">
      <c r="BQ20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BORD'!$B$13:$B$2000,0),11))*Q2097/INDEX('[1]TABLEAU DE BORD'!$B$13:$R$2000,MATCH('Formalisme RTE'!$H$2,'[1]TABLEAU DE BORD'!$B$13:$B$2000,0),12)</f>
        <v>2.7040062867933941</v>
      </c>
      <c r="BR2097">
        <f t="shared" si="109"/>
        <v>0</v>
      </c>
      <c r="BU2097">
        <f t="shared" si="108"/>
        <v>0.5758883471257642</v>
      </c>
      <c r="BW2097">
        <f>IF($BW$6="","",IF(ISERROR(INDEX([1]Base!$A$2:$C$207,MATCH($BW$6,[1]Base!$A$2:$A$207,0),2))=TRUE,"CABLE INCONNU",(INDEX([1]Base!$A$2:$C$207,MATCH($BW$6,[1]Base!$A$2:$A$207,0),3))))</f>
        <v>15.75</v>
      </c>
      <c r="BY2097">
        <f>IF($BW$6="","",IF(ISERROR(INDEX([1]Base!$A$2:$C$207,MATCH($BW$6,[1]Base!$A$2:$A$207,0),2))=TRUE,"CABLE INCONNU",(INDEX([1]Base!$A$2:$C$207,MATCH($BW$6,[1]Base!$A$2:$A$207,0),2))))</f>
        <v>0.54700000000000004</v>
      </c>
      <c r="CD20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BORD'!$B$13:$B$2000,0),9)))*Q2097/$M$18)</f>
        <v>237.96</v>
      </c>
      <c r="CF2097">
        <f>'[1]TABLEAU DE BORD'!B2095</f>
        <v>0</v>
      </c>
      <c r="CG2097">
        <f>'[1]TABLEAU DE BORD'!E2095-'[1]TABLEAU DE BORD'!C2095</f>
        <v>0</v>
      </c>
      <c r="CI2097">
        <f>'[1]TABLEAU DE BORD'!H2095</f>
        <v>0</v>
      </c>
      <c r="CJ2097">
        <f>'[1]TABLEAU DE BORD'!K2095-'[1]TABLEAU DE BORD'!I2095</f>
        <v>0</v>
      </c>
    </row>
    <row r="2098" spans="69:88" x14ac:dyDescent="0.25">
      <c r="BQ20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BORD'!$B$13:$B$2000,0),11))*Q2098/INDEX('[1]TABLEAU DE BORD'!$B$13:$R$2000,MATCH('Formalisme RTE'!$H$2,'[1]TABLEAU DE BORD'!$B$13:$B$2000,0),12)</f>
        <v>2.7040062867933941</v>
      </c>
      <c r="BR2098">
        <f t="shared" si="109"/>
        <v>0</v>
      </c>
      <c r="BU2098">
        <f t="shared" si="108"/>
        <v>0.5758883471257642</v>
      </c>
      <c r="BW2098">
        <f>IF($BW$6="","",IF(ISERROR(INDEX([1]Base!$A$2:$C$207,MATCH($BW$6,[1]Base!$A$2:$A$207,0),2))=TRUE,"CABLE INCONNU",(INDEX([1]Base!$A$2:$C$207,MATCH($BW$6,[1]Base!$A$2:$A$207,0),3))))</f>
        <v>15.75</v>
      </c>
      <c r="BY2098">
        <f>IF($BW$6="","",IF(ISERROR(INDEX([1]Base!$A$2:$C$207,MATCH($BW$6,[1]Base!$A$2:$A$207,0),2))=TRUE,"CABLE INCONNU",(INDEX([1]Base!$A$2:$C$207,MATCH($BW$6,[1]Base!$A$2:$A$207,0),2))))</f>
        <v>0.54700000000000004</v>
      </c>
      <c r="CD20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BORD'!$B$13:$B$2000,0),9)))*Q2098/$M$18)</f>
        <v>237.96</v>
      </c>
      <c r="CF2098">
        <f>'[1]TABLEAU DE BORD'!B2096</f>
        <v>0</v>
      </c>
      <c r="CG2098">
        <f>'[1]TABLEAU DE BORD'!E2096-'[1]TABLEAU DE BORD'!C2096</f>
        <v>0</v>
      </c>
      <c r="CI2098">
        <f>'[1]TABLEAU DE BORD'!H2096</f>
        <v>0</v>
      </c>
      <c r="CJ2098">
        <f>'[1]TABLEAU DE BORD'!K2096-'[1]TABLEAU DE BORD'!I2096</f>
        <v>0</v>
      </c>
    </row>
    <row r="2099" spans="69:88" x14ac:dyDescent="0.25">
      <c r="BQ20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BORD'!$B$13:$B$2000,0),11))*Q2099/INDEX('[1]TABLEAU DE BORD'!$B$13:$R$2000,MATCH('Formalisme RTE'!$H$2,'[1]TABLEAU DE BORD'!$B$13:$B$2000,0),12)</f>
        <v>2.7040062867933941</v>
      </c>
      <c r="BR2099">
        <f t="shared" si="109"/>
        <v>0</v>
      </c>
      <c r="BU2099">
        <f t="shared" si="108"/>
        <v>0.5758883471257642</v>
      </c>
      <c r="BW2099">
        <f>IF($BW$6="","",IF(ISERROR(INDEX([1]Base!$A$2:$C$207,MATCH($BW$6,[1]Base!$A$2:$A$207,0),2))=TRUE,"CABLE INCONNU",(INDEX([1]Base!$A$2:$C$207,MATCH($BW$6,[1]Base!$A$2:$A$207,0),3))))</f>
        <v>15.75</v>
      </c>
      <c r="BY2099">
        <f>IF($BW$6="","",IF(ISERROR(INDEX([1]Base!$A$2:$C$207,MATCH($BW$6,[1]Base!$A$2:$A$207,0),2))=TRUE,"CABLE INCONNU",(INDEX([1]Base!$A$2:$C$207,MATCH($BW$6,[1]Base!$A$2:$A$207,0),2))))</f>
        <v>0.54700000000000004</v>
      </c>
      <c r="CD20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BORD'!$B$13:$B$2000,0),9)))*Q2099/$M$18)</f>
        <v>237.96</v>
      </c>
      <c r="CF2099">
        <f>'[1]TABLEAU DE BORD'!B2097</f>
        <v>0</v>
      </c>
      <c r="CG2099">
        <f>'[1]TABLEAU DE BORD'!E2097-'[1]TABLEAU DE BORD'!C2097</f>
        <v>0</v>
      </c>
      <c r="CI2099">
        <f>'[1]TABLEAU DE BORD'!H2097</f>
        <v>0</v>
      </c>
      <c r="CJ2099">
        <f>'[1]TABLEAU DE BORD'!K2097-'[1]TABLEAU DE BORD'!I2097</f>
        <v>0</v>
      </c>
    </row>
    <row r="2100" spans="69:88" x14ac:dyDescent="0.25">
      <c r="BQ21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BORD'!$B$13:$B$2000,0),11))*Q2100/INDEX('[1]TABLEAU DE BORD'!$B$13:$R$2000,MATCH('Formalisme RTE'!$H$2,'[1]TABLEAU DE BORD'!$B$13:$B$2000,0),12)</f>
        <v>2.7040062867933941</v>
      </c>
      <c r="BR2100">
        <f t="shared" si="109"/>
        <v>0</v>
      </c>
      <c r="BU2100">
        <f t="shared" si="108"/>
        <v>0.5758883471257642</v>
      </c>
      <c r="BW2100">
        <f>IF($BW$6="","",IF(ISERROR(INDEX([1]Base!$A$2:$C$207,MATCH($BW$6,[1]Base!$A$2:$A$207,0),2))=TRUE,"CABLE INCONNU",(INDEX([1]Base!$A$2:$C$207,MATCH($BW$6,[1]Base!$A$2:$A$207,0),3))))</f>
        <v>15.75</v>
      </c>
      <c r="BY2100">
        <f>IF($BW$6="","",IF(ISERROR(INDEX([1]Base!$A$2:$C$207,MATCH($BW$6,[1]Base!$A$2:$A$207,0),2))=TRUE,"CABLE INCONNU",(INDEX([1]Base!$A$2:$C$207,MATCH($BW$6,[1]Base!$A$2:$A$207,0),2))))</f>
        <v>0.54700000000000004</v>
      </c>
      <c r="CD21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BORD'!$B$13:$B$2000,0),9)))*Q2100/$M$18)</f>
        <v>237.96</v>
      </c>
      <c r="CF2100">
        <f>'[1]TABLEAU DE BORD'!B2098</f>
        <v>0</v>
      </c>
      <c r="CG2100">
        <f>'[1]TABLEAU DE BORD'!E2098-'[1]TABLEAU DE BORD'!C2098</f>
        <v>0</v>
      </c>
      <c r="CI2100">
        <f>'[1]TABLEAU DE BORD'!H2098</f>
        <v>0</v>
      </c>
      <c r="CJ2100">
        <f>'[1]TABLEAU DE BORD'!K2098-'[1]TABLEAU DE BORD'!I2098</f>
        <v>0</v>
      </c>
    </row>
    <row r="2101" spans="69:88" x14ac:dyDescent="0.25">
      <c r="BQ21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BORD'!$B$13:$B$2000,0),11))*Q2101/INDEX('[1]TABLEAU DE BORD'!$B$13:$R$2000,MATCH('Formalisme RTE'!$H$2,'[1]TABLEAU DE BORD'!$B$13:$B$2000,0),12)</f>
        <v>2.7040062867933941</v>
      </c>
      <c r="BR2101">
        <f t="shared" si="109"/>
        <v>0</v>
      </c>
      <c r="BU2101">
        <f t="shared" si="108"/>
        <v>0.5758883471257642</v>
      </c>
      <c r="BW2101">
        <f>IF($BW$6="","",IF(ISERROR(INDEX([1]Base!$A$2:$C$207,MATCH($BW$6,[1]Base!$A$2:$A$207,0),2))=TRUE,"CABLE INCONNU",(INDEX([1]Base!$A$2:$C$207,MATCH($BW$6,[1]Base!$A$2:$A$207,0),3))))</f>
        <v>15.75</v>
      </c>
      <c r="BY2101">
        <f>IF($BW$6="","",IF(ISERROR(INDEX([1]Base!$A$2:$C$207,MATCH($BW$6,[1]Base!$A$2:$A$207,0),2))=TRUE,"CABLE INCONNU",(INDEX([1]Base!$A$2:$C$207,MATCH($BW$6,[1]Base!$A$2:$A$207,0),2))))</f>
        <v>0.54700000000000004</v>
      </c>
      <c r="CD21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BORD'!$B$13:$B$2000,0),9)))*Q2101/$M$18)</f>
        <v>237.96</v>
      </c>
      <c r="CF2101">
        <f>'[1]TABLEAU DE BORD'!B2099</f>
        <v>0</v>
      </c>
      <c r="CG2101">
        <f>'[1]TABLEAU DE BORD'!E2099-'[1]TABLEAU DE BORD'!C2099</f>
        <v>0</v>
      </c>
      <c r="CI2101">
        <f>'[1]TABLEAU DE BORD'!H2099</f>
        <v>0</v>
      </c>
      <c r="CJ2101">
        <f>'[1]TABLEAU DE BORD'!K2099-'[1]TABLEAU DE BORD'!I2099</f>
        <v>0</v>
      </c>
    </row>
    <row r="2102" spans="69:88" x14ac:dyDescent="0.25">
      <c r="BQ21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BORD'!$B$13:$B$2000,0),11))*Q2102/INDEX('[1]TABLEAU DE BORD'!$B$13:$R$2000,MATCH('Formalisme RTE'!$H$2,'[1]TABLEAU DE BORD'!$B$13:$B$2000,0),12)</f>
        <v>2.7040062867933941</v>
      </c>
      <c r="BR2102">
        <f t="shared" si="109"/>
        <v>0</v>
      </c>
      <c r="BU2102">
        <f t="shared" si="108"/>
        <v>0.5758883471257642</v>
      </c>
      <c r="BW2102">
        <f>IF($BW$6="","",IF(ISERROR(INDEX([1]Base!$A$2:$C$207,MATCH($BW$6,[1]Base!$A$2:$A$207,0),2))=TRUE,"CABLE INCONNU",(INDEX([1]Base!$A$2:$C$207,MATCH($BW$6,[1]Base!$A$2:$A$207,0),3))))</f>
        <v>15.75</v>
      </c>
      <c r="BY2102">
        <f>IF($BW$6="","",IF(ISERROR(INDEX([1]Base!$A$2:$C$207,MATCH($BW$6,[1]Base!$A$2:$A$207,0),2))=TRUE,"CABLE INCONNU",(INDEX([1]Base!$A$2:$C$207,MATCH($BW$6,[1]Base!$A$2:$A$207,0),2))))</f>
        <v>0.54700000000000004</v>
      </c>
      <c r="CD21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BORD'!$B$13:$B$2000,0),9)))*Q2102/$M$18)</f>
        <v>237.96</v>
      </c>
      <c r="CF2102">
        <f>'[1]TABLEAU DE BORD'!B2100</f>
        <v>0</v>
      </c>
      <c r="CG2102">
        <f>'[1]TABLEAU DE BORD'!E2100-'[1]TABLEAU DE BORD'!C2100</f>
        <v>0</v>
      </c>
      <c r="CI2102">
        <f>'[1]TABLEAU DE BORD'!H2100</f>
        <v>0</v>
      </c>
      <c r="CJ2102">
        <f>'[1]TABLEAU DE BORD'!K2100-'[1]TABLEAU DE BORD'!I2100</f>
        <v>0</v>
      </c>
    </row>
    <row r="2103" spans="69:88" x14ac:dyDescent="0.25">
      <c r="BQ21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BORD'!$B$13:$B$2000,0),11))*Q2103/INDEX('[1]TABLEAU DE BORD'!$B$13:$R$2000,MATCH('Formalisme RTE'!$H$2,'[1]TABLEAU DE BORD'!$B$13:$B$2000,0),12)</f>
        <v>2.7040062867933941</v>
      </c>
      <c r="BR2103">
        <f t="shared" si="109"/>
        <v>0</v>
      </c>
      <c r="BU2103">
        <f t="shared" si="108"/>
        <v>0.5758883471257642</v>
      </c>
      <c r="BW2103">
        <f>IF($BW$6="","",IF(ISERROR(INDEX([1]Base!$A$2:$C$207,MATCH($BW$6,[1]Base!$A$2:$A$207,0),2))=TRUE,"CABLE INCONNU",(INDEX([1]Base!$A$2:$C$207,MATCH($BW$6,[1]Base!$A$2:$A$207,0),3))))</f>
        <v>15.75</v>
      </c>
      <c r="BY2103">
        <f>IF($BW$6="","",IF(ISERROR(INDEX([1]Base!$A$2:$C$207,MATCH($BW$6,[1]Base!$A$2:$A$207,0),2))=TRUE,"CABLE INCONNU",(INDEX([1]Base!$A$2:$C$207,MATCH($BW$6,[1]Base!$A$2:$A$207,0),2))))</f>
        <v>0.54700000000000004</v>
      </c>
      <c r="CD21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BORD'!$B$13:$B$2000,0),9)))*Q2103/$M$18)</f>
        <v>237.96</v>
      </c>
      <c r="CF2103">
        <f>'[1]TABLEAU DE BORD'!B2101</f>
        <v>0</v>
      </c>
      <c r="CG2103">
        <f>'[1]TABLEAU DE BORD'!E2101-'[1]TABLEAU DE BORD'!C2101</f>
        <v>0</v>
      </c>
      <c r="CI2103">
        <f>'[1]TABLEAU DE BORD'!H2101</f>
        <v>0</v>
      </c>
      <c r="CJ2103">
        <f>'[1]TABLEAU DE BORD'!K2101-'[1]TABLEAU DE BORD'!I2101</f>
        <v>0</v>
      </c>
    </row>
    <row r="2104" spans="69:88" x14ac:dyDescent="0.25">
      <c r="BQ21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BORD'!$B$13:$B$2000,0),11))*Q2104/INDEX('[1]TABLEAU DE BORD'!$B$13:$R$2000,MATCH('Formalisme RTE'!$H$2,'[1]TABLEAU DE BORD'!$B$13:$B$2000,0),12)</f>
        <v>2.7040062867933941</v>
      </c>
      <c r="BR2104">
        <f t="shared" si="109"/>
        <v>0</v>
      </c>
      <c r="BU2104">
        <f t="shared" si="108"/>
        <v>0.5758883471257642</v>
      </c>
      <c r="BW2104">
        <f>IF($BW$6="","",IF(ISERROR(INDEX([1]Base!$A$2:$C$207,MATCH($BW$6,[1]Base!$A$2:$A$207,0),2))=TRUE,"CABLE INCONNU",(INDEX([1]Base!$A$2:$C$207,MATCH($BW$6,[1]Base!$A$2:$A$207,0),3))))</f>
        <v>15.75</v>
      </c>
      <c r="BY2104">
        <f>IF($BW$6="","",IF(ISERROR(INDEX([1]Base!$A$2:$C$207,MATCH($BW$6,[1]Base!$A$2:$A$207,0),2))=TRUE,"CABLE INCONNU",(INDEX([1]Base!$A$2:$C$207,MATCH($BW$6,[1]Base!$A$2:$A$207,0),2))))</f>
        <v>0.54700000000000004</v>
      </c>
      <c r="CD21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BORD'!$B$13:$B$2000,0),9)))*Q2104/$M$18)</f>
        <v>237.96</v>
      </c>
      <c r="CF2104">
        <f>'[1]TABLEAU DE BORD'!B2102</f>
        <v>0</v>
      </c>
      <c r="CG2104">
        <f>'[1]TABLEAU DE BORD'!E2102-'[1]TABLEAU DE BORD'!C2102</f>
        <v>0</v>
      </c>
      <c r="CI2104">
        <f>'[1]TABLEAU DE BORD'!H2102</f>
        <v>0</v>
      </c>
      <c r="CJ2104">
        <f>'[1]TABLEAU DE BORD'!K2102-'[1]TABLEAU DE BORD'!I2102</f>
        <v>0</v>
      </c>
    </row>
    <row r="2105" spans="69:88" x14ac:dyDescent="0.25">
      <c r="BQ21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BORD'!$B$13:$B$2000,0),11))*Q2105/INDEX('[1]TABLEAU DE BORD'!$B$13:$R$2000,MATCH('Formalisme RTE'!$H$2,'[1]TABLEAU DE BORD'!$B$13:$B$2000,0),12)</f>
        <v>2.7040062867933941</v>
      </c>
      <c r="BR2105">
        <f t="shared" si="109"/>
        <v>0</v>
      </c>
      <c r="BU2105">
        <f t="shared" si="108"/>
        <v>0.5758883471257642</v>
      </c>
      <c r="BW2105">
        <f>IF($BW$6="","",IF(ISERROR(INDEX([1]Base!$A$2:$C$207,MATCH($BW$6,[1]Base!$A$2:$A$207,0),2))=TRUE,"CABLE INCONNU",(INDEX([1]Base!$A$2:$C$207,MATCH($BW$6,[1]Base!$A$2:$A$207,0),3))))</f>
        <v>15.75</v>
      </c>
      <c r="BY2105">
        <f>IF($BW$6="","",IF(ISERROR(INDEX([1]Base!$A$2:$C$207,MATCH($BW$6,[1]Base!$A$2:$A$207,0),2))=TRUE,"CABLE INCONNU",(INDEX([1]Base!$A$2:$C$207,MATCH($BW$6,[1]Base!$A$2:$A$207,0),2))))</f>
        <v>0.54700000000000004</v>
      </c>
      <c r="CD21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BORD'!$B$13:$B$2000,0),9)))*Q2105/$M$18)</f>
        <v>237.96</v>
      </c>
      <c r="CF2105">
        <f>'[1]TABLEAU DE BORD'!B2103</f>
        <v>0</v>
      </c>
      <c r="CG2105">
        <f>'[1]TABLEAU DE BORD'!E2103-'[1]TABLEAU DE BORD'!C2103</f>
        <v>0</v>
      </c>
      <c r="CI2105">
        <f>'[1]TABLEAU DE BORD'!H2103</f>
        <v>0</v>
      </c>
      <c r="CJ2105">
        <f>'[1]TABLEAU DE BORD'!K2103-'[1]TABLEAU DE BORD'!I2103</f>
        <v>0</v>
      </c>
    </row>
    <row r="2106" spans="69:88" x14ac:dyDescent="0.25">
      <c r="BQ21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BORD'!$B$13:$B$2000,0),11))*Q2106/INDEX('[1]TABLEAU DE BORD'!$B$13:$R$2000,MATCH('Formalisme RTE'!$H$2,'[1]TABLEAU DE BORD'!$B$13:$B$2000,0),12)</f>
        <v>2.7040062867933941</v>
      </c>
      <c r="BR2106">
        <f t="shared" si="109"/>
        <v>0</v>
      </c>
      <c r="BU2106">
        <f t="shared" si="108"/>
        <v>0.5758883471257642</v>
      </c>
      <c r="BW2106">
        <f>IF($BW$6="","",IF(ISERROR(INDEX([1]Base!$A$2:$C$207,MATCH($BW$6,[1]Base!$A$2:$A$207,0),2))=TRUE,"CABLE INCONNU",(INDEX([1]Base!$A$2:$C$207,MATCH($BW$6,[1]Base!$A$2:$A$207,0),3))))</f>
        <v>15.75</v>
      </c>
      <c r="BY2106">
        <f>IF($BW$6="","",IF(ISERROR(INDEX([1]Base!$A$2:$C$207,MATCH($BW$6,[1]Base!$A$2:$A$207,0),2))=TRUE,"CABLE INCONNU",(INDEX([1]Base!$A$2:$C$207,MATCH($BW$6,[1]Base!$A$2:$A$207,0),2))))</f>
        <v>0.54700000000000004</v>
      </c>
      <c r="CD21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BORD'!$B$13:$B$2000,0),9)))*Q2106/$M$18)</f>
        <v>237.96</v>
      </c>
      <c r="CF2106">
        <f>'[1]TABLEAU DE BORD'!B2104</f>
        <v>0</v>
      </c>
      <c r="CG2106">
        <f>'[1]TABLEAU DE BORD'!E2104-'[1]TABLEAU DE BORD'!C2104</f>
        <v>0</v>
      </c>
      <c r="CI2106">
        <f>'[1]TABLEAU DE BORD'!H2104</f>
        <v>0</v>
      </c>
      <c r="CJ2106">
        <f>'[1]TABLEAU DE BORD'!K2104-'[1]TABLEAU DE BORD'!I2104</f>
        <v>0</v>
      </c>
    </row>
    <row r="2107" spans="69:88" x14ac:dyDescent="0.25">
      <c r="BQ21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BORD'!$B$13:$B$2000,0),11))*Q2107/INDEX('[1]TABLEAU DE BORD'!$B$13:$R$2000,MATCH('Formalisme RTE'!$H$2,'[1]TABLEAU DE BORD'!$B$13:$B$2000,0),12)</f>
        <v>2.7040062867933941</v>
      </c>
      <c r="BR2107">
        <f t="shared" si="109"/>
        <v>0</v>
      </c>
      <c r="BU2107">
        <f t="shared" si="108"/>
        <v>0.5758883471257642</v>
      </c>
      <c r="BW2107">
        <f>IF($BW$6="","",IF(ISERROR(INDEX([1]Base!$A$2:$C$207,MATCH($BW$6,[1]Base!$A$2:$A$207,0),2))=TRUE,"CABLE INCONNU",(INDEX([1]Base!$A$2:$C$207,MATCH($BW$6,[1]Base!$A$2:$A$207,0),3))))</f>
        <v>15.75</v>
      </c>
      <c r="BY2107">
        <f>IF($BW$6="","",IF(ISERROR(INDEX([1]Base!$A$2:$C$207,MATCH($BW$6,[1]Base!$A$2:$A$207,0),2))=TRUE,"CABLE INCONNU",(INDEX([1]Base!$A$2:$C$207,MATCH($BW$6,[1]Base!$A$2:$A$207,0),2))))</f>
        <v>0.54700000000000004</v>
      </c>
      <c r="CD21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BORD'!$B$13:$B$2000,0),9)))*Q2107/$M$18)</f>
        <v>237.96</v>
      </c>
      <c r="CF2107">
        <f>'[1]TABLEAU DE BORD'!B2105</f>
        <v>0</v>
      </c>
      <c r="CG2107">
        <f>'[1]TABLEAU DE BORD'!E2105-'[1]TABLEAU DE BORD'!C2105</f>
        <v>0</v>
      </c>
      <c r="CI2107">
        <f>'[1]TABLEAU DE BORD'!H2105</f>
        <v>0</v>
      </c>
      <c r="CJ2107">
        <f>'[1]TABLEAU DE BORD'!K2105-'[1]TABLEAU DE BORD'!I2105</f>
        <v>0</v>
      </c>
    </row>
    <row r="2108" spans="69:88" x14ac:dyDescent="0.25">
      <c r="BQ21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BORD'!$B$13:$B$2000,0),11))*Q2108/INDEX('[1]TABLEAU DE BORD'!$B$13:$R$2000,MATCH('Formalisme RTE'!$H$2,'[1]TABLEAU DE BORD'!$B$13:$B$2000,0),12)</f>
        <v>2.7040062867933941</v>
      </c>
      <c r="BR2108">
        <f t="shared" si="109"/>
        <v>0</v>
      </c>
      <c r="BU2108">
        <f t="shared" si="108"/>
        <v>0.5758883471257642</v>
      </c>
      <c r="BW2108">
        <f>IF($BW$6="","",IF(ISERROR(INDEX([1]Base!$A$2:$C$207,MATCH($BW$6,[1]Base!$A$2:$A$207,0),2))=TRUE,"CABLE INCONNU",(INDEX([1]Base!$A$2:$C$207,MATCH($BW$6,[1]Base!$A$2:$A$207,0),3))))</f>
        <v>15.75</v>
      </c>
      <c r="BY2108">
        <f>IF($BW$6="","",IF(ISERROR(INDEX([1]Base!$A$2:$C$207,MATCH($BW$6,[1]Base!$A$2:$A$207,0),2))=TRUE,"CABLE INCONNU",(INDEX([1]Base!$A$2:$C$207,MATCH($BW$6,[1]Base!$A$2:$A$207,0),2))))</f>
        <v>0.54700000000000004</v>
      </c>
      <c r="CD21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BORD'!$B$13:$B$2000,0),9)))*Q2108/$M$18)</f>
        <v>237.96</v>
      </c>
      <c r="CF2108">
        <f>'[1]TABLEAU DE BORD'!B2106</f>
        <v>0</v>
      </c>
      <c r="CG2108">
        <f>'[1]TABLEAU DE BORD'!E2106-'[1]TABLEAU DE BORD'!C2106</f>
        <v>0</v>
      </c>
      <c r="CI2108">
        <f>'[1]TABLEAU DE BORD'!H2106</f>
        <v>0</v>
      </c>
      <c r="CJ2108">
        <f>'[1]TABLEAU DE BORD'!K2106-'[1]TABLEAU DE BORD'!I2106</f>
        <v>0</v>
      </c>
    </row>
    <row r="2109" spans="69:88" x14ac:dyDescent="0.25">
      <c r="BQ21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BORD'!$B$13:$B$2000,0),11))*Q2109/INDEX('[1]TABLEAU DE BORD'!$B$13:$R$2000,MATCH('Formalisme RTE'!$H$2,'[1]TABLEAU DE BORD'!$B$13:$B$2000,0),12)</f>
        <v>2.7040062867933941</v>
      </c>
      <c r="BR2109">
        <f t="shared" si="109"/>
        <v>0</v>
      </c>
      <c r="BU2109">
        <f t="shared" si="108"/>
        <v>0.5758883471257642</v>
      </c>
      <c r="BW2109">
        <f>IF($BW$6="","",IF(ISERROR(INDEX([1]Base!$A$2:$C$207,MATCH($BW$6,[1]Base!$A$2:$A$207,0),2))=TRUE,"CABLE INCONNU",(INDEX([1]Base!$A$2:$C$207,MATCH($BW$6,[1]Base!$A$2:$A$207,0),3))))</f>
        <v>15.75</v>
      </c>
      <c r="BY2109">
        <f>IF($BW$6="","",IF(ISERROR(INDEX([1]Base!$A$2:$C$207,MATCH($BW$6,[1]Base!$A$2:$A$207,0),2))=TRUE,"CABLE INCONNU",(INDEX([1]Base!$A$2:$C$207,MATCH($BW$6,[1]Base!$A$2:$A$207,0),2))))</f>
        <v>0.54700000000000004</v>
      </c>
      <c r="CD21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BORD'!$B$13:$B$2000,0),9)))*Q2109/$M$18)</f>
        <v>237.96</v>
      </c>
      <c r="CF2109">
        <f>'[1]TABLEAU DE BORD'!B2107</f>
        <v>0</v>
      </c>
      <c r="CG2109">
        <f>'[1]TABLEAU DE BORD'!E2107-'[1]TABLEAU DE BORD'!C2107</f>
        <v>0</v>
      </c>
      <c r="CI2109">
        <f>'[1]TABLEAU DE BORD'!H2107</f>
        <v>0</v>
      </c>
      <c r="CJ2109">
        <f>'[1]TABLEAU DE BORD'!K2107-'[1]TABLEAU DE BORD'!I2107</f>
        <v>0</v>
      </c>
    </row>
    <row r="2110" spans="69:88" x14ac:dyDescent="0.25">
      <c r="BQ21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BORD'!$B$13:$B$2000,0),11))*Q2110/INDEX('[1]TABLEAU DE BORD'!$B$13:$R$2000,MATCH('Formalisme RTE'!$H$2,'[1]TABLEAU DE BORD'!$B$13:$B$2000,0),12)</f>
        <v>2.7040062867933941</v>
      </c>
      <c r="BR2110">
        <f t="shared" si="109"/>
        <v>0</v>
      </c>
      <c r="BU2110">
        <f t="shared" si="108"/>
        <v>0.5758883471257642</v>
      </c>
      <c r="BW2110">
        <f>IF($BW$6="","",IF(ISERROR(INDEX([1]Base!$A$2:$C$207,MATCH($BW$6,[1]Base!$A$2:$A$207,0),2))=TRUE,"CABLE INCONNU",(INDEX([1]Base!$A$2:$C$207,MATCH($BW$6,[1]Base!$A$2:$A$207,0),3))))</f>
        <v>15.75</v>
      </c>
      <c r="BY2110">
        <f>IF($BW$6="","",IF(ISERROR(INDEX([1]Base!$A$2:$C$207,MATCH($BW$6,[1]Base!$A$2:$A$207,0),2))=TRUE,"CABLE INCONNU",(INDEX([1]Base!$A$2:$C$207,MATCH($BW$6,[1]Base!$A$2:$A$207,0),2))))</f>
        <v>0.54700000000000004</v>
      </c>
      <c r="CD21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BORD'!$B$13:$B$2000,0),9)))*Q2110/$M$18)</f>
        <v>237.96</v>
      </c>
      <c r="CF2110">
        <f>'[1]TABLEAU DE BORD'!B2108</f>
        <v>0</v>
      </c>
      <c r="CG2110">
        <f>'[1]TABLEAU DE BORD'!E2108-'[1]TABLEAU DE BORD'!C2108</f>
        <v>0</v>
      </c>
      <c r="CI2110">
        <f>'[1]TABLEAU DE BORD'!H2108</f>
        <v>0</v>
      </c>
      <c r="CJ2110">
        <f>'[1]TABLEAU DE BORD'!K2108-'[1]TABLEAU DE BORD'!I2108</f>
        <v>0</v>
      </c>
    </row>
    <row r="2111" spans="69:88" x14ac:dyDescent="0.25">
      <c r="BQ21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BORD'!$B$13:$B$2000,0),11))*Q2111/INDEX('[1]TABLEAU DE BORD'!$B$13:$R$2000,MATCH('Formalisme RTE'!$H$2,'[1]TABLEAU DE BORD'!$B$13:$B$2000,0),12)</f>
        <v>2.7040062867933941</v>
      </c>
      <c r="BR2111">
        <f t="shared" si="109"/>
        <v>0</v>
      </c>
      <c r="BU2111">
        <f t="shared" si="108"/>
        <v>0.5758883471257642</v>
      </c>
      <c r="BW2111">
        <f>IF($BW$6="","",IF(ISERROR(INDEX([1]Base!$A$2:$C$207,MATCH($BW$6,[1]Base!$A$2:$A$207,0),2))=TRUE,"CABLE INCONNU",(INDEX([1]Base!$A$2:$C$207,MATCH($BW$6,[1]Base!$A$2:$A$207,0),3))))</f>
        <v>15.75</v>
      </c>
      <c r="BY2111">
        <f>IF($BW$6="","",IF(ISERROR(INDEX([1]Base!$A$2:$C$207,MATCH($BW$6,[1]Base!$A$2:$A$207,0),2))=TRUE,"CABLE INCONNU",(INDEX([1]Base!$A$2:$C$207,MATCH($BW$6,[1]Base!$A$2:$A$207,0),2))))</f>
        <v>0.54700000000000004</v>
      </c>
      <c r="CD21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BORD'!$B$13:$B$2000,0),9)))*Q2111/$M$18)</f>
        <v>237.96</v>
      </c>
      <c r="CF2111">
        <f>'[1]TABLEAU DE BORD'!B2109</f>
        <v>0</v>
      </c>
      <c r="CG2111">
        <f>'[1]TABLEAU DE BORD'!E2109-'[1]TABLEAU DE BORD'!C2109</f>
        <v>0</v>
      </c>
      <c r="CI2111">
        <f>'[1]TABLEAU DE BORD'!H2109</f>
        <v>0</v>
      </c>
      <c r="CJ2111">
        <f>'[1]TABLEAU DE BORD'!K2109-'[1]TABLEAU DE BORD'!I2109</f>
        <v>0</v>
      </c>
    </row>
    <row r="2112" spans="69:88" x14ac:dyDescent="0.25">
      <c r="BQ21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BORD'!$B$13:$B$2000,0),11))*Q2112/INDEX('[1]TABLEAU DE BORD'!$B$13:$R$2000,MATCH('Formalisme RTE'!$H$2,'[1]TABLEAU DE BORD'!$B$13:$B$2000,0),12)</f>
        <v>2.7040062867933941</v>
      </c>
      <c r="BR2112">
        <f t="shared" si="109"/>
        <v>0</v>
      </c>
      <c r="BU2112">
        <f t="shared" si="108"/>
        <v>0.5758883471257642</v>
      </c>
      <c r="BW2112">
        <f>IF($BW$6="","",IF(ISERROR(INDEX([1]Base!$A$2:$C$207,MATCH($BW$6,[1]Base!$A$2:$A$207,0),2))=TRUE,"CABLE INCONNU",(INDEX([1]Base!$A$2:$C$207,MATCH($BW$6,[1]Base!$A$2:$A$207,0),3))))</f>
        <v>15.75</v>
      </c>
      <c r="BY2112">
        <f>IF($BW$6="","",IF(ISERROR(INDEX([1]Base!$A$2:$C$207,MATCH($BW$6,[1]Base!$A$2:$A$207,0),2))=TRUE,"CABLE INCONNU",(INDEX([1]Base!$A$2:$C$207,MATCH($BW$6,[1]Base!$A$2:$A$207,0),2))))</f>
        <v>0.54700000000000004</v>
      </c>
      <c r="CD21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BORD'!$B$13:$B$2000,0),9)))*Q2112/$M$18)</f>
        <v>237.96</v>
      </c>
      <c r="CF2112">
        <f>'[1]TABLEAU DE BORD'!B2110</f>
        <v>0</v>
      </c>
      <c r="CG2112">
        <f>'[1]TABLEAU DE BORD'!E2110-'[1]TABLEAU DE BORD'!C2110</f>
        <v>0</v>
      </c>
      <c r="CI2112">
        <f>'[1]TABLEAU DE BORD'!H2110</f>
        <v>0</v>
      </c>
      <c r="CJ2112">
        <f>'[1]TABLEAU DE BORD'!K2110-'[1]TABLEAU DE BORD'!I2110</f>
        <v>0</v>
      </c>
    </row>
    <row r="2113" spans="69:88" x14ac:dyDescent="0.25">
      <c r="BQ21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BORD'!$B$13:$B$2000,0),11))*Q2113/INDEX('[1]TABLEAU DE BORD'!$B$13:$R$2000,MATCH('Formalisme RTE'!$H$2,'[1]TABLEAU DE BORD'!$B$13:$B$2000,0),12)</f>
        <v>2.7040062867933941</v>
      </c>
      <c r="BR2113">
        <f t="shared" si="109"/>
        <v>0</v>
      </c>
      <c r="BU2113">
        <f t="shared" si="108"/>
        <v>0.5758883471257642</v>
      </c>
      <c r="BW2113">
        <f>IF($BW$6="","",IF(ISERROR(INDEX([1]Base!$A$2:$C$207,MATCH($BW$6,[1]Base!$A$2:$A$207,0),2))=TRUE,"CABLE INCONNU",(INDEX([1]Base!$A$2:$C$207,MATCH($BW$6,[1]Base!$A$2:$A$207,0),3))))</f>
        <v>15.75</v>
      </c>
      <c r="BY2113">
        <f>IF($BW$6="","",IF(ISERROR(INDEX([1]Base!$A$2:$C$207,MATCH($BW$6,[1]Base!$A$2:$A$207,0),2))=TRUE,"CABLE INCONNU",(INDEX([1]Base!$A$2:$C$207,MATCH($BW$6,[1]Base!$A$2:$A$207,0),2))))</f>
        <v>0.54700000000000004</v>
      </c>
      <c r="CD21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BORD'!$B$13:$B$2000,0),9)))*Q2113/$M$18)</f>
        <v>237.96</v>
      </c>
      <c r="CF2113">
        <f>'[1]TABLEAU DE BORD'!B2111</f>
        <v>0</v>
      </c>
      <c r="CG2113">
        <f>'[1]TABLEAU DE BORD'!E2111-'[1]TABLEAU DE BORD'!C2111</f>
        <v>0</v>
      </c>
      <c r="CI2113">
        <f>'[1]TABLEAU DE BORD'!H2111</f>
        <v>0</v>
      </c>
      <c r="CJ2113">
        <f>'[1]TABLEAU DE BORD'!K2111-'[1]TABLEAU DE BORD'!I2111</f>
        <v>0</v>
      </c>
    </row>
    <row r="2114" spans="69:88" x14ac:dyDescent="0.25">
      <c r="BQ21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BORD'!$B$13:$B$2000,0),11))*Q2114/INDEX('[1]TABLEAU DE BORD'!$B$13:$R$2000,MATCH('Formalisme RTE'!$H$2,'[1]TABLEAU DE BORD'!$B$13:$B$2000,0),12)</f>
        <v>2.7040062867933941</v>
      </c>
      <c r="BR2114">
        <f t="shared" si="109"/>
        <v>0</v>
      </c>
      <c r="BU2114">
        <f t="shared" si="108"/>
        <v>0.5758883471257642</v>
      </c>
      <c r="BW2114">
        <f>IF($BW$6="","",IF(ISERROR(INDEX([1]Base!$A$2:$C$207,MATCH($BW$6,[1]Base!$A$2:$A$207,0),2))=TRUE,"CABLE INCONNU",(INDEX([1]Base!$A$2:$C$207,MATCH($BW$6,[1]Base!$A$2:$A$207,0),3))))</f>
        <v>15.75</v>
      </c>
      <c r="BY2114">
        <f>IF($BW$6="","",IF(ISERROR(INDEX([1]Base!$A$2:$C$207,MATCH($BW$6,[1]Base!$A$2:$A$207,0),2))=TRUE,"CABLE INCONNU",(INDEX([1]Base!$A$2:$C$207,MATCH($BW$6,[1]Base!$A$2:$A$207,0),2))))</f>
        <v>0.54700000000000004</v>
      </c>
      <c r="CD21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BORD'!$B$13:$B$2000,0),9)))*Q2114/$M$18)</f>
        <v>237.96</v>
      </c>
      <c r="CF2114">
        <f>'[1]TABLEAU DE BORD'!B2112</f>
        <v>0</v>
      </c>
      <c r="CG2114">
        <f>'[1]TABLEAU DE BORD'!E2112-'[1]TABLEAU DE BORD'!C2112</f>
        <v>0</v>
      </c>
      <c r="CI2114">
        <f>'[1]TABLEAU DE BORD'!H2112</f>
        <v>0</v>
      </c>
      <c r="CJ2114">
        <f>'[1]TABLEAU DE BORD'!K2112-'[1]TABLEAU DE BORD'!I2112</f>
        <v>0</v>
      </c>
    </row>
    <row r="2115" spans="69:88" x14ac:dyDescent="0.25">
      <c r="BQ21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BORD'!$B$13:$B$2000,0),11))*Q2115/INDEX('[1]TABLEAU DE BORD'!$B$13:$R$2000,MATCH('Formalisme RTE'!$H$2,'[1]TABLEAU DE BORD'!$B$13:$B$2000,0),12)</f>
        <v>2.7040062867933941</v>
      </c>
      <c r="BR2115">
        <f t="shared" si="109"/>
        <v>0</v>
      </c>
      <c r="BU2115">
        <f t="shared" si="108"/>
        <v>0.5758883471257642</v>
      </c>
      <c r="BW2115">
        <f>IF($BW$6="","",IF(ISERROR(INDEX([1]Base!$A$2:$C$207,MATCH($BW$6,[1]Base!$A$2:$A$207,0),2))=TRUE,"CABLE INCONNU",(INDEX([1]Base!$A$2:$C$207,MATCH($BW$6,[1]Base!$A$2:$A$207,0),3))))</f>
        <v>15.75</v>
      </c>
      <c r="BY2115">
        <f>IF($BW$6="","",IF(ISERROR(INDEX([1]Base!$A$2:$C$207,MATCH($BW$6,[1]Base!$A$2:$A$207,0),2))=TRUE,"CABLE INCONNU",(INDEX([1]Base!$A$2:$C$207,MATCH($BW$6,[1]Base!$A$2:$A$207,0),2))))</f>
        <v>0.54700000000000004</v>
      </c>
      <c r="CD21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BORD'!$B$13:$B$2000,0),9)))*Q2115/$M$18)</f>
        <v>237.96</v>
      </c>
      <c r="CF2115">
        <f>'[1]TABLEAU DE BORD'!B2113</f>
        <v>0</v>
      </c>
      <c r="CG2115">
        <f>'[1]TABLEAU DE BORD'!E2113-'[1]TABLEAU DE BORD'!C2113</f>
        <v>0</v>
      </c>
      <c r="CI2115">
        <f>'[1]TABLEAU DE BORD'!H2113</f>
        <v>0</v>
      </c>
      <c r="CJ2115">
        <f>'[1]TABLEAU DE BORD'!K2113-'[1]TABLEAU DE BORD'!I2113</f>
        <v>0</v>
      </c>
    </row>
    <row r="2116" spans="69:88" x14ac:dyDescent="0.25">
      <c r="BQ21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BORD'!$B$13:$B$2000,0),11))*Q2116/INDEX('[1]TABLEAU DE BORD'!$B$13:$R$2000,MATCH('Formalisme RTE'!$H$2,'[1]TABLEAU DE BORD'!$B$13:$B$2000,0),12)</f>
        <v>2.7040062867933941</v>
      </c>
      <c r="BR2116">
        <f t="shared" si="109"/>
        <v>0</v>
      </c>
      <c r="BU2116">
        <f t="shared" si="108"/>
        <v>0.5758883471257642</v>
      </c>
      <c r="BW2116">
        <f>IF($BW$6="","",IF(ISERROR(INDEX([1]Base!$A$2:$C$207,MATCH($BW$6,[1]Base!$A$2:$A$207,0),2))=TRUE,"CABLE INCONNU",(INDEX([1]Base!$A$2:$C$207,MATCH($BW$6,[1]Base!$A$2:$A$207,0),3))))</f>
        <v>15.75</v>
      </c>
      <c r="BY2116">
        <f>IF($BW$6="","",IF(ISERROR(INDEX([1]Base!$A$2:$C$207,MATCH($BW$6,[1]Base!$A$2:$A$207,0),2))=TRUE,"CABLE INCONNU",(INDEX([1]Base!$A$2:$C$207,MATCH($BW$6,[1]Base!$A$2:$A$207,0),2))))</f>
        <v>0.54700000000000004</v>
      </c>
      <c r="CD21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BORD'!$B$13:$B$2000,0),9)))*Q2116/$M$18)</f>
        <v>237.96</v>
      </c>
      <c r="CF2116">
        <f>'[1]TABLEAU DE BORD'!B2114</f>
        <v>0</v>
      </c>
      <c r="CG2116">
        <f>'[1]TABLEAU DE BORD'!E2114-'[1]TABLEAU DE BORD'!C2114</f>
        <v>0</v>
      </c>
      <c r="CI2116">
        <f>'[1]TABLEAU DE BORD'!H2114</f>
        <v>0</v>
      </c>
      <c r="CJ2116">
        <f>'[1]TABLEAU DE BORD'!K2114-'[1]TABLEAU DE BORD'!I2114</f>
        <v>0</v>
      </c>
    </row>
    <row r="2117" spans="69:88" x14ac:dyDescent="0.25">
      <c r="BQ21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BORD'!$B$13:$B$2000,0),11))*Q2117/INDEX('[1]TABLEAU DE BORD'!$B$13:$R$2000,MATCH('Formalisme RTE'!$H$2,'[1]TABLEAU DE BORD'!$B$13:$B$2000,0),12)</f>
        <v>2.7040062867933941</v>
      </c>
      <c r="BR2117">
        <f t="shared" si="109"/>
        <v>0</v>
      </c>
      <c r="BU2117">
        <f t="shared" si="108"/>
        <v>0.5758883471257642</v>
      </c>
      <c r="BW2117">
        <f>IF($BW$6="","",IF(ISERROR(INDEX([1]Base!$A$2:$C$207,MATCH($BW$6,[1]Base!$A$2:$A$207,0),2))=TRUE,"CABLE INCONNU",(INDEX([1]Base!$A$2:$C$207,MATCH($BW$6,[1]Base!$A$2:$A$207,0),3))))</f>
        <v>15.75</v>
      </c>
      <c r="BY2117">
        <f>IF($BW$6="","",IF(ISERROR(INDEX([1]Base!$A$2:$C$207,MATCH($BW$6,[1]Base!$A$2:$A$207,0),2))=TRUE,"CABLE INCONNU",(INDEX([1]Base!$A$2:$C$207,MATCH($BW$6,[1]Base!$A$2:$A$207,0),2))))</f>
        <v>0.54700000000000004</v>
      </c>
      <c r="CD21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BORD'!$B$13:$B$2000,0),9)))*Q2117/$M$18)</f>
        <v>237.96</v>
      </c>
      <c r="CF2117">
        <f>'[1]TABLEAU DE BORD'!B2115</f>
        <v>0</v>
      </c>
      <c r="CG2117">
        <f>'[1]TABLEAU DE BORD'!E2115-'[1]TABLEAU DE BORD'!C2115</f>
        <v>0</v>
      </c>
      <c r="CI2117">
        <f>'[1]TABLEAU DE BORD'!H2115</f>
        <v>0</v>
      </c>
      <c r="CJ2117">
        <f>'[1]TABLEAU DE BORD'!K2115-'[1]TABLEAU DE BORD'!I2115</f>
        <v>0</v>
      </c>
    </row>
    <row r="2118" spans="69:88" x14ac:dyDescent="0.25">
      <c r="BQ21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BORD'!$B$13:$B$2000,0),11))*Q2118/INDEX('[1]TABLEAU DE BORD'!$B$13:$R$2000,MATCH('Formalisme RTE'!$H$2,'[1]TABLEAU DE BORD'!$B$13:$B$2000,0),12)</f>
        <v>2.7040062867933941</v>
      </c>
      <c r="BR2118">
        <f t="shared" si="109"/>
        <v>0</v>
      </c>
      <c r="BU2118">
        <f t="shared" si="108"/>
        <v>0.5758883471257642</v>
      </c>
      <c r="BW2118">
        <f>IF($BW$6="","",IF(ISERROR(INDEX([1]Base!$A$2:$C$207,MATCH($BW$6,[1]Base!$A$2:$A$207,0),2))=TRUE,"CABLE INCONNU",(INDEX([1]Base!$A$2:$C$207,MATCH($BW$6,[1]Base!$A$2:$A$207,0),3))))</f>
        <v>15.75</v>
      </c>
      <c r="BY2118">
        <f>IF($BW$6="","",IF(ISERROR(INDEX([1]Base!$A$2:$C$207,MATCH($BW$6,[1]Base!$A$2:$A$207,0),2))=TRUE,"CABLE INCONNU",(INDEX([1]Base!$A$2:$C$207,MATCH($BW$6,[1]Base!$A$2:$A$207,0),2))))</f>
        <v>0.54700000000000004</v>
      </c>
      <c r="CD21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BORD'!$B$13:$B$2000,0),9)))*Q2118/$M$18)</f>
        <v>237.96</v>
      </c>
      <c r="CF2118">
        <f>'[1]TABLEAU DE BORD'!B2116</f>
        <v>0</v>
      </c>
      <c r="CG2118">
        <f>'[1]TABLEAU DE BORD'!E2116-'[1]TABLEAU DE BORD'!C2116</f>
        <v>0</v>
      </c>
      <c r="CI2118">
        <f>'[1]TABLEAU DE BORD'!H2116</f>
        <v>0</v>
      </c>
      <c r="CJ2118">
        <f>'[1]TABLEAU DE BORD'!K2116-'[1]TABLEAU DE BORD'!I2116</f>
        <v>0</v>
      </c>
    </row>
    <row r="2119" spans="69:88" x14ac:dyDescent="0.25">
      <c r="BQ21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BORD'!$B$13:$B$2000,0),11))*Q2119/INDEX('[1]TABLEAU DE BORD'!$B$13:$R$2000,MATCH('Formalisme RTE'!$H$2,'[1]TABLEAU DE BORD'!$B$13:$B$2000,0),12)</f>
        <v>2.7040062867933941</v>
      </c>
      <c r="BR2119">
        <f t="shared" si="109"/>
        <v>0</v>
      </c>
      <c r="BU2119">
        <f t="shared" si="108"/>
        <v>0.5758883471257642</v>
      </c>
      <c r="BW2119">
        <f>IF($BW$6="","",IF(ISERROR(INDEX([1]Base!$A$2:$C$207,MATCH($BW$6,[1]Base!$A$2:$A$207,0),2))=TRUE,"CABLE INCONNU",(INDEX([1]Base!$A$2:$C$207,MATCH($BW$6,[1]Base!$A$2:$A$207,0),3))))</f>
        <v>15.75</v>
      </c>
      <c r="BY2119">
        <f>IF($BW$6="","",IF(ISERROR(INDEX([1]Base!$A$2:$C$207,MATCH($BW$6,[1]Base!$A$2:$A$207,0),2))=TRUE,"CABLE INCONNU",(INDEX([1]Base!$A$2:$C$207,MATCH($BW$6,[1]Base!$A$2:$A$207,0),2))))</f>
        <v>0.54700000000000004</v>
      </c>
      <c r="CD21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BORD'!$B$13:$B$2000,0),9)))*Q2119/$M$18)</f>
        <v>237.96</v>
      </c>
      <c r="CF2119">
        <f>'[1]TABLEAU DE BORD'!B2117</f>
        <v>0</v>
      </c>
      <c r="CG2119">
        <f>'[1]TABLEAU DE BORD'!E2117-'[1]TABLEAU DE BORD'!C2117</f>
        <v>0</v>
      </c>
      <c r="CI2119">
        <f>'[1]TABLEAU DE BORD'!H2117</f>
        <v>0</v>
      </c>
      <c r="CJ2119">
        <f>'[1]TABLEAU DE BORD'!K2117-'[1]TABLEAU DE BORD'!I2117</f>
        <v>0</v>
      </c>
    </row>
    <row r="2120" spans="69:88" x14ac:dyDescent="0.25">
      <c r="BQ21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BORD'!$B$13:$B$2000,0),11))*Q2120/INDEX('[1]TABLEAU DE BORD'!$B$13:$R$2000,MATCH('Formalisme RTE'!$H$2,'[1]TABLEAU DE BORD'!$B$13:$B$2000,0),12)</f>
        <v>2.7040062867933941</v>
      </c>
      <c r="BR2120">
        <f t="shared" si="109"/>
        <v>0</v>
      </c>
      <c r="BU2120">
        <f t="shared" si="108"/>
        <v>0.5758883471257642</v>
      </c>
      <c r="BW2120">
        <f>IF($BW$6="","",IF(ISERROR(INDEX([1]Base!$A$2:$C$207,MATCH($BW$6,[1]Base!$A$2:$A$207,0),2))=TRUE,"CABLE INCONNU",(INDEX([1]Base!$A$2:$C$207,MATCH($BW$6,[1]Base!$A$2:$A$207,0),3))))</f>
        <v>15.75</v>
      </c>
      <c r="BY2120">
        <f>IF($BW$6="","",IF(ISERROR(INDEX([1]Base!$A$2:$C$207,MATCH($BW$6,[1]Base!$A$2:$A$207,0),2))=TRUE,"CABLE INCONNU",(INDEX([1]Base!$A$2:$C$207,MATCH($BW$6,[1]Base!$A$2:$A$207,0),2))))</f>
        <v>0.54700000000000004</v>
      </c>
      <c r="CD21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BORD'!$B$13:$B$2000,0),9)))*Q2120/$M$18)</f>
        <v>237.96</v>
      </c>
      <c r="CF2120">
        <f>'[1]TABLEAU DE BORD'!B2118</f>
        <v>0</v>
      </c>
      <c r="CG2120">
        <f>'[1]TABLEAU DE BORD'!E2118-'[1]TABLEAU DE BORD'!C2118</f>
        <v>0</v>
      </c>
      <c r="CI2120">
        <f>'[1]TABLEAU DE BORD'!H2118</f>
        <v>0</v>
      </c>
      <c r="CJ2120">
        <f>'[1]TABLEAU DE BORD'!K2118-'[1]TABLEAU DE BORD'!I2118</f>
        <v>0</v>
      </c>
    </row>
    <row r="2121" spans="69:88" x14ac:dyDescent="0.25">
      <c r="BQ21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BORD'!$B$13:$B$2000,0),11))*Q2121/INDEX('[1]TABLEAU DE BORD'!$B$13:$R$2000,MATCH('Formalisme RTE'!$H$2,'[1]TABLEAU DE BORD'!$B$13:$B$2000,0),12)</f>
        <v>2.7040062867933941</v>
      </c>
      <c r="BR2121">
        <f t="shared" si="109"/>
        <v>0</v>
      </c>
      <c r="BU2121">
        <f t="shared" si="108"/>
        <v>0.5758883471257642</v>
      </c>
      <c r="BW2121">
        <f>IF($BW$6="","",IF(ISERROR(INDEX([1]Base!$A$2:$C$207,MATCH($BW$6,[1]Base!$A$2:$A$207,0),2))=TRUE,"CABLE INCONNU",(INDEX([1]Base!$A$2:$C$207,MATCH($BW$6,[1]Base!$A$2:$A$207,0),3))))</f>
        <v>15.75</v>
      </c>
      <c r="BY2121">
        <f>IF($BW$6="","",IF(ISERROR(INDEX([1]Base!$A$2:$C$207,MATCH($BW$6,[1]Base!$A$2:$A$207,0),2))=TRUE,"CABLE INCONNU",(INDEX([1]Base!$A$2:$C$207,MATCH($BW$6,[1]Base!$A$2:$A$207,0),2))))</f>
        <v>0.54700000000000004</v>
      </c>
      <c r="CD21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BORD'!$B$13:$B$2000,0),9)))*Q2121/$M$18)</f>
        <v>237.96</v>
      </c>
      <c r="CF2121">
        <f>'[1]TABLEAU DE BORD'!B2119</f>
        <v>0</v>
      </c>
      <c r="CG2121">
        <f>'[1]TABLEAU DE BORD'!E2119-'[1]TABLEAU DE BORD'!C2119</f>
        <v>0</v>
      </c>
      <c r="CI2121">
        <f>'[1]TABLEAU DE BORD'!H2119</f>
        <v>0</v>
      </c>
      <c r="CJ2121">
        <f>'[1]TABLEAU DE BORD'!K2119-'[1]TABLEAU DE BORD'!I2119</f>
        <v>0</v>
      </c>
    </row>
    <row r="2122" spans="69:88" x14ac:dyDescent="0.25">
      <c r="BQ21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BORD'!$B$13:$B$2000,0),11))*Q2122/INDEX('[1]TABLEAU DE BORD'!$B$13:$R$2000,MATCH('Formalisme RTE'!$H$2,'[1]TABLEAU DE BORD'!$B$13:$B$2000,0),12)</f>
        <v>2.7040062867933941</v>
      </c>
      <c r="BR2122">
        <f t="shared" si="109"/>
        <v>0</v>
      </c>
      <c r="BU2122">
        <f t="shared" si="108"/>
        <v>0.5758883471257642</v>
      </c>
      <c r="BW2122">
        <f>IF($BW$6="","",IF(ISERROR(INDEX([1]Base!$A$2:$C$207,MATCH($BW$6,[1]Base!$A$2:$A$207,0),2))=TRUE,"CABLE INCONNU",(INDEX([1]Base!$A$2:$C$207,MATCH($BW$6,[1]Base!$A$2:$A$207,0),3))))</f>
        <v>15.75</v>
      </c>
      <c r="BY2122">
        <f>IF($BW$6="","",IF(ISERROR(INDEX([1]Base!$A$2:$C$207,MATCH($BW$6,[1]Base!$A$2:$A$207,0),2))=TRUE,"CABLE INCONNU",(INDEX([1]Base!$A$2:$C$207,MATCH($BW$6,[1]Base!$A$2:$A$207,0),2))))</f>
        <v>0.54700000000000004</v>
      </c>
      <c r="CD21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BORD'!$B$13:$B$2000,0),9)))*Q2122/$M$18)</f>
        <v>237.96</v>
      </c>
      <c r="CF2122">
        <f>'[1]TABLEAU DE BORD'!B2120</f>
        <v>0</v>
      </c>
      <c r="CG2122">
        <f>'[1]TABLEAU DE BORD'!E2120-'[1]TABLEAU DE BORD'!C2120</f>
        <v>0</v>
      </c>
      <c r="CI2122">
        <f>'[1]TABLEAU DE BORD'!H2120</f>
        <v>0</v>
      </c>
      <c r="CJ2122">
        <f>'[1]TABLEAU DE BORD'!K2120-'[1]TABLEAU DE BORD'!I2120</f>
        <v>0</v>
      </c>
    </row>
    <row r="2123" spans="69:88" x14ac:dyDescent="0.25">
      <c r="BQ21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BORD'!$B$13:$B$2000,0),11))*Q2123/INDEX('[1]TABLEAU DE BORD'!$B$13:$R$2000,MATCH('Formalisme RTE'!$H$2,'[1]TABLEAU DE BORD'!$B$13:$B$2000,0),12)</f>
        <v>2.7040062867933941</v>
      </c>
      <c r="BR2123">
        <f t="shared" si="109"/>
        <v>0</v>
      </c>
      <c r="BU2123">
        <f t="shared" si="108"/>
        <v>0.5758883471257642</v>
      </c>
      <c r="BW2123">
        <f>IF($BW$6="","",IF(ISERROR(INDEX([1]Base!$A$2:$C$207,MATCH($BW$6,[1]Base!$A$2:$A$207,0),2))=TRUE,"CABLE INCONNU",(INDEX([1]Base!$A$2:$C$207,MATCH($BW$6,[1]Base!$A$2:$A$207,0),3))))</f>
        <v>15.75</v>
      </c>
      <c r="BY2123">
        <f>IF($BW$6="","",IF(ISERROR(INDEX([1]Base!$A$2:$C$207,MATCH($BW$6,[1]Base!$A$2:$A$207,0),2))=TRUE,"CABLE INCONNU",(INDEX([1]Base!$A$2:$C$207,MATCH($BW$6,[1]Base!$A$2:$A$207,0),2))))</f>
        <v>0.54700000000000004</v>
      </c>
      <c r="CD21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BORD'!$B$13:$B$2000,0),9)))*Q2123/$M$18)</f>
        <v>237.96</v>
      </c>
      <c r="CF2123">
        <f>'[1]TABLEAU DE BORD'!B2121</f>
        <v>0</v>
      </c>
      <c r="CG2123">
        <f>'[1]TABLEAU DE BORD'!E2121-'[1]TABLEAU DE BORD'!C2121</f>
        <v>0</v>
      </c>
      <c r="CI2123">
        <f>'[1]TABLEAU DE BORD'!H2121</f>
        <v>0</v>
      </c>
      <c r="CJ2123">
        <f>'[1]TABLEAU DE BORD'!K2121-'[1]TABLEAU DE BORD'!I2121</f>
        <v>0</v>
      </c>
    </row>
    <row r="2124" spans="69:88" x14ac:dyDescent="0.25">
      <c r="BQ21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BORD'!$B$13:$B$2000,0),11))*Q2124/INDEX('[1]TABLEAU DE BORD'!$B$13:$R$2000,MATCH('Formalisme RTE'!$H$2,'[1]TABLEAU DE BORD'!$B$13:$B$2000,0),12)</f>
        <v>2.7040062867933941</v>
      </c>
      <c r="BR2124">
        <f t="shared" si="109"/>
        <v>0</v>
      </c>
      <c r="BU2124">
        <f t="shared" si="108"/>
        <v>0.5758883471257642</v>
      </c>
      <c r="BW2124">
        <f>IF($BW$6="","",IF(ISERROR(INDEX([1]Base!$A$2:$C$207,MATCH($BW$6,[1]Base!$A$2:$A$207,0),2))=TRUE,"CABLE INCONNU",(INDEX([1]Base!$A$2:$C$207,MATCH($BW$6,[1]Base!$A$2:$A$207,0),3))))</f>
        <v>15.75</v>
      </c>
      <c r="BY2124">
        <f>IF($BW$6="","",IF(ISERROR(INDEX([1]Base!$A$2:$C$207,MATCH($BW$6,[1]Base!$A$2:$A$207,0),2))=TRUE,"CABLE INCONNU",(INDEX([1]Base!$A$2:$C$207,MATCH($BW$6,[1]Base!$A$2:$A$207,0),2))))</f>
        <v>0.54700000000000004</v>
      </c>
      <c r="CD21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BORD'!$B$13:$B$2000,0),9)))*Q2124/$M$18)</f>
        <v>237.96</v>
      </c>
      <c r="CF2124">
        <f>'[1]TABLEAU DE BORD'!B2122</f>
        <v>0</v>
      </c>
      <c r="CG2124">
        <f>'[1]TABLEAU DE BORD'!E2122-'[1]TABLEAU DE BORD'!C2122</f>
        <v>0</v>
      </c>
      <c r="CI2124">
        <f>'[1]TABLEAU DE BORD'!H2122</f>
        <v>0</v>
      </c>
      <c r="CJ2124">
        <f>'[1]TABLEAU DE BORD'!K2122-'[1]TABLEAU DE BORD'!I2122</f>
        <v>0</v>
      </c>
    </row>
    <row r="2125" spans="69:88" x14ac:dyDescent="0.25">
      <c r="BQ21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BORD'!$B$13:$B$2000,0),11))*Q2125/INDEX('[1]TABLEAU DE BORD'!$B$13:$R$2000,MATCH('Formalisme RTE'!$H$2,'[1]TABLEAU DE BORD'!$B$13:$B$2000,0),12)</f>
        <v>2.7040062867933941</v>
      </c>
      <c r="BR2125">
        <f t="shared" si="109"/>
        <v>0</v>
      </c>
      <c r="BU2125">
        <f t="shared" si="108"/>
        <v>0.5758883471257642</v>
      </c>
      <c r="BW2125">
        <f>IF($BW$6="","",IF(ISERROR(INDEX([1]Base!$A$2:$C$207,MATCH($BW$6,[1]Base!$A$2:$A$207,0),2))=TRUE,"CABLE INCONNU",(INDEX([1]Base!$A$2:$C$207,MATCH($BW$6,[1]Base!$A$2:$A$207,0),3))))</f>
        <v>15.75</v>
      </c>
      <c r="BY2125">
        <f>IF($BW$6="","",IF(ISERROR(INDEX([1]Base!$A$2:$C$207,MATCH($BW$6,[1]Base!$A$2:$A$207,0),2))=TRUE,"CABLE INCONNU",(INDEX([1]Base!$A$2:$C$207,MATCH($BW$6,[1]Base!$A$2:$A$207,0),2))))</f>
        <v>0.54700000000000004</v>
      </c>
      <c r="CD21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BORD'!$B$13:$B$2000,0),9)))*Q2125/$M$18)</f>
        <v>237.96</v>
      </c>
      <c r="CF2125">
        <f>'[1]TABLEAU DE BORD'!B2123</f>
        <v>0</v>
      </c>
      <c r="CG2125">
        <f>'[1]TABLEAU DE BORD'!E2123-'[1]TABLEAU DE BORD'!C2123</f>
        <v>0</v>
      </c>
      <c r="CI2125">
        <f>'[1]TABLEAU DE BORD'!H2123</f>
        <v>0</v>
      </c>
      <c r="CJ2125">
        <f>'[1]TABLEAU DE BORD'!K2123-'[1]TABLEAU DE BORD'!I2123</f>
        <v>0</v>
      </c>
    </row>
    <row r="2126" spans="69:88" x14ac:dyDescent="0.25">
      <c r="BQ21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BORD'!$B$13:$B$2000,0),11))*Q2126/INDEX('[1]TABLEAU DE BORD'!$B$13:$R$2000,MATCH('Formalisme RTE'!$H$2,'[1]TABLEAU DE BORD'!$B$13:$B$2000,0),12)</f>
        <v>2.7040062867933941</v>
      </c>
      <c r="BR2126">
        <f t="shared" si="109"/>
        <v>0</v>
      </c>
      <c r="BU2126">
        <f t="shared" si="108"/>
        <v>0.5758883471257642</v>
      </c>
      <c r="BW2126">
        <f>IF($BW$6="","",IF(ISERROR(INDEX([1]Base!$A$2:$C$207,MATCH($BW$6,[1]Base!$A$2:$A$207,0),2))=TRUE,"CABLE INCONNU",(INDEX([1]Base!$A$2:$C$207,MATCH($BW$6,[1]Base!$A$2:$A$207,0),3))))</f>
        <v>15.75</v>
      </c>
      <c r="BY2126">
        <f>IF($BW$6="","",IF(ISERROR(INDEX([1]Base!$A$2:$C$207,MATCH($BW$6,[1]Base!$A$2:$A$207,0),2))=TRUE,"CABLE INCONNU",(INDEX([1]Base!$A$2:$C$207,MATCH($BW$6,[1]Base!$A$2:$A$207,0),2))))</f>
        <v>0.54700000000000004</v>
      </c>
      <c r="CD21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BORD'!$B$13:$B$2000,0),9)))*Q2126/$M$18)</f>
        <v>237.96</v>
      </c>
      <c r="CF2126">
        <f>'[1]TABLEAU DE BORD'!B2124</f>
        <v>0</v>
      </c>
      <c r="CG2126">
        <f>'[1]TABLEAU DE BORD'!E2124-'[1]TABLEAU DE BORD'!C2124</f>
        <v>0</v>
      </c>
      <c r="CI2126">
        <f>'[1]TABLEAU DE BORD'!H2124</f>
        <v>0</v>
      </c>
      <c r="CJ2126">
        <f>'[1]TABLEAU DE BORD'!K2124-'[1]TABLEAU DE BORD'!I2124</f>
        <v>0</v>
      </c>
    </row>
    <row r="2127" spans="69:88" x14ac:dyDescent="0.25">
      <c r="BQ21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BORD'!$B$13:$B$2000,0),11))*Q2127/INDEX('[1]TABLEAU DE BORD'!$B$13:$R$2000,MATCH('Formalisme RTE'!$H$2,'[1]TABLEAU DE BORD'!$B$13:$B$2000,0),12)</f>
        <v>2.7040062867933941</v>
      </c>
      <c r="BR2127">
        <f t="shared" si="109"/>
        <v>0</v>
      </c>
      <c r="BU2127">
        <f t="shared" si="108"/>
        <v>0.5758883471257642</v>
      </c>
      <c r="BW2127">
        <f>IF($BW$6="","",IF(ISERROR(INDEX([1]Base!$A$2:$C$207,MATCH($BW$6,[1]Base!$A$2:$A$207,0),2))=TRUE,"CABLE INCONNU",(INDEX([1]Base!$A$2:$C$207,MATCH($BW$6,[1]Base!$A$2:$A$207,0),3))))</f>
        <v>15.75</v>
      </c>
      <c r="BY2127">
        <f>IF($BW$6="","",IF(ISERROR(INDEX([1]Base!$A$2:$C$207,MATCH($BW$6,[1]Base!$A$2:$A$207,0),2))=TRUE,"CABLE INCONNU",(INDEX([1]Base!$A$2:$C$207,MATCH($BW$6,[1]Base!$A$2:$A$207,0),2))))</f>
        <v>0.54700000000000004</v>
      </c>
      <c r="CD21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BORD'!$B$13:$B$2000,0),9)))*Q2127/$M$18)</f>
        <v>237.96</v>
      </c>
      <c r="CF2127">
        <f>'[1]TABLEAU DE BORD'!B2125</f>
        <v>0</v>
      </c>
      <c r="CG2127">
        <f>'[1]TABLEAU DE BORD'!E2125-'[1]TABLEAU DE BORD'!C2125</f>
        <v>0</v>
      </c>
      <c r="CI2127">
        <f>'[1]TABLEAU DE BORD'!H2125</f>
        <v>0</v>
      </c>
      <c r="CJ2127">
        <f>'[1]TABLEAU DE BORD'!K2125-'[1]TABLEAU DE BORD'!I2125</f>
        <v>0</v>
      </c>
    </row>
    <row r="2128" spans="69:88" x14ac:dyDescent="0.25">
      <c r="BQ21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BORD'!$B$13:$B$2000,0),11))*Q2128/INDEX('[1]TABLEAU DE BORD'!$B$13:$R$2000,MATCH('Formalisme RTE'!$H$2,'[1]TABLEAU DE BORD'!$B$13:$B$2000,0),12)</f>
        <v>2.7040062867933941</v>
      </c>
      <c r="BR2128">
        <f t="shared" si="109"/>
        <v>0</v>
      </c>
      <c r="BU2128">
        <f t="shared" si="108"/>
        <v>0.5758883471257642</v>
      </c>
      <c r="BW2128">
        <f>IF($BW$6="","",IF(ISERROR(INDEX([1]Base!$A$2:$C$207,MATCH($BW$6,[1]Base!$A$2:$A$207,0),2))=TRUE,"CABLE INCONNU",(INDEX([1]Base!$A$2:$C$207,MATCH($BW$6,[1]Base!$A$2:$A$207,0),3))))</f>
        <v>15.75</v>
      </c>
      <c r="BY2128">
        <f>IF($BW$6="","",IF(ISERROR(INDEX([1]Base!$A$2:$C$207,MATCH($BW$6,[1]Base!$A$2:$A$207,0),2))=TRUE,"CABLE INCONNU",(INDEX([1]Base!$A$2:$C$207,MATCH($BW$6,[1]Base!$A$2:$A$207,0),2))))</f>
        <v>0.54700000000000004</v>
      </c>
      <c r="CD21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BORD'!$B$13:$B$2000,0),9)))*Q2128/$M$18)</f>
        <v>237.96</v>
      </c>
      <c r="CF2128">
        <f>'[1]TABLEAU DE BORD'!B2126</f>
        <v>0</v>
      </c>
      <c r="CG2128">
        <f>'[1]TABLEAU DE BORD'!E2126-'[1]TABLEAU DE BORD'!C2126</f>
        <v>0</v>
      </c>
      <c r="CI2128">
        <f>'[1]TABLEAU DE BORD'!H2126</f>
        <v>0</v>
      </c>
      <c r="CJ2128">
        <f>'[1]TABLEAU DE BORD'!K2126-'[1]TABLEAU DE BORD'!I2126</f>
        <v>0</v>
      </c>
    </row>
    <row r="2129" spans="69:88" x14ac:dyDescent="0.25">
      <c r="BQ21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BORD'!$B$13:$B$2000,0),11))*Q2129/INDEX('[1]TABLEAU DE BORD'!$B$13:$R$2000,MATCH('Formalisme RTE'!$H$2,'[1]TABLEAU DE BORD'!$B$13:$B$2000,0),12)</f>
        <v>2.7040062867933941</v>
      </c>
      <c r="BR2129">
        <f t="shared" si="109"/>
        <v>0</v>
      </c>
      <c r="BU2129">
        <f t="shared" ref="BU2129:BU2192" si="110">SQRT(1-(1/(SQRT((BY2129*0.981)^2+(($B$30/10)*BW2129*0.001)^2)/(BY2129*0.981))^2))</f>
        <v>0.5758883471257642</v>
      </c>
      <c r="BW2129">
        <f>IF($BW$6="","",IF(ISERROR(INDEX([1]Base!$A$2:$C$207,MATCH($BW$6,[1]Base!$A$2:$A$207,0),2))=TRUE,"CABLE INCONNU",(INDEX([1]Base!$A$2:$C$207,MATCH($BW$6,[1]Base!$A$2:$A$207,0),3))))</f>
        <v>15.75</v>
      </c>
      <c r="BY2129">
        <f>IF($BW$6="","",IF(ISERROR(INDEX([1]Base!$A$2:$C$207,MATCH($BW$6,[1]Base!$A$2:$A$207,0),2))=TRUE,"CABLE INCONNU",(INDEX([1]Base!$A$2:$C$207,MATCH($BW$6,[1]Base!$A$2:$A$207,0),2))))</f>
        <v>0.54700000000000004</v>
      </c>
      <c r="CD21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BORD'!$B$13:$B$2000,0),9)))*Q2129/$M$18)</f>
        <v>237.96</v>
      </c>
      <c r="CF2129">
        <f>'[1]TABLEAU DE BORD'!B2127</f>
        <v>0</v>
      </c>
      <c r="CG2129">
        <f>'[1]TABLEAU DE BORD'!E2127-'[1]TABLEAU DE BORD'!C2127</f>
        <v>0</v>
      </c>
      <c r="CI2129">
        <f>'[1]TABLEAU DE BORD'!H2127</f>
        <v>0</v>
      </c>
      <c r="CJ2129">
        <f>'[1]TABLEAU DE BORD'!K2127-'[1]TABLEAU DE BORD'!I2127</f>
        <v>0</v>
      </c>
    </row>
    <row r="2130" spans="69:88" x14ac:dyDescent="0.25">
      <c r="BQ21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BORD'!$B$13:$B$2000,0),11))*Q2130/INDEX('[1]TABLEAU DE BORD'!$B$13:$R$2000,MATCH('Formalisme RTE'!$H$2,'[1]TABLEAU DE BORD'!$B$13:$B$2000,0),12)</f>
        <v>2.7040062867933941</v>
      </c>
      <c r="BR2130">
        <f t="shared" ref="BR2130:BR2178" si="111">BU2130*CA2130</f>
        <v>0</v>
      </c>
      <c r="BU2130">
        <f t="shared" si="110"/>
        <v>0.5758883471257642</v>
      </c>
      <c r="BW2130">
        <f>IF($BW$6="","",IF(ISERROR(INDEX([1]Base!$A$2:$C$207,MATCH($BW$6,[1]Base!$A$2:$A$207,0),2))=TRUE,"CABLE INCONNU",(INDEX([1]Base!$A$2:$C$207,MATCH($BW$6,[1]Base!$A$2:$A$207,0),3))))</f>
        <v>15.75</v>
      </c>
      <c r="BY2130">
        <f>IF($BW$6="","",IF(ISERROR(INDEX([1]Base!$A$2:$C$207,MATCH($BW$6,[1]Base!$A$2:$A$207,0),2))=TRUE,"CABLE INCONNU",(INDEX([1]Base!$A$2:$C$207,MATCH($BW$6,[1]Base!$A$2:$A$207,0),2))))</f>
        <v>0.54700000000000004</v>
      </c>
      <c r="CD21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BORD'!$B$13:$B$2000,0),9)))*Q2130/$M$18)</f>
        <v>237.96</v>
      </c>
      <c r="CF2130">
        <f>'[1]TABLEAU DE BORD'!B2128</f>
        <v>0</v>
      </c>
      <c r="CG2130">
        <f>'[1]TABLEAU DE BORD'!E2128-'[1]TABLEAU DE BORD'!C2128</f>
        <v>0</v>
      </c>
      <c r="CI2130">
        <f>'[1]TABLEAU DE BORD'!H2128</f>
        <v>0</v>
      </c>
      <c r="CJ2130">
        <f>'[1]TABLEAU DE BORD'!K2128-'[1]TABLEAU DE BORD'!I2128</f>
        <v>0</v>
      </c>
    </row>
    <row r="2131" spans="69:88" x14ac:dyDescent="0.25">
      <c r="BQ21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BORD'!$B$13:$B$2000,0),11))*Q2131/INDEX('[1]TABLEAU DE BORD'!$B$13:$R$2000,MATCH('Formalisme RTE'!$H$2,'[1]TABLEAU DE BORD'!$B$13:$B$2000,0),12)</f>
        <v>2.7040062867933941</v>
      </c>
      <c r="BR2131">
        <f t="shared" si="111"/>
        <v>0</v>
      </c>
      <c r="BU2131">
        <f t="shared" si="110"/>
        <v>0.5758883471257642</v>
      </c>
      <c r="BW2131">
        <f>IF($BW$6="","",IF(ISERROR(INDEX([1]Base!$A$2:$C$207,MATCH($BW$6,[1]Base!$A$2:$A$207,0),2))=TRUE,"CABLE INCONNU",(INDEX([1]Base!$A$2:$C$207,MATCH($BW$6,[1]Base!$A$2:$A$207,0),3))))</f>
        <v>15.75</v>
      </c>
      <c r="BY2131">
        <f>IF($BW$6="","",IF(ISERROR(INDEX([1]Base!$A$2:$C$207,MATCH($BW$6,[1]Base!$A$2:$A$207,0),2))=TRUE,"CABLE INCONNU",(INDEX([1]Base!$A$2:$C$207,MATCH($BW$6,[1]Base!$A$2:$A$207,0),2))))</f>
        <v>0.54700000000000004</v>
      </c>
      <c r="CD21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BORD'!$B$13:$B$2000,0),9)))*Q2131/$M$18)</f>
        <v>237.96</v>
      </c>
      <c r="CF2131">
        <f>'[1]TABLEAU DE BORD'!B2129</f>
        <v>0</v>
      </c>
      <c r="CG2131">
        <f>'[1]TABLEAU DE BORD'!E2129-'[1]TABLEAU DE BORD'!C2129</f>
        <v>0</v>
      </c>
      <c r="CI2131">
        <f>'[1]TABLEAU DE BORD'!H2129</f>
        <v>0</v>
      </c>
      <c r="CJ2131">
        <f>'[1]TABLEAU DE BORD'!K2129-'[1]TABLEAU DE BORD'!I2129</f>
        <v>0</v>
      </c>
    </row>
    <row r="2132" spans="69:88" x14ac:dyDescent="0.25">
      <c r="BQ21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BORD'!$B$13:$B$2000,0),11))*Q2132/INDEX('[1]TABLEAU DE BORD'!$B$13:$R$2000,MATCH('Formalisme RTE'!$H$2,'[1]TABLEAU DE BORD'!$B$13:$B$2000,0),12)</f>
        <v>2.7040062867933941</v>
      </c>
      <c r="BR2132">
        <f t="shared" si="111"/>
        <v>0</v>
      </c>
      <c r="BU2132">
        <f t="shared" si="110"/>
        <v>0.5758883471257642</v>
      </c>
      <c r="BW2132">
        <f>IF($BW$6="","",IF(ISERROR(INDEX([1]Base!$A$2:$C$207,MATCH($BW$6,[1]Base!$A$2:$A$207,0),2))=TRUE,"CABLE INCONNU",(INDEX([1]Base!$A$2:$C$207,MATCH($BW$6,[1]Base!$A$2:$A$207,0),3))))</f>
        <v>15.75</v>
      </c>
      <c r="BY2132">
        <f>IF($BW$6="","",IF(ISERROR(INDEX([1]Base!$A$2:$C$207,MATCH($BW$6,[1]Base!$A$2:$A$207,0),2))=TRUE,"CABLE INCONNU",(INDEX([1]Base!$A$2:$C$207,MATCH($BW$6,[1]Base!$A$2:$A$207,0),2))))</f>
        <v>0.54700000000000004</v>
      </c>
      <c r="CD21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BORD'!$B$13:$B$2000,0),9)))*Q2132/$M$18)</f>
        <v>237.96</v>
      </c>
      <c r="CF2132">
        <f>'[1]TABLEAU DE BORD'!B2130</f>
        <v>0</v>
      </c>
      <c r="CG2132">
        <f>'[1]TABLEAU DE BORD'!E2130-'[1]TABLEAU DE BORD'!C2130</f>
        <v>0</v>
      </c>
      <c r="CI2132">
        <f>'[1]TABLEAU DE BORD'!H2130</f>
        <v>0</v>
      </c>
      <c r="CJ2132">
        <f>'[1]TABLEAU DE BORD'!K2130-'[1]TABLEAU DE BORD'!I2130</f>
        <v>0</v>
      </c>
    </row>
    <row r="2133" spans="69:88" x14ac:dyDescent="0.25">
      <c r="BQ21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BORD'!$B$13:$B$2000,0),11))*Q2133/INDEX('[1]TABLEAU DE BORD'!$B$13:$R$2000,MATCH('Formalisme RTE'!$H$2,'[1]TABLEAU DE BORD'!$B$13:$B$2000,0),12)</f>
        <v>2.7040062867933941</v>
      </c>
      <c r="BR2133">
        <f t="shared" si="111"/>
        <v>0</v>
      </c>
      <c r="BU2133">
        <f t="shared" si="110"/>
        <v>0.5758883471257642</v>
      </c>
      <c r="BW2133">
        <f>IF($BW$6="","",IF(ISERROR(INDEX([1]Base!$A$2:$C$207,MATCH($BW$6,[1]Base!$A$2:$A$207,0),2))=TRUE,"CABLE INCONNU",(INDEX([1]Base!$A$2:$C$207,MATCH($BW$6,[1]Base!$A$2:$A$207,0),3))))</f>
        <v>15.75</v>
      </c>
      <c r="BY2133">
        <f>IF($BW$6="","",IF(ISERROR(INDEX([1]Base!$A$2:$C$207,MATCH($BW$6,[1]Base!$A$2:$A$207,0),2))=TRUE,"CABLE INCONNU",(INDEX([1]Base!$A$2:$C$207,MATCH($BW$6,[1]Base!$A$2:$A$207,0),2))))</f>
        <v>0.54700000000000004</v>
      </c>
      <c r="CD21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BORD'!$B$13:$B$2000,0),9)))*Q2133/$M$18)</f>
        <v>237.96</v>
      </c>
      <c r="CF2133">
        <f>'[1]TABLEAU DE BORD'!B2131</f>
        <v>0</v>
      </c>
      <c r="CG2133">
        <f>'[1]TABLEAU DE BORD'!E2131-'[1]TABLEAU DE BORD'!C2131</f>
        <v>0</v>
      </c>
      <c r="CI2133">
        <f>'[1]TABLEAU DE BORD'!H2131</f>
        <v>0</v>
      </c>
      <c r="CJ2133">
        <f>'[1]TABLEAU DE BORD'!K2131-'[1]TABLEAU DE BORD'!I2131</f>
        <v>0</v>
      </c>
    </row>
    <row r="2134" spans="69:88" x14ac:dyDescent="0.25">
      <c r="BQ21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BORD'!$B$13:$B$2000,0),11))*Q2134/INDEX('[1]TABLEAU DE BORD'!$B$13:$R$2000,MATCH('Formalisme RTE'!$H$2,'[1]TABLEAU DE BORD'!$B$13:$B$2000,0),12)</f>
        <v>2.7040062867933941</v>
      </c>
      <c r="BR2134">
        <f t="shared" si="111"/>
        <v>0</v>
      </c>
      <c r="BU2134">
        <f t="shared" si="110"/>
        <v>0.5758883471257642</v>
      </c>
      <c r="BW2134">
        <f>IF($BW$6="","",IF(ISERROR(INDEX([1]Base!$A$2:$C$207,MATCH($BW$6,[1]Base!$A$2:$A$207,0),2))=TRUE,"CABLE INCONNU",(INDEX([1]Base!$A$2:$C$207,MATCH($BW$6,[1]Base!$A$2:$A$207,0),3))))</f>
        <v>15.75</v>
      </c>
      <c r="BY2134">
        <f>IF($BW$6="","",IF(ISERROR(INDEX([1]Base!$A$2:$C$207,MATCH($BW$6,[1]Base!$A$2:$A$207,0),2))=TRUE,"CABLE INCONNU",(INDEX([1]Base!$A$2:$C$207,MATCH($BW$6,[1]Base!$A$2:$A$207,0),2))))</f>
        <v>0.54700000000000004</v>
      </c>
      <c r="CD21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BORD'!$B$13:$B$2000,0),9)))*Q2134/$M$18)</f>
        <v>237.96</v>
      </c>
      <c r="CF2134">
        <f>'[1]TABLEAU DE BORD'!B2132</f>
        <v>0</v>
      </c>
      <c r="CG2134">
        <f>'[1]TABLEAU DE BORD'!E2132-'[1]TABLEAU DE BORD'!C2132</f>
        <v>0</v>
      </c>
      <c r="CI2134">
        <f>'[1]TABLEAU DE BORD'!H2132</f>
        <v>0</v>
      </c>
      <c r="CJ2134">
        <f>'[1]TABLEAU DE BORD'!K2132-'[1]TABLEAU DE BORD'!I2132</f>
        <v>0</v>
      </c>
    </row>
    <row r="2135" spans="69:88" x14ac:dyDescent="0.25">
      <c r="BQ21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BORD'!$B$13:$B$2000,0),11))*Q2135/INDEX('[1]TABLEAU DE BORD'!$B$13:$R$2000,MATCH('Formalisme RTE'!$H$2,'[1]TABLEAU DE BORD'!$B$13:$B$2000,0),12)</f>
        <v>2.7040062867933941</v>
      </c>
      <c r="BR2135">
        <f t="shared" si="111"/>
        <v>0</v>
      </c>
      <c r="BU2135">
        <f t="shared" si="110"/>
        <v>0.5758883471257642</v>
      </c>
      <c r="BW2135">
        <f>IF($BW$6="","",IF(ISERROR(INDEX([1]Base!$A$2:$C$207,MATCH($BW$6,[1]Base!$A$2:$A$207,0),2))=TRUE,"CABLE INCONNU",(INDEX([1]Base!$A$2:$C$207,MATCH($BW$6,[1]Base!$A$2:$A$207,0),3))))</f>
        <v>15.75</v>
      </c>
      <c r="BY2135">
        <f>IF($BW$6="","",IF(ISERROR(INDEX([1]Base!$A$2:$C$207,MATCH($BW$6,[1]Base!$A$2:$A$207,0),2))=TRUE,"CABLE INCONNU",(INDEX([1]Base!$A$2:$C$207,MATCH($BW$6,[1]Base!$A$2:$A$207,0),2))))</f>
        <v>0.54700000000000004</v>
      </c>
      <c r="CD21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BORD'!$B$13:$B$2000,0),9)))*Q2135/$M$18)</f>
        <v>237.96</v>
      </c>
      <c r="CF2135">
        <f>'[1]TABLEAU DE BORD'!B2133</f>
        <v>0</v>
      </c>
      <c r="CG2135">
        <f>'[1]TABLEAU DE BORD'!E2133-'[1]TABLEAU DE BORD'!C2133</f>
        <v>0</v>
      </c>
      <c r="CI2135">
        <f>'[1]TABLEAU DE BORD'!H2133</f>
        <v>0</v>
      </c>
      <c r="CJ2135">
        <f>'[1]TABLEAU DE BORD'!K2133-'[1]TABLEAU DE BORD'!I2133</f>
        <v>0</v>
      </c>
    </row>
    <row r="2136" spans="69:88" x14ac:dyDescent="0.25">
      <c r="BQ21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BORD'!$B$13:$B$2000,0),11))*Q2136/INDEX('[1]TABLEAU DE BORD'!$B$13:$R$2000,MATCH('Formalisme RTE'!$H$2,'[1]TABLEAU DE BORD'!$B$13:$B$2000,0),12)</f>
        <v>2.7040062867933941</v>
      </c>
      <c r="BR2136">
        <f t="shared" si="111"/>
        <v>0</v>
      </c>
      <c r="BU2136">
        <f t="shared" si="110"/>
        <v>0.5758883471257642</v>
      </c>
      <c r="BW2136">
        <f>IF($BW$6="","",IF(ISERROR(INDEX([1]Base!$A$2:$C$207,MATCH($BW$6,[1]Base!$A$2:$A$207,0),2))=TRUE,"CABLE INCONNU",(INDEX([1]Base!$A$2:$C$207,MATCH($BW$6,[1]Base!$A$2:$A$207,0),3))))</f>
        <v>15.75</v>
      </c>
      <c r="BY2136">
        <f>IF($BW$6="","",IF(ISERROR(INDEX([1]Base!$A$2:$C$207,MATCH($BW$6,[1]Base!$A$2:$A$207,0),2))=TRUE,"CABLE INCONNU",(INDEX([1]Base!$A$2:$C$207,MATCH($BW$6,[1]Base!$A$2:$A$207,0),2))))</f>
        <v>0.54700000000000004</v>
      </c>
      <c r="CD21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BORD'!$B$13:$B$2000,0),9)))*Q2136/$M$18)</f>
        <v>237.96</v>
      </c>
      <c r="CF2136">
        <f>'[1]TABLEAU DE BORD'!B2134</f>
        <v>0</v>
      </c>
      <c r="CG2136">
        <f>'[1]TABLEAU DE BORD'!E2134-'[1]TABLEAU DE BORD'!C2134</f>
        <v>0</v>
      </c>
      <c r="CI2136">
        <f>'[1]TABLEAU DE BORD'!H2134</f>
        <v>0</v>
      </c>
      <c r="CJ2136">
        <f>'[1]TABLEAU DE BORD'!K2134-'[1]TABLEAU DE BORD'!I2134</f>
        <v>0</v>
      </c>
    </row>
    <row r="2137" spans="69:88" x14ac:dyDescent="0.25">
      <c r="BQ21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BORD'!$B$13:$B$2000,0),11))*Q2137/INDEX('[1]TABLEAU DE BORD'!$B$13:$R$2000,MATCH('Formalisme RTE'!$H$2,'[1]TABLEAU DE BORD'!$B$13:$B$2000,0),12)</f>
        <v>2.7040062867933941</v>
      </c>
      <c r="BR2137">
        <f t="shared" si="111"/>
        <v>0</v>
      </c>
      <c r="BU2137">
        <f t="shared" si="110"/>
        <v>0.5758883471257642</v>
      </c>
      <c r="BW2137">
        <f>IF($BW$6="","",IF(ISERROR(INDEX([1]Base!$A$2:$C$207,MATCH($BW$6,[1]Base!$A$2:$A$207,0),2))=TRUE,"CABLE INCONNU",(INDEX([1]Base!$A$2:$C$207,MATCH($BW$6,[1]Base!$A$2:$A$207,0),3))))</f>
        <v>15.75</v>
      </c>
      <c r="BY2137">
        <f>IF($BW$6="","",IF(ISERROR(INDEX([1]Base!$A$2:$C$207,MATCH($BW$6,[1]Base!$A$2:$A$207,0),2))=TRUE,"CABLE INCONNU",(INDEX([1]Base!$A$2:$C$207,MATCH($BW$6,[1]Base!$A$2:$A$207,0),2))))</f>
        <v>0.54700000000000004</v>
      </c>
      <c r="CD21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BORD'!$B$13:$B$2000,0),9)))*Q2137/$M$18)</f>
        <v>237.96</v>
      </c>
      <c r="CF2137">
        <f>'[1]TABLEAU DE BORD'!B2135</f>
        <v>0</v>
      </c>
      <c r="CG2137">
        <f>'[1]TABLEAU DE BORD'!E2135-'[1]TABLEAU DE BORD'!C2135</f>
        <v>0</v>
      </c>
      <c r="CI2137">
        <f>'[1]TABLEAU DE BORD'!H2135</f>
        <v>0</v>
      </c>
      <c r="CJ2137">
        <f>'[1]TABLEAU DE BORD'!K2135-'[1]TABLEAU DE BORD'!I2135</f>
        <v>0</v>
      </c>
    </row>
    <row r="2138" spans="69:88" x14ac:dyDescent="0.25">
      <c r="BQ21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BORD'!$B$13:$B$2000,0),11))*Q2138/INDEX('[1]TABLEAU DE BORD'!$B$13:$R$2000,MATCH('Formalisme RTE'!$H$2,'[1]TABLEAU DE BORD'!$B$13:$B$2000,0),12)</f>
        <v>2.7040062867933941</v>
      </c>
      <c r="BR2138">
        <f t="shared" si="111"/>
        <v>0</v>
      </c>
      <c r="BU2138">
        <f t="shared" si="110"/>
        <v>0.5758883471257642</v>
      </c>
      <c r="BW2138">
        <f>IF($BW$6="","",IF(ISERROR(INDEX([1]Base!$A$2:$C$207,MATCH($BW$6,[1]Base!$A$2:$A$207,0),2))=TRUE,"CABLE INCONNU",(INDEX([1]Base!$A$2:$C$207,MATCH($BW$6,[1]Base!$A$2:$A$207,0),3))))</f>
        <v>15.75</v>
      </c>
      <c r="BY2138">
        <f>IF($BW$6="","",IF(ISERROR(INDEX([1]Base!$A$2:$C$207,MATCH($BW$6,[1]Base!$A$2:$A$207,0),2))=TRUE,"CABLE INCONNU",(INDEX([1]Base!$A$2:$C$207,MATCH($BW$6,[1]Base!$A$2:$A$207,0),2))))</f>
        <v>0.54700000000000004</v>
      </c>
      <c r="CD21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BORD'!$B$13:$B$2000,0),9)))*Q2138/$M$18)</f>
        <v>237.96</v>
      </c>
      <c r="CF2138">
        <f>'[1]TABLEAU DE BORD'!B2136</f>
        <v>0</v>
      </c>
      <c r="CG2138">
        <f>'[1]TABLEAU DE BORD'!E2136-'[1]TABLEAU DE BORD'!C2136</f>
        <v>0</v>
      </c>
      <c r="CI2138">
        <f>'[1]TABLEAU DE BORD'!H2136</f>
        <v>0</v>
      </c>
      <c r="CJ2138">
        <f>'[1]TABLEAU DE BORD'!K2136-'[1]TABLEAU DE BORD'!I2136</f>
        <v>0</v>
      </c>
    </row>
    <row r="2139" spans="69:88" x14ac:dyDescent="0.25">
      <c r="BQ21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BORD'!$B$13:$B$2000,0),11))*Q2139/INDEX('[1]TABLEAU DE BORD'!$B$13:$R$2000,MATCH('Formalisme RTE'!$H$2,'[1]TABLEAU DE BORD'!$B$13:$B$2000,0),12)</f>
        <v>2.7040062867933941</v>
      </c>
      <c r="BR2139">
        <f t="shared" si="111"/>
        <v>0</v>
      </c>
      <c r="BU2139">
        <f t="shared" si="110"/>
        <v>0.5758883471257642</v>
      </c>
      <c r="BW2139">
        <f>IF($BW$6="","",IF(ISERROR(INDEX([1]Base!$A$2:$C$207,MATCH($BW$6,[1]Base!$A$2:$A$207,0),2))=TRUE,"CABLE INCONNU",(INDEX([1]Base!$A$2:$C$207,MATCH($BW$6,[1]Base!$A$2:$A$207,0),3))))</f>
        <v>15.75</v>
      </c>
      <c r="BY2139">
        <f>IF($BW$6="","",IF(ISERROR(INDEX([1]Base!$A$2:$C$207,MATCH($BW$6,[1]Base!$A$2:$A$207,0),2))=TRUE,"CABLE INCONNU",(INDEX([1]Base!$A$2:$C$207,MATCH($BW$6,[1]Base!$A$2:$A$207,0),2))))</f>
        <v>0.54700000000000004</v>
      </c>
      <c r="CD21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BORD'!$B$13:$B$2000,0),9)))*Q2139/$M$18)</f>
        <v>237.96</v>
      </c>
      <c r="CF2139">
        <f>'[1]TABLEAU DE BORD'!B2137</f>
        <v>0</v>
      </c>
      <c r="CG2139">
        <f>'[1]TABLEAU DE BORD'!E2137-'[1]TABLEAU DE BORD'!C2137</f>
        <v>0</v>
      </c>
      <c r="CI2139">
        <f>'[1]TABLEAU DE BORD'!H2137</f>
        <v>0</v>
      </c>
      <c r="CJ2139">
        <f>'[1]TABLEAU DE BORD'!K2137-'[1]TABLEAU DE BORD'!I2137</f>
        <v>0</v>
      </c>
    </row>
    <row r="2140" spans="69:88" x14ac:dyDescent="0.25">
      <c r="BQ21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BORD'!$B$13:$B$2000,0),11))*Q2140/INDEX('[1]TABLEAU DE BORD'!$B$13:$R$2000,MATCH('Formalisme RTE'!$H$2,'[1]TABLEAU DE BORD'!$B$13:$B$2000,0),12)</f>
        <v>2.7040062867933941</v>
      </c>
      <c r="BR2140">
        <f t="shared" si="111"/>
        <v>0</v>
      </c>
      <c r="BU2140">
        <f t="shared" si="110"/>
        <v>0.5758883471257642</v>
      </c>
      <c r="BW2140">
        <f>IF($BW$6="","",IF(ISERROR(INDEX([1]Base!$A$2:$C$207,MATCH($BW$6,[1]Base!$A$2:$A$207,0),2))=TRUE,"CABLE INCONNU",(INDEX([1]Base!$A$2:$C$207,MATCH($BW$6,[1]Base!$A$2:$A$207,0),3))))</f>
        <v>15.75</v>
      </c>
      <c r="BY2140">
        <f>IF($BW$6="","",IF(ISERROR(INDEX([1]Base!$A$2:$C$207,MATCH($BW$6,[1]Base!$A$2:$A$207,0),2))=TRUE,"CABLE INCONNU",(INDEX([1]Base!$A$2:$C$207,MATCH($BW$6,[1]Base!$A$2:$A$207,0),2))))</f>
        <v>0.54700000000000004</v>
      </c>
      <c r="CD21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BORD'!$B$13:$B$2000,0),9)))*Q2140/$M$18)</f>
        <v>237.96</v>
      </c>
      <c r="CF2140">
        <f>'[1]TABLEAU DE BORD'!B2138</f>
        <v>0</v>
      </c>
      <c r="CG2140">
        <f>'[1]TABLEAU DE BORD'!E2138-'[1]TABLEAU DE BORD'!C2138</f>
        <v>0</v>
      </c>
      <c r="CI2140">
        <f>'[1]TABLEAU DE BORD'!H2138</f>
        <v>0</v>
      </c>
      <c r="CJ2140">
        <f>'[1]TABLEAU DE BORD'!K2138-'[1]TABLEAU DE BORD'!I2138</f>
        <v>0</v>
      </c>
    </row>
    <row r="2141" spans="69:88" x14ac:dyDescent="0.25">
      <c r="BQ21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BORD'!$B$13:$B$2000,0),11))*Q2141/INDEX('[1]TABLEAU DE BORD'!$B$13:$R$2000,MATCH('Formalisme RTE'!$H$2,'[1]TABLEAU DE BORD'!$B$13:$B$2000,0),12)</f>
        <v>2.7040062867933941</v>
      </c>
      <c r="BR2141">
        <f t="shared" si="111"/>
        <v>0</v>
      </c>
      <c r="BU2141">
        <f t="shared" si="110"/>
        <v>0.5758883471257642</v>
      </c>
      <c r="BW2141">
        <f>IF($BW$6="","",IF(ISERROR(INDEX([1]Base!$A$2:$C$207,MATCH($BW$6,[1]Base!$A$2:$A$207,0),2))=TRUE,"CABLE INCONNU",(INDEX([1]Base!$A$2:$C$207,MATCH($BW$6,[1]Base!$A$2:$A$207,0),3))))</f>
        <v>15.75</v>
      </c>
      <c r="BY2141">
        <f>IF($BW$6="","",IF(ISERROR(INDEX([1]Base!$A$2:$C$207,MATCH($BW$6,[1]Base!$A$2:$A$207,0),2))=TRUE,"CABLE INCONNU",(INDEX([1]Base!$A$2:$C$207,MATCH($BW$6,[1]Base!$A$2:$A$207,0),2))))</f>
        <v>0.54700000000000004</v>
      </c>
      <c r="CD21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BORD'!$B$13:$B$2000,0),9)))*Q2141/$M$18)</f>
        <v>237.96</v>
      </c>
      <c r="CF2141">
        <f>'[1]TABLEAU DE BORD'!B2139</f>
        <v>0</v>
      </c>
      <c r="CG2141">
        <f>'[1]TABLEAU DE BORD'!E2139-'[1]TABLEAU DE BORD'!C2139</f>
        <v>0</v>
      </c>
      <c r="CI2141">
        <f>'[1]TABLEAU DE BORD'!H2139</f>
        <v>0</v>
      </c>
      <c r="CJ2141">
        <f>'[1]TABLEAU DE BORD'!K2139-'[1]TABLEAU DE BORD'!I2139</f>
        <v>0</v>
      </c>
    </row>
    <row r="2142" spans="69:88" x14ac:dyDescent="0.25">
      <c r="BQ21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BORD'!$B$13:$B$2000,0),11))*Q2142/INDEX('[1]TABLEAU DE BORD'!$B$13:$R$2000,MATCH('Formalisme RTE'!$H$2,'[1]TABLEAU DE BORD'!$B$13:$B$2000,0),12)</f>
        <v>2.7040062867933941</v>
      </c>
      <c r="BR2142">
        <f t="shared" si="111"/>
        <v>0</v>
      </c>
      <c r="BU2142">
        <f t="shared" si="110"/>
        <v>0.5758883471257642</v>
      </c>
      <c r="BW2142">
        <f>IF($BW$6="","",IF(ISERROR(INDEX([1]Base!$A$2:$C$207,MATCH($BW$6,[1]Base!$A$2:$A$207,0),2))=TRUE,"CABLE INCONNU",(INDEX([1]Base!$A$2:$C$207,MATCH($BW$6,[1]Base!$A$2:$A$207,0),3))))</f>
        <v>15.75</v>
      </c>
      <c r="BY2142">
        <f>IF($BW$6="","",IF(ISERROR(INDEX([1]Base!$A$2:$C$207,MATCH($BW$6,[1]Base!$A$2:$A$207,0),2))=TRUE,"CABLE INCONNU",(INDEX([1]Base!$A$2:$C$207,MATCH($BW$6,[1]Base!$A$2:$A$207,0),2))))</f>
        <v>0.54700000000000004</v>
      </c>
      <c r="CD21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BORD'!$B$13:$B$2000,0),9)))*Q2142/$M$18)</f>
        <v>237.96</v>
      </c>
      <c r="CF2142">
        <f>'[1]TABLEAU DE BORD'!B2140</f>
        <v>0</v>
      </c>
      <c r="CG2142">
        <f>'[1]TABLEAU DE BORD'!E2140-'[1]TABLEAU DE BORD'!C2140</f>
        <v>0</v>
      </c>
      <c r="CI2142">
        <f>'[1]TABLEAU DE BORD'!H2140</f>
        <v>0</v>
      </c>
      <c r="CJ2142">
        <f>'[1]TABLEAU DE BORD'!K2140-'[1]TABLEAU DE BORD'!I2140</f>
        <v>0</v>
      </c>
    </row>
    <row r="2143" spans="69:88" x14ac:dyDescent="0.25">
      <c r="BQ21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BORD'!$B$13:$B$2000,0),11))*Q2143/INDEX('[1]TABLEAU DE BORD'!$B$13:$R$2000,MATCH('Formalisme RTE'!$H$2,'[1]TABLEAU DE BORD'!$B$13:$B$2000,0),12)</f>
        <v>2.7040062867933941</v>
      </c>
      <c r="BR2143">
        <f t="shared" si="111"/>
        <v>0</v>
      </c>
      <c r="BU2143">
        <f t="shared" si="110"/>
        <v>0.5758883471257642</v>
      </c>
      <c r="BW2143">
        <f>IF($BW$6="","",IF(ISERROR(INDEX([1]Base!$A$2:$C$207,MATCH($BW$6,[1]Base!$A$2:$A$207,0),2))=TRUE,"CABLE INCONNU",(INDEX([1]Base!$A$2:$C$207,MATCH($BW$6,[1]Base!$A$2:$A$207,0),3))))</f>
        <v>15.75</v>
      </c>
      <c r="BY2143">
        <f>IF($BW$6="","",IF(ISERROR(INDEX([1]Base!$A$2:$C$207,MATCH($BW$6,[1]Base!$A$2:$A$207,0),2))=TRUE,"CABLE INCONNU",(INDEX([1]Base!$A$2:$C$207,MATCH($BW$6,[1]Base!$A$2:$A$207,0),2))))</f>
        <v>0.54700000000000004</v>
      </c>
      <c r="CD21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BORD'!$B$13:$B$2000,0),9)))*Q2143/$M$18)</f>
        <v>237.96</v>
      </c>
      <c r="CF2143">
        <f>'[1]TABLEAU DE BORD'!B2141</f>
        <v>0</v>
      </c>
      <c r="CG2143">
        <f>'[1]TABLEAU DE BORD'!E2141-'[1]TABLEAU DE BORD'!C2141</f>
        <v>0</v>
      </c>
      <c r="CI2143">
        <f>'[1]TABLEAU DE BORD'!H2141</f>
        <v>0</v>
      </c>
      <c r="CJ2143">
        <f>'[1]TABLEAU DE BORD'!K2141-'[1]TABLEAU DE BORD'!I2141</f>
        <v>0</v>
      </c>
    </row>
    <row r="2144" spans="69:88" x14ac:dyDescent="0.25">
      <c r="BQ21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BORD'!$B$13:$B$2000,0),11))*Q2144/INDEX('[1]TABLEAU DE BORD'!$B$13:$R$2000,MATCH('Formalisme RTE'!$H$2,'[1]TABLEAU DE BORD'!$B$13:$B$2000,0),12)</f>
        <v>2.7040062867933941</v>
      </c>
      <c r="BR2144">
        <f t="shared" si="111"/>
        <v>0</v>
      </c>
      <c r="BU2144">
        <f t="shared" si="110"/>
        <v>0.5758883471257642</v>
      </c>
      <c r="BW2144">
        <f>IF($BW$6="","",IF(ISERROR(INDEX([1]Base!$A$2:$C$207,MATCH($BW$6,[1]Base!$A$2:$A$207,0),2))=TRUE,"CABLE INCONNU",(INDEX([1]Base!$A$2:$C$207,MATCH($BW$6,[1]Base!$A$2:$A$207,0),3))))</f>
        <v>15.75</v>
      </c>
      <c r="BY2144">
        <f>IF($BW$6="","",IF(ISERROR(INDEX([1]Base!$A$2:$C$207,MATCH($BW$6,[1]Base!$A$2:$A$207,0),2))=TRUE,"CABLE INCONNU",(INDEX([1]Base!$A$2:$C$207,MATCH($BW$6,[1]Base!$A$2:$A$207,0),2))))</f>
        <v>0.54700000000000004</v>
      </c>
      <c r="CD21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BORD'!$B$13:$B$2000,0),9)))*Q2144/$M$18)</f>
        <v>237.96</v>
      </c>
      <c r="CF2144">
        <f>'[1]TABLEAU DE BORD'!B2142</f>
        <v>0</v>
      </c>
      <c r="CG2144">
        <f>'[1]TABLEAU DE BORD'!E2142-'[1]TABLEAU DE BORD'!C2142</f>
        <v>0</v>
      </c>
      <c r="CI2144">
        <f>'[1]TABLEAU DE BORD'!H2142</f>
        <v>0</v>
      </c>
      <c r="CJ2144">
        <f>'[1]TABLEAU DE BORD'!K2142-'[1]TABLEAU DE BORD'!I2142</f>
        <v>0</v>
      </c>
    </row>
    <row r="2145" spans="69:88" x14ac:dyDescent="0.25">
      <c r="BQ21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BORD'!$B$13:$B$2000,0),11))*Q2145/INDEX('[1]TABLEAU DE BORD'!$B$13:$R$2000,MATCH('Formalisme RTE'!$H$2,'[1]TABLEAU DE BORD'!$B$13:$B$2000,0),12)</f>
        <v>2.7040062867933941</v>
      </c>
      <c r="BR2145">
        <f t="shared" si="111"/>
        <v>0</v>
      </c>
      <c r="BU2145">
        <f t="shared" si="110"/>
        <v>0.5758883471257642</v>
      </c>
      <c r="BW2145">
        <f>IF($BW$6="","",IF(ISERROR(INDEX([1]Base!$A$2:$C$207,MATCH($BW$6,[1]Base!$A$2:$A$207,0),2))=TRUE,"CABLE INCONNU",(INDEX([1]Base!$A$2:$C$207,MATCH($BW$6,[1]Base!$A$2:$A$207,0),3))))</f>
        <v>15.75</v>
      </c>
      <c r="BY2145">
        <f>IF($BW$6="","",IF(ISERROR(INDEX([1]Base!$A$2:$C$207,MATCH($BW$6,[1]Base!$A$2:$A$207,0),2))=TRUE,"CABLE INCONNU",(INDEX([1]Base!$A$2:$C$207,MATCH($BW$6,[1]Base!$A$2:$A$207,0),2))))</f>
        <v>0.54700000000000004</v>
      </c>
      <c r="CD21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BORD'!$B$13:$B$2000,0),9)))*Q2145/$M$18)</f>
        <v>237.96</v>
      </c>
      <c r="CF2145">
        <f>'[1]TABLEAU DE BORD'!B2143</f>
        <v>0</v>
      </c>
      <c r="CG2145">
        <f>'[1]TABLEAU DE BORD'!E2143-'[1]TABLEAU DE BORD'!C2143</f>
        <v>0</v>
      </c>
      <c r="CI2145">
        <f>'[1]TABLEAU DE BORD'!H2143</f>
        <v>0</v>
      </c>
      <c r="CJ2145">
        <f>'[1]TABLEAU DE BORD'!K2143-'[1]TABLEAU DE BORD'!I2143</f>
        <v>0</v>
      </c>
    </row>
    <row r="2146" spans="69:88" x14ac:dyDescent="0.25">
      <c r="BQ21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BORD'!$B$13:$B$2000,0),11))*Q2146/INDEX('[1]TABLEAU DE BORD'!$B$13:$R$2000,MATCH('Formalisme RTE'!$H$2,'[1]TABLEAU DE BORD'!$B$13:$B$2000,0),12)</f>
        <v>2.7040062867933941</v>
      </c>
      <c r="BR2146">
        <f t="shared" si="111"/>
        <v>0</v>
      </c>
      <c r="BU2146">
        <f t="shared" si="110"/>
        <v>0.5758883471257642</v>
      </c>
      <c r="BW2146">
        <f>IF($BW$6="","",IF(ISERROR(INDEX([1]Base!$A$2:$C$207,MATCH($BW$6,[1]Base!$A$2:$A$207,0),2))=TRUE,"CABLE INCONNU",(INDEX([1]Base!$A$2:$C$207,MATCH($BW$6,[1]Base!$A$2:$A$207,0),3))))</f>
        <v>15.75</v>
      </c>
      <c r="BY2146">
        <f>IF($BW$6="","",IF(ISERROR(INDEX([1]Base!$A$2:$C$207,MATCH($BW$6,[1]Base!$A$2:$A$207,0),2))=TRUE,"CABLE INCONNU",(INDEX([1]Base!$A$2:$C$207,MATCH($BW$6,[1]Base!$A$2:$A$207,0),2))))</f>
        <v>0.54700000000000004</v>
      </c>
      <c r="CD21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BORD'!$B$13:$B$2000,0),9)))*Q2146/$M$18)</f>
        <v>237.96</v>
      </c>
      <c r="CF2146">
        <f>'[1]TABLEAU DE BORD'!B2144</f>
        <v>0</v>
      </c>
      <c r="CG2146">
        <f>'[1]TABLEAU DE BORD'!E2144-'[1]TABLEAU DE BORD'!C2144</f>
        <v>0</v>
      </c>
      <c r="CI2146">
        <f>'[1]TABLEAU DE BORD'!H2144</f>
        <v>0</v>
      </c>
      <c r="CJ2146">
        <f>'[1]TABLEAU DE BORD'!K2144-'[1]TABLEAU DE BORD'!I2144</f>
        <v>0</v>
      </c>
    </row>
    <row r="2147" spans="69:88" x14ac:dyDescent="0.25">
      <c r="BQ21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BORD'!$B$13:$B$2000,0),11))*Q2147/INDEX('[1]TABLEAU DE BORD'!$B$13:$R$2000,MATCH('Formalisme RTE'!$H$2,'[1]TABLEAU DE BORD'!$B$13:$B$2000,0),12)</f>
        <v>2.7040062867933941</v>
      </c>
      <c r="BR2147">
        <f t="shared" si="111"/>
        <v>0</v>
      </c>
      <c r="BU2147">
        <f t="shared" si="110"/>
        <v>0.5758883471257642</v>
      </c>
      <c r="BW2147">
        <f>IF($BW$6="","",IF(ISERROR(INDEX([1]Base!$A$2:$C$207,MATCH($BW$6,[1]Base!$A$2:$A$207,0),2))=TRUE,"CABLE INCONNU",(INDEX([1]Base!$A$2:$C$207,MATCH($BW$6,[1]Base!$A$2:$A$207,0),3))))</f>
        <v>15.75</v>
      </c>
      <c r="BY2147">
        <f>IF($BW$6="","",IF(ISERROR(INDEX([1]Base!$A$2:$C$207,MATCH($BW$6,[1]Base!$A$2:$A$207,0),2))=TRUE,"CABLE INCONNU",(INDEX([1]Base!$A$2:$C$207,MATCH($BW$6,[1]Base!$A$2:$A$207,0),2))))</f>
        <v>0.54700000000000004</v>
      </c>
      <c r="CD21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BORD'!$B$13:$B$2000,0),9)))*Q2147/$M$18)</f>
        <v>237.96</v>
      </c>
      <c r="CF2147">
        <f>'[1]TABLEAU DE BORD'!B2145</f>
        <v>0</v>
      </c>
      <c r="CG2147">
        <f>'[1]TABLEAU DE BORD'!E2145-'[1]TABLEAU DE BORD'!C2145</f>
        <v>0</v>
      </c>
      <c r="CI2147">
        <f>'[1]TABLEAU DE BORD'!H2145</f>
        <v>0</v>
      </c>
      <c r="CJ2147">
        <f>'[1]TABLEAU DE BORD'!K2145-'[1]TABLEAU DE BORD'!I2145</f>
        <v>0</v>
      </c>
    </row>
    <row r="2148" spans="69:88" x14ac:dyDescent="0.25">
      <c r="BQ21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BORD'!$B$13:$B$2000,0),11))*Q2148/INDEX('[1]TABLEAU DE BORD'!$B$13:$R$2000,MATCH('Formalisme RTE'!$H$2,'[1]TABLEAU DE BORD'!$B$13:$B$2000,0),12)</f>
        <v>2.7040062867933941</v>
      </c>
      <c r="BR2148">
        <f t="shared" si="111"/>
        <v>0</v>
      </c>
      <c r="BU2148">
        <f t="shared" si="110"/>
        <v>0.5758883471257642</v>
      </c>
      <c r="BW2148">
        <f>IF($BW$6="","",IF(ISERROR(INDEX([1]Base!$A$2:$C$207,MATCH($BW$6,[1]Base!$A$2:$A$207,0),2))=TRUE,"CABLE INCONNU",(INDEX([1]Base!$A$2:$C$207,MATCH($BW$6,[1]Base!$A$2:$A$207,0),3))))</f>
        <v>15.75</v>
      </c>
      <c r="BY2148">
        <f>IF($BW$6="","",IF(ISERROR(INDEX([1]Base!$A$2:$C$207,MATCH($BW$6,[1]Base!$A$2:$A$207,0),2))=TRUE,"CABLE INCONNU",(INDEX([1]Base!$A$2:$C$207,MATCH($BW$6,[1]Base!$A$2:$A$207,0),2))))</f>
        <v>0.54700000000000004</v>
      </c>
      <c r="CD21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BORD'!$B$13:$B$2000,0),9)))*Q2148/$M$18)</f>
        <v>237.96</v>
      </c>
      <c r="CF2148">
        <f>'[1]TABLEAU DE BORD'!B2146</f>
        <v>0</v>
      </c>
      <c r="CG2148">
        <f>'[1]TABLEAU DE BORD'!E2146-'[1]TABLEAU DE BORD'!C2146</f>
        <v>0</v>
      </c>
      <c r="CI2148">
        <f>'[1]TABLEAU DE BORD'!H2146</f>
        <v>0</v>
      </c>
      <c r="CJ2148">
        <f>'[1]TABLEAU DE BORD'!K2146-'[1]TABLEAU DE BORD'!I2146</f>
        <v>0</v>
      </c>
    </row>
    <row r="2149" spans="69:88" x14ac:dyDescent="0.25">
      <c r="BQ21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BORD'!$B$13:$B$2000,0),11))*Q2149/INDEX('[1]TABLEAU DE BORD'!$B$13:$R$2000,MATCH('Formalisme RTE'!$H$2,'[1]TABLEAU DE BORD'!$B$13:$B$2000,0),12)</f>
        <v>2.7040062867933941</v>
      </c>
      <c r="BR2149">
        <f t="shared" si="111"/>
        <v>0</v>
      </c>
      <c r="BU2149">
        <f t="shared" si="110"/>
        <v>0.5758883471257642</v>
      </c>
      <c r="BW2149">
        <f>IF($BW$6="","",IF(ISERROR(INDEX([1]Base!$A$2:$C$207,MATCH($BW$6,[1]Base!$A$2:$A$207,0),2))=TRUE,"CABLE INCONNU",(INDEX([1]Base!$A$2:$C$207,MATCH($BW$6,[1]Base!$A$2:$A$207,0),3))))</f>
        <v>15.75</v>
      </c>
      <c r="BY2149">
        <f>IF($BW$6="","",IF(ISERROR(INDEX([1]Base!$A$2:$C$207,MATCH($BW$6,[1]Base!$A$2:$A$207,0),2))=TRUE,"CABLE INCONNU",(INDEX([1]Base!$A$2:$C$207,MATCH($BW$6,[1]Base!$A$2:$A$207,0),2))))</f>
        <v>0.54700000000000004</v>
      </c>
      <c r="CD21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BORD'!$B$13:$B$2000,0),9)))*Q2149/$M$18)</f>
        <v>237.96</v>
      </c>
      <c r="CF2149">
        <f>'[1]TABLEAU DE BORD'!B2147</f>
        <v>0</v>
      </c>
      <c r="CG2149">
        <f>'[1]TABLEAU DE BORD'!E2147-'[1]TABLEAU DE BORD'!C2147</f>
        <v>0</v>
      </c>
      <c r="CI2149">
        <f>'[1]TABLEAU DE BORD'!H2147</f>
        <v>0</v>
      </c>
      <c r="CJ2149">
        <f>'[1]TABLEAU DE BORD'!K2147-'[1]TABLEAU DE BORD'!I2147</f>
        <v>0</v>
      </c>
    </row>
    <row r="2150" spans="69:88" x14ac:dyDescent="0.25">
      <c r="BQ21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BORD'!$B$13:$B$2000,0),11))*Q2150/INDEX('[1]TABLEAU DE BORD'!$B$13:$R$2000,MATCH('Formalisme RTE'!$H$2,'[1]TABLEAU DE BORD'!$B$13:$B$2000,0),12)</f>
        <v>2.7040062867933941</v>
      </c>
      <c r="BR2150">
        <f t="shared" si="111"/>
        <v>0</v>
      </c>
      <c r="BU2150">
        <f t="shared" si="110"/>
        <v>0.5758883471257642</v>
      </c>
      <c r="BW2150">
        <f>IF($BW$6="","",IF(ISERROR(INDEX([1]Base!$A$2:$C$207,MATCH($BW$6,[1]Base!$A$2:$A$207,0),2))=TRUE,"CABLE INCONNU",(INDEX([1]Base!$A$2:$C$207,MATCH($BW$6,[1]Base!$A$2:$A$207,0),3))))</f>
        <v>15.75</v>
      </c>
      <c r="BY2150">
        <f>IF($BW$6="","",IF(ISERROR(INDEX([1]Base!$A$2:$C$207,MATCH($BW$6,[1]Base!$A$2:$A$207,0),2))=TRUE,"CABLE INCONNU",(INDEX([1]Base!$A$2:$C$207,MATCH($BW$6,[1]Base!$A$2:$A$207,0),2))))</f>
        <v>0.54700000000000004</v>
      </c>
      <c r="CD21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BORD'!$B$13:$B$2000,0),9)))*Q2150/$M$18)</f>
        <v>237.96</v>
      </c>
      <c r="CF2150">
        <f>'[1]TABLEAU DE BORD'!B2148</f>
        <v>0</v>
      </c>
      <c r="CG2150">
        <f>'[1]TABLEAU DE BORD'!E2148-'[1]TABLEAU DE BORD'!C2148</f>
        <v>0</v>
      </c>
      <c r="CI2150">
        <f>'[1]TABLEAU DE BORD'!H2148</f>
        <v>0</v>
      </c>
      <c r="CJ2150">
        <f>'[1]TABLEAU DE BORD'!K2148-'[1]TABLEAU DE BORD'!I2148</f>
        <v>0</v>
      </c>
    </row>
    <row r="2151" spans="69:88" x14ac:dyDescent="0.25">
      <c r="BQ21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BORD'!$B$13:$B$2000,0),11))*Q2151/INDEX('[1]TABLEAU DE BORD'!$B$13:$R$2000,MATCH('Formalisme RTE'!$H$2,'[1]TABLEAU DE BORD'!$B$13:$B$2000,0),12)</f>
        <v>2.7040062867933941</v>
      </c>
      <c r="BR2151">
        <f t="shared" si="111"/>
        <v>0</v>
      </c>
      <c r="BU2151">
        <f t="shared" si="110"/>
        <v>0.5758883471257642</v>
      </c>
      <c r="BW2151">
        <f>IF($BW$6="","",IF(ISERROR(INDEX([1]Base!$A$2:$C$207,MATCH($BW$6,[1]Base!$A$2:$A$207,0),2))=TRUE,"CABLE INCONNU",(INDEX([1]Base!$A$2:$C$207,MATCH($BW$6,[1]Base!$A$2:$A$207,0),3))))</f>
        <v>15.75</v>
      </c>
      <c r="BY2151">
        <f>IF($BW$6="","",IF(ISERROR(INDEX([1]Base!$A$2:$C$207,MATCH($BW$6,[1]Base!$A$2:$A$207,0),2))=TRUE,"CABLE INCONNU",(INDEX([1]Base!$A$2:$C$207,MATCH($BW$6,[1]Base!$A$2:$A$207,0),2))))</f>
        <v>0.54700000000000004</v>
      </c>
      <c r="CD21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BORD'!$B$13:$B$2000,0),9)))*Q2151/$M$18)</f>
        <v>237.96</v>
      </c>
      <c r="CF2151">
        <f>'[1]TABLEAU DE BORD'!B2149</f>
        <v>0</v>
      </c>
      <c r="CG2151">
        <f>'[1]TABLEAU DE BORD'!E2149-'[1]TABLEAU DE BORD'!C2149</f>
        <v>0</v>
      </c>
      <c r="CI2151">
        <f>'[1]TABLEAU DE BORD'!H2149</f>
        <v>0</v>
      </c>
      <c r="CJ2151">
        <f>'[1]TABLEAU DE BORD'!K2149-'[1]TABLEAU DE BORD'!I2149</f>
        <v>0</v>
      </c>
    </row>
    <row r="2152" spans="69:88" x14ac:dyDescent="0.25">
      <c r="BQ21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BORD'!$B$13:$B$2000,0),11))*Q2152/INDEX('[1]TABLEAU DE BORD'!$B$13:$R$2000,MATCH('Formalisme RTE'!$H$2,'[1]TABLEAU DE BORD'!$B$13:$B$2000,0),12)</f>
        <v>2.7040062867933941</v>
      </c>
      <c r="BR2152">
        <f t="shared" si="111"/>
        <v>0</v>
      </c>
      <c r="BU2152">
        <f t="shared" si="110"/>
        <v>0.5758883471257642</v>
      </c>
      <c r="BW2152">
        <f>IF($BW$6="","",IF(ISERROR(INDEX([1]Base!$A$2:$C$207,MATCH($BW$6,[1]Base!$A$2:$A$207,0),2))=TRUE,"CABLE INCONNU",(INDEX([1]Base!$A$2:$C$207,MATCH($BW$6,[1]Base!$A$2:$A$207,0),3))))</f>
        <v>15.75</v>
      </c>
      <c r="BY2152">
        <f>IF($BW$6="","",IF(ISERROR(INDEX([1]Base!$A$2:$C$207,MATCH($BW$6,[1]Base!$A$2:$A$207,0),2))=TRUE,"CABLE INCONNU",(INDEX([1]Base!$A$2:$C$207,MATCH($BW$6,[1]Base!$A$2:$A$207,0),2))))</f>
        <v>0.54700000000000004</v>
      </c>
      <c r="CD21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BORD'!$B$13:$B$2000,0),9)))*Q2152/$M$18)</f>
        <v>237.96</v>
      </c>
      <c r="CF2152">
        <f>'[1]TABLEAU DE BORD'!B2150</f>
        <v>0</v>
      </c>
      <c r="CG2152">
        <f>'[1]TABLEAU DE BORD'!E2150-'[1]TABLEAU DE BORD'!C2150</f>
        <v>0</v>
      </c>
      <c r="CI2152">
        <f>'[1]TABLEAU DE BORD'!H2150</f>
        <v>0</v>
      </c>
      <c r="CJ2152">
        <f>'[1]TABLEAU DE BORD'!K2150-'[1]TABLEAU DE BORD'!I2150</f>
        <v>0</v>
      </c>
    </row>
    <row r="2153" spans="69:88" x14ac:dyDescent="0.25">
      <c r="BQ21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BORD'!$B$13:$B$2000,0),11))*Q2153/INDEX('[1]TABLEAU DE BORD'!$B$13:$R$2000,MATCH('Formalisme RTE'!$H$2,'[1]TABLEAU DE BORD'!$B$13:$B$2000,0),12)</f>
        <v>2.7040062867933941</v>
      </c>
      <c r="BR2153">
        <f t="shared" si="111"/>
        <v>0</v>
      </c>
      <c r="BU2153">
        <f t="shared" si="110"/>
        <v>0.5758883471257642</v>
      </c>
      <c r="BW2153">
        <f>IF($BW$6="","",IF(ISERROR(INDEX([1]Base!$A$2:$C$207,MATCH($BW$6,[1]Base!$A$2:$A$207,0),2))=TRUE,"CABLE INCONNU",(INDEX([1]Base!$A$2:$C$207,MATCH($BW$6,[1]Base!$A$2:$A$207,0),3))))</f>
        <v>15.75</v>
      </c>
      <c r="BY2153">
        <f>IF($BW$6="","",IF(ISERROR(INDEX([1]Base!$A$2:$C$207,MATCH($BW$6,[1]Base!$A$2:$A$207,0),2))=TRUE,"CABLE INCONNU",(INDEX([1]Base!$A$2:$C$207,MATCH($BW$6,[1]Base!$A$2:$A$207,0),2))))</f>
        <v>0.54700000000000004</v>
      </c>
      <c r="CD21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BORD'!$B$13:$B$2000,0),9)))*Q2153/$M$18)</f>
        <v>237.96</v>
      </c>
      <c r="CF2153">
        <f>'[1]TABLEAU DE BORD'!B2151</f>
        <v>0</v>
      </c>
      <c r="CG2153">
        <f>'[1]TABLEAU DE BORD'!E2151-'[1]TABLEAU DE BORD'!C2151</f>
        <v>0</v>
      </c>
      <c r="CI2153">
        <f>'[1]TABLEAU DE BORD'!H2151</f>
        <v>0</v>
      </c>
      <c r="CJ2153">
        <f>'[1]TABLEAU DE BORD'!K2151-'[1]TABLEAU DE BORD'!I2151</f>
        <v>0</v>
      </c>
    </row>
    <row r="2154" spans="69:88" x14ac:dyDescent="0.25">
      <c r="BQ21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BORD'!$B$13:$B$2000,0),11))*Q2154/INDEX('[1]TABLEAU DE BORD'!$B$13:$R$2000,MATCH('Formalisme RTE'!$H$2,'[1]TABLEAU DE BORD'!$B$13:$B$2000,0),12)</f>
        <v>2.7040062867933941</v>
      </c>
      <c r="BR2154">
        <f t="shared" si="111"/>
        <v>0</v>
      </c>
      <c r="BU2154">
        <f t="shared" si="110"/>
        <v>0.5758883471257642</v>
      </c>
      <c r="BW2154">
        <f>IF($BW$6="","",IF(ISERROR(INDEX([1]Base!$A$2:$C$207,MATCH($BW$6,[1]Base!$A$2:$A$207,0),2))=TRUE,"CABLE INCONNU",(INDEX([1]Base!$A$2:$C$207,MATCH($BW$6,[1]Base!$A$2:$A$207,0),3))))</f>
        <v>15.75</v>
      </c>
      <c r="BY2154">
        <f>IF($BW$6="","",IF(ISERROR(INDEX([1]Base!$A$2:$C$207,MATCH($BW$6,[1]Base!$A$2:$A$207,0),2))=TRUE,"CABLE INCONNU",(INDEX([1]Base!$A$2:$C$207,MATCH($BW$6,[1]Base!$A$2:$A$207,0),2))))</f>
        <v>0.54700000000000004</v>
      </c>
      <c r="CD21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BORD'!$B$13:$B$2000,0),9)))*Q2154/$M$18)</f>
        <v>237.96</v>
      </c>
      <c r="CF2154">
        <f>'[1]TABLEAU DE BORD'!B2152</f>
        <v>0</v>
      </c>
      <c r="CG2154">
        <f>'[1]TABLEAU DE BORD'!E2152-'[1]TABLEAU DE BORD'!C2152</f>
        <v>0</v>
      </c>
      <c r="CI2154">
        <f>'[1]TABLEAU DE BORD'!H2152</f>
        <v>0</v>
      </c>
      <c r="CJ2154">
        <f>'[1]TABLEAU DE BORD'!K2152-'[1]TABLEAU DE BORD'!I2152</f>
        <v>0</v>
      </c>
    </row>
    <row r="2155" spans="69:88" x14ac:dyDescent="0.25">
      <c r="BQ21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BORD'!$B$13:$B$2000,0),11))*Q2155/INDEX('[1]TABLEAU DE BORD'!$B$13:$R$2000,MATCH('Formalisme RTE'!$H$2,'[1]TABLEAU DE BORD'!$B$13:$B$2000,0),12)</f>
        <v>2.7040062867933941</v>
      </c>
      <c r="BR2155">
        <f t="shared" si="111"/>
        <v>0</v>
      </c>
      <c r="BU2155">
        <f t="shared" si="110"/>
        <v>0.5758883471257642</v>
      </c>
      <c r="BW2155">
        <f>IF($BW$6="","",IF(ISERROR(INDEX([1]Base!$A$2:$C$207,MATCH($BW$6,[1]Base!$A$2:$A$207,0),2))=TRUE,"CABLE INCONNU",(INDEX([1]Base!$A$2:$C$207,MATCH($BW$6,[1]Base!$A$2:$A$207,0),3))))</f>
        <v>15.75</v>
      </c>
      <c r="BY2155">
        <f>IF($BW$6="","",IF(ISERROR(INDEX([1]Base!$A$2:$C$207,MATCH($BW$6,[1]Base!$A$2:$A$207,0),2))=TRUE,"CABLE INCONNU",(INDEX([1]Base!$A$2:$C$207,MATCH($BW$6,[1]Base!$A$2:$A$207,0),2))))</f>
        <v>0.54700000000000004</v>
      </c>
      <c r="CD21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BORD'!$B$13:$B$2000,0),9)))*Q2155/$M$18)</f>
        <v>237.96</v>
      </c>
      <c r="CF2155">
        <f>'[1]TABLEAU DE BORD'!B2153</f>
        <v>0</v>
      </c>
      <c r="CG2155">
        <f>'[1]TABLEAU DE BORD'!E2153-'[1]TABLEAU DE BORD'!C2153</f>
        <v>0</v>
      </c>
      <c r="CI2155">
        <f>'[1]TABLEAU DE BORD'!H2153</f>
        <v>0</v>
      </c>
      <c r="CJ2155">
        <f>'[1]TABLEAU DE BORD'!K2153-'[1]TABLEAU DE BORD'!I2153</f>
        <v>0</v>
      </c>
    </row>
    <row r="2156" spans="69:88" x14ac:dyDescent="0.25">
      <c r="BQ21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BORD'!$B$13:$B$2000,0),11))*Q2156/INDEX('[1]TABLEAU DE BORD'!$B$13:$R$2000,MATCH('Formalisme RTE'!$H$2,'[1]TABLEAU DE BORD'!$B$13:$B$2000,0),12)</f>
        <v>2.7040062867933941</v>
      </c>
      <c r="BR2156">
        <f t="shared" si="111"/>
        <v>0</v>
      </c>
      <c r="BU2156">
        <f t="shared" si="110"/>
        <v>0.5758883471257642</v>
      </c>
      <c r="BW2156">
        <f>IF($BW$6="","",IF(ISERROR(INDEX([1]Base!$A$2:$C$207,MATCH($BW$6,[1]Base!$A$2:$A$207,0),2))=TRUE,"CABLE INCONNU",(INDEX([1]Base!$A$2:$C$207,MATCH($BW$6,[1]Base!$A$2:$A$207,0),3))))</f>
        <v>15.75</v>
      </c>
      <c r="BY2156">
        <f>IF($BW$6="","",IF(ISERROR(INDEX([1]Base!$A$2:$C$207,MATCH($BW$6,[1]Base!$A$2:$A$207,0),2))=TRUE,"CABLE INCONNU",(INDEX([1]Base!$A$2:$C$207,MATCH($BW$6,[1]Base!$A$2:$A$207,0),2))))</f>
        <v>0.54700000000000004</v>
      </c>
      <c r="CD21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BORD'!$B$13:$B$2000,0),9)))*Q2156/$M$18)</f>
        <v>237.96</v>
      </c>
      <c r="CF2156">
        <f>'[1]TABLEAU DE BORD'!B2154</f>
        <v>0</v>
      </c>
      <c r="CG2156">
        <f>'[1]TABLEAU DE BORD'!E2154-'[1]TABLEAU DE BORD'!C2154</f>
        <v>0</v>
      </c>
      <c r="CI2156">
        <f>'[1]TABLEAU DE BORD'!H2154</f>
        <v>0</v>
      </c>
      <c r="CJ2156">
        <f>'[1]TABLEAU DE BORD'!K2154-'[1]TABLEAU DE BORD'!I2154</f>
        <v>0</v>
      </c>
    </row>
    <row r="2157" spans="69:88" x14ac:dyDescent="0.25">
      <c r="BQ21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BORD'!$B$13:$B$2000,0),11))*Q2157/INDEX('[1]TABLEAU DE BORD'!$B$13:$R$2000,MATCH('Formalisme RTE'!$H$2,'[1]TABLEAU DE BORD'!$B$13:$B$2000,0),12)</f>
        <v>2.7040062867933941</v>
      </c>
      <c r="BR2157">
        <f t="shared" si="111"/>
        <v>0</v>
      </c>
      <c r="BU2157">
        <f t="shared" si="110"/>
        <v>0.5758883471257642</v>
      </c>
      <c r="BW2157">
        <f>IF($BW$6="","",IF(ISERROR(INDEX([1]Base!$A$2:$C$207,MATCH($BW$6,[1]Base!$A$2:$A$207,0),2))=TRUE,"CABLE INCONNU",(INDEX([1]Base!$A$2:$C$207,MATCH($BW$6,[1]Base!$A$2:$A$207,0),3))))</f>
        <v>15.75</v>
      </c>
      <c r="BY2157">
        <f>IF($BW$6="","",IF(ISERROR(INDEX([1]Base!$A$2:$C$207,MATCH($BW$6,[1]Base!$A$2:$A$207,0),2))=TRUE,"CABLE INCONNU",(INDEX([1]Base!$A$2:$C$207,MATCH($BW$6,[1]Base!$A$2:$A$207,0),2))))</f>
        <v>0.54700000000000004</v>
      </c>
      <c r="CD21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BORD'!$B$13:$B$2000,0),9)))*Q2157/$M$18)</f>
        <v>237.96</v>
      </c>
      <c r="CF2157">
        <f>'[1]TABLEAU DE BORD'!B2155</f>
        <v>0</v>
      </c>
      <c r="CG2157">
        <f>'[1]TABLEAU DE BORD'!E2155-'[1]TABLEAU DE BORD'!C2155</f>
        <v>0</v>
      </c>
      <c r="CI2157">
        <f>'[1]TABLEAU DE BORD'!H2155</f>
        <v>0</v>
      </c>
      <c r="CJ2157">
        <f>'[1]TABLEAU DE BORD'!K2155-'[1]TABLEAU DE BORD'!I2155</f>
        <v>0</v>
      </c>
    </row>
    <row r="2158" spans="69:88" x14ac:dyDescent="0.25">
      <c r="BQ21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BORD'!$B$13:$B$2000,0),11))*Q2158/INDEX('[1]TABLEAU DE BORD'!$B$13:$R$2000,MATCH('Formalisme RTE'!$H$2,'[1]TABLEAU DE BORD'!$B$13:$B$2000,0),12)</f>
        <v>2.7040062867933941</v>
      </c>
      <c r="BR2158">
        <f t="shared" si="111"/>
        <v>0</v>
      </c>
      <c r="BU2158">
        <f t="shared" si="110"/>
        <v>0.5758883471257642</v>
      </c>
      <c r="BW2158">
        <f>IF($BW$6="","",IF(ISERROR(INDEX([1]Base!$A$2:$C$207,MATCH($BW$6,[1]Base!$A$2:$A$207,0),2))=TRUE,"CABLE INCONNU",(INDEX([1]Base!$A$2:$C$207,MATCH($BW$6,[1]Base!$A$2:$A$207,0),3))))</f>
        <v>15.75</v>
      </c>
      <c r="BY2158">
        <f>IF($BW$6="","",IF(ISERROR(INDEX([1]Base!$A$2:$C$207,MATCH($BW$6,[1]Base!$A$2:$A$207,0),2))=TRUE,"CABLE INCONNU",(INDEX([1]Base!$A$2:$C$207,MATCH($BW$6,[1]Base!$A$2:$A$207,0),2))))</f>
        <v>0.54700000000000004</v>
      </c>
      <c r="CD21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BORD'!$B$13:$B$2000,0),9)))*Q2158/$M$18)</f>
        <v>237.96</v>
      </c>
      <c r="CF2158">
        <f>'[1]TABLEAU DE BORD'!B2156</f>
        <v>0</v>
      </c>
      <c r="CG2158">
        <f>'[1]TABLEAU DE BORD'!E2156-'[1]TABLEAU DE BORD'!C2156</f>
        <v>0</v>
      </c>
      <c r="CI2158">
        <f>'[1]TABLEAU DE BORD'!H2156</f>
        <v>0</v>
      </c>
      <c r="CJ2158">
        <f>'[1]TABLEAU DE BORD'!K2156-'[1]TABLEAU DE BORD'!I2156</f>
        <v>0</v>
      </c>
    </row>
    <row r="2159" spans="69:88" x14ac:dyDescent="0.25">
      <c r="BQ21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BORD'!$B$13:$B$2000,0),11))*Q2159/INDEX('[1]TABLEAU DE BORD'!$B$13:$R$2000,MATCH('Formalisme RTE'!$H$2,'[1]TABLEAU DE BORD'!$B$13:$B$2000,0),12)</f>
        <v>2.7040062867933941</v>
      </c>
      <c r="BR2159">
        <f t="shared" si="111"/>
        <v>0</v>
      </c>
      <c r="BU2159">
        <f t="shared" si="110"/>
        <v>0.5758883471257642</v>
      </c>
      <c r="BW2159">
        <f>IF($BW$6="","",IF(ISERROR(INDEX([1]Base!$A$2:$C$207,MATCH($BW$6,[1]Base!$A$2:$A$207,0),2))=TRUE,"CABLE INCONNU",(INDEX([1]Base!$A$2:$C$207,MATCH($BW$6,[1]Base!$A$2:$A$207,0),3))))</f>
        <v>15.75</v>
      </c>
      <c r="BY2159">
        <f>IF($BW$6="","",IF(ISERROR(INDEX([1]Base!$A$2:$C$207,MATCH($BW$6,[1]Base!$A$2:$A$207,0),2))=TRUE,"CABLE INCONNU",(INDEX([1]Base!$A$2:$C$207,MATCH($BW$6,[1]Base!$A$2:$A$207,0),2))))</f>
        <v>0.54700000000000004</v>
      </c>
      <c r="CD21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BORD'!$B$13:$B$2000,0),9)))*Q2159/$M$18)</f>
        <v>237.96</v>
      </c>
      <c r="CF2159">
        <f>'[1]TABLEAU DE BORD'!B2157</f>
        <v>0</v>
      </c>
      <c r="CG2159">
        <f>'[1]TABLEAU DE BORD'!E2157-'[1]TABLEAU DE BORD'!C2157</f>
        <v>0</v>
      </c>
      <c r="CI2159">
        <f>'[1]TABLEAU DE BORD'!H2157</f>
        <v>0</v>
      </c>
      <c r="CJ2159">
        <f>'[1]TABLEAU DE BORD'!K2157-'[1]TABLEAU DE BORD'!I2157</f>
        <v>0</v>
      </c>
    </row>
    <row r="2160" spans="69:88" x14ac:dyDescent="0.25">
      <c r="BQ21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BORD'!$B$13:$B$2000,0),11))*Q2160/INDEX('[1]TABLEAU DE BORD'!$B$13:$R$2000,MATCH('Formalisme RTE'!$H$2,'[1]TABLEAU DE BORD'!$B$13:$B$2000,0),12)</f>
        <v>2.7040062867933941</v>
      </c>
      <c r="BR2160">
        <f t="shared" si="111"/>
        <v>0</v>
      </c>
      <c r="BU2160">
        <f t="shared" si="110"/>
        <v>0.5758883471257642</v>
      </c>
      <c r="BW2160">
        <f>IF($BW$6="","",IF(ISERROR(INDEX([1]Base!$A$2:$C$207,MATCH($BW$6,[1]Base!$A$2:$A$207,0),2))=TRUE,"CABLE INCONNU",(INDEX([1]Base!$A$2:$C$207,MATCH($BW$6,[1]Base!$A$2:$A$207,0),3))))</f>
        <v>15.75</v>
      </c>
      <c r="BY2160">
        <f>IF($BW$6="","",IF(ISERROR(INDEX([1]Base!$A$2:$C$207,MATCH($BW$6,[1]Base!$A$2:$A$207,0),2))=TRUE,"CABLE INCONNU",(INDEX([1]Base!$A$2:$C$207,MATCH($BW$6,[1]Base!$A$2:$A$207,0),2))))</f>
        <v>0.54700000000000004</v>
      </c>
      <c r="CD21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BORD'!$B$13:$B$2000,0),9)))*Q2160/$M$18)</f>
        <v>237.96</v>
      </c>
      <c r="CF2160">
        <f>'[1]TABLEAU DE BORD'!B2158</f>
        <v>0</v>
      </c>
      <c r="CG2160">
        <f>'[1]TABLEAU DE BORD'!E2158-'[1]TABLEAU DE BORD'!C2158</f>
        <v>0</v>
      </c>
      <c r="CI2160">
        <f>'[1]TABLEAU DE BORD'!H2158</f>
        <v>0</v>
      </c>
      <c r="CJ2160">
        <f>'[1]TABLEAU DE BORD'!K2158-'[1]TABLEAU DE BORD'!I2158</f>
        <v>0</v>
      </c>
    </row>
    <row r="2161" spans="69:88" x14ac:dyDescent="0.25">
      <c r="BQ21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BORD'!$B$13:$B$2000,0),11))*Q2161/INDEX('[1]TABLEAU DE BORD'!$B$13:$R$2000,MATCH('Formalisme RTE'!$H$2,'[1]TABLEAU DE BORD'!$B$13:$B$2000,0),12)</f>
        <v>2.7040062867933941</v>
      </c>
      <c r="BR2161">
        <f t="shared" si="111"/>
        <v>0</v>
      </c>
      <c r="BU2161">
        <f t="shared" si="110"/>
        <v>0.5758883471257642</v>
      </c>
      <c r="BW2161">
        <f>IF($BW$6="","",IF(ISERROR(INDEX([1]Base!$A$2:$C$207,MATCH($BW$6,[1]Base!$A$2:$A$207,0),2))=TRUE,"CABLE INCONNU",(INDEX([1]Base!$A$2:$C$207,MATCH($BW$6,[1]Base!$A$2:$A$207,0),3))))</f>
        <v>15.75</v>
      </c>
      <c r="BY2161">
        <f>IF($BW$6="","",IF(ISERROR(INDEX([1]Base!$A$2:$C$207,MATCH($BW$6,[1]Base!$A$2:$A$207,0),2))=TRUE,"CABLE INCONNU",(INDEX([1]Base!$A$2:$C$207,MATCH($BW$6,[1]Base!$A$2:$A$207,0),2))))</f>
        <v>0.54700000000000004</v>
      </c>
      <c r="CD21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BORD'!$B$13:$B$2000,0),9)))*Q2161/$M$18)</f>
        <v>237.96</v>
      </c>
      <c r="CF2161">
        <f>'[1]TABLEAU DE BORD'!B2159</f>
        <v>0</v>
      </c>
      <c r="CG2161">
        <f>'[1]TABLEAU DE BORD'!E2159-'[1]TABLEAU DE BORD'!C2159</f>
        <v>0</v>
      </c>
      <c r="CI2161">
        <f>'[1]TABLEAU DE BORD'!H2159</f>
        <v>0</v>
      </c>
      <c r="CJ2161">
        <f>'[1]TABLEAU DE BORD'!K2159-'[1]TABLEAU DE BORD'!I2159</f>
        <v>0</v>
      </c>
    </row>
    <row r="2162" spans="69:88" x14ac:dyDescent="0.25">
      <c r="BQ21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BORD'!$B$13:$B$2000,0),11))*Q2162/INDEX('[1]TABLEAU DE BORD'!$B$13:$R$2000,MATCH('Formalisme RTE'!$H$2,'[1]TABLEAU DE BORD'!$B$13:$B$2000,0),12)</f>
        <v>2.7040062867933941</v>
      </c>
      <c r="BR2162">
        <f t="shared" si="111"/>
        <v>0</v>
      </c>
      <c r="BU2162">
        <f t="shared" si="110"/>
        <v>0.5758883471257642</v>
      </c>
      <c r="BW2162">
        <f>IF($BW$6="","",IF(ISERROR(INDEX([1]Base!$A$2:$C$207,MATCH($BW$6,[1]Base!$A$2:$A$207,0),2))=TRUE,"CABLE INCONNU",(INDEX([1]Base!$A$2:$C$207,MATCH($BW$6,[1]Base!$A$2:$A$207,0),3))))</f>
        <v>15.75</v>
      </c>
      <c r="BY2162">
        <f>IF($BW$6="","",IF(ISERROR(INDEX([1]Base!$A$2:$C$207,MATCH($BW$6,[1]Base!$A$2:$A$207,0),2))=TRUE,"CABLE INCONNU",(INDEX([1]Base!$A$2:$C$207,MATCH($BW$6,[1]Base!$A$2:$A$207,0),2))))</f>
        <v>0.54700000000000004</v>
      </c>
      <c r="CD21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BORD'!$B$13:$B$2000,0),9)))*Q2162/$M$18)</f>
        <v>237.96</v>
      </c>
      <c r="CF2162">
        <f>'[1]TABLEAU DE BORD'!B2160</f>
        <v>0</v>
      </c>
      <c r="CG2162">
        <f>'[1]TABLEAU DE BORD'!E2160-'[1]TABLEAU DE BORD'!C2160</f>
        <v>0</v>
      </c>
      <c r="CI2162">
        <f>'[1]TABLEAU DE BORD'!H2160</f>
        <v>0</v>
      </c>
      <c r="CJ2162">
        <f>'[1]TABLEAU DE BORD'!K2160-'[1]TABLEAU DE BORD'!I2160</f>
        <v>0</v>
      </c>
    </row>
    <row r="2163" spans="69:88" x14ac:dyDescent="0.25">
      <c r="BQ21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BORD'!$B$13:$B$2000,0),11))*Q2163/INDEX('[1]TABLEAU DE BORD'!$B$13:$R$2000,MATCH('Formalisme RTE'!$H$2,'[1]TABLEAU DE BORD'!$B$13:$B$2000,0),12)</f>
        <v>2.7040062867933941</v>
      </c>
      <c r="BR2163">
        <f t="shared" si="111"/>
        <v>0</v>
      </c>
      <c r="BU2163">
        <f t="shared" si="110"/>
        <v>0.5758883471257642</v>
      </c>
      <c r="BW2163">
        <f>IF($BW$6="","",IF(ISERROR(INDEX([1]Base!$A$2:$C$207,MATCH($BW$6,[1]Base!$A$2:$A$207,0),2))=TRUE,"CABLE INCONNU",(INDEX([1]Base!$A$2:$C$207,MATCH($BW$6,[1]Base!$A$2:$A$207,0),3))))</f>
        <v>15.75</v>
      </c>
      <c r="BY2163">
        <f>IF($BW$6="","",IF(ISERROR(INDEX([1]Base!$A$2:$C$207,MATCH($BW$6,[1]Base!$A$2:$A$207,0),2))=TRUE,"CABLE INCONNU",(INDEX([1]Base!$A$2:$C$207,MATCH($BW$6,[1]Base!$A$2:$A$207,0),2))))</f>
        <v>0.54700000000000004</v>
      </c>
      <c r="CD21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BORD'!$B$13:$B$2000,0),9)))*Q2163/$M$18)</f>
        <v>237.96</v>
      </c>
      <c r="CF2163">
        <f>'[1]TABLEAU DE BORD'!B2161</f>
        <v>0</v>
      </c>
      <c r="CG2163">
        <f>'[1]TABLEAU DE BORD'!E2161-'[1]TABLEAU DE BORD'!C2161</f>
        <v>0</v>
      </c>
      <c r="CI2163">
        <f>'[1]TABLEAU DE BORD'!H2161</f>
        <v>0</v>
      </c>
      <c r="CJ2163">
        <f>'[1]TABLEAU DE BORD'!K2161-'[1]TABLEAU DE BORD'!I2161</f>
        <v>0</v>
      </c>
    </row>
    <row r="2164" spans="69:88" x14ac:dyDescent="0.25">
      <c r="BQ21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BORD'!$B$13:$B$2000,0),11))*Q2164/INDEX('[1]TABLEAU DE BORD'!$B$13:$R$2000,MATCH('Formalisme RTE'!$H$2,'[1]TABLEAU DE BORD'!$B$13:$B$2000,0),12)</f>
        <v>2.7040062867933941</v>
      </c>
      <c r="BR2164">
        <f t="shared" si="111"/>
        <v>0</v>
      </c>
      <c r="BU2164">
        <f t="shared" si="110"/>
        <v>0.5758883471257642</v>
      </c>
      <c r="BW2164">
        <f>IF($BW$6="","",IF(ISERROR(INDEX([1]Base!$A$2:$C$207,MATCH($BW$6,[1]Base!$A$2:$A$207,0),2))=TRUE,"CABLE INCONNU",(INDEX([1]Base!$A$2:$C$207,MATCH($BW$6,[1]Base!$A$2:$A$207,0),3))))</f>
        <v>15.75</v>
      </c>
      <c r="BY2164">
        <f>IF($BW$6="","",IF(ISERROR(INDEX([1]Base!$A$2:$C$207,MATCH($BW$6,[1]Base!$A$2:$A$207,0),2))=TRUE,"CABLE INCONNU",(INDEX([1]Base!$A$2:$C$207,MATCH($BW$6,[1]Base!$A$2:$A$207,0),2))))</f>
        <v>0.54700000000000004</v>
      </c>
      <c r="CD21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BORD'!$B$13:$B$2000,0),9)))*Q2164/$M$18)</f>
        <v>237.96</v>
      </c>
      <c r="CF2164">
        <f>'[1]TABLEAU DE BORD'!B2162</f>
        <v>0</v>
      </c>
      <c r="CG2164">
        <f>'[1]TABLEAU DE BORD'!E2162-'[1]TABLEAU DE BORD'!C2162</f>
        <v>0</v>
      </c>
      <c r="CI2164">
        <f>'[1]TABLEAU DE BORD'!H2162</f>
        <v>0</v>
      </c>
      <c r="CJ2164">
        <f>'[1]TABLEAU DE BORD'!K2162-'[1]TABLEAU DE BORD'!I2162</f>
        <v>0</v>
      </c>
    </row>
    <row r="2165" spans="69:88" x14ac:dyDescent="0.25">
      <c r="BQ21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BORD'!$B$13:$B$2000,0),11))*Q2165/INDEX('[1]TABLEAU DE BORD'!$B$13:$R$2000,MATCH('Formalisme RTE'!$H$2,'[1]TABLEAU DE BORD'!$B$13:$B$2000,0),12)</f>
        <v>2.7040062867933941</v>
      </c>
      <c r="BR2165">
        <f t="shared" si="111"/>
        <v>0</v>
      </c>
      <c r="BU2165">
        <f t="shared" si="110"/>
        <v>0.5758883471257642</v>
      </c>
      <c r="BW2165">
        <f>IF($BW$6="","",IF(ISERROR(INDEX([1]Base!$A$2:$C$207,MATCH($BW$6,[1]Base!$A$2:$A$207,0),2))=TRUE,"CABLE INCONNU",(INDEX([1]Base!$A$2:$C$207,MATCH($BW$6,[1]Base!$A$2:$A$207,0),3))))</f>
        <v>15.75</v>
      </c>
      <c r="BY2165">
        <f>IF($BW$6="","",IF(ISERROR(INDEX([1]Base!$A$2:$C$207,MATCH($BW$6,[1]Base!$A$2:$A$207,0),2))=TRUE,"CABLE INCONNU",(INDEX([1]Base!$A$2:$C$207,MATCH($BW$6,[1]Base!$A$2:$A$207,0),2))))</f>
        <v>0.54700000000000004</v>
      </c>
      <c r="CD21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BORD'!$B$13:$B$2000,0),9)))*Q2165/$M$18)</f>
        <v>237.96</v>
      </c>
      <c r="CF2165">
        <f>'[1]TABLEAU DE BORD'!B2163</f>
        <v>0</v>
      </c>
      <c r="CG2165">
        <f>'[1]TABLEAU DE BORD'!E2163-'[1]TABLEAU DE BORD'!C2163</f>
        <v>0</v>
      </c>
      <c r="CI2165">
        <f>'[1]TABLEAU DE BORD'!H2163</f>
        <v>0</v>
      </c>
      <c r="CJ2165">
        <f>'[1]TABLEAU DE BORD'!K2163-'[1]TABLEAU DE BORD'!I2163</f>
        <v>0</v>
      </c>
    </row>
    <row r="2166" spans="69:88" x14ac:dyDescent="0.25">
      <c r="BQ21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BORD'!$B$13:$B$2000,0),11))*Q2166/INDEX('[1]TABLEAU DE BORD'!$B$13:$R$2000,MATCH('Formalisme RTE'!$H$2,'[1]TABLEAU DE BORD'!$B$13:$B$2000,0),12)</f>
        <v>2.7040062867933941</v>
      </c>
      <c r="BR2166">
        <f t="shared" si="111"/>
        <v>0</v>
      </c>
      <c r="BU2166">
        <f t="shared" si="110"/>
        <v>0.5758883471257642</v>
      </c>
      <c r="BW2166">
        <f>IF($BW$6="","",IF(ISERROR(INDEX([1]Base!$A$2:$C$207,MATCH($BW$6,[1]Base!$A$2:$A$207,0),2))=TRUE,"CABLE INCONNU",(INDEX([1]Base!$A$2:$C$207,MATCH($BW$6,[1]Base!$A$2:$A$207,0),3))))</f>
        <v>15.75</v>
      </c>
      <c r="BY2166">
        <f>IF($BW$6="","",IF(ISERROR(INDEX([1]Base!$A$2:$C$207,MATCH($BW$6,[1]Base!$A$2:$A$207,0),2))=TRUE,"CABLE INCONNU",(INDEX([1]Base!$A$2:$C$207,MATCH($BW$6,[1]Base!$A$2:$A$207,0),2))))</f>
        <v>0.54700000000000004</v>
      </c>
      <c r="CD21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BORD'!$B$13:$B$2000,0),9)))*Q2166/$M$18)</f>
        <v>237.96</v>
      </c>
      <c r="CF2166">
        <f>'[1]TABLEAU DE BORD'!B2164</f>
        <v>0</v>
      </c>
      <c r="CG2166">
        <f>'[1]TABLEAU DE BORD'!E2164-'[1]TABLEAU DE BORD'!C2164</f>
        <v>0</v>
      </c>
      <c r="CI2166">
        <f>'[1]TABLEAU DE BORD'!H2164</f>
        <v>0</v>
      </c>
      <c r="CJ2166">
        <f>'[1]TABLEAU DE BORD'!K2164-'[1]TABLEAU DE BORD'!I2164</f>
        <v>0</v>
      </c>
    </row>
    <row r="2167" spans="69:88" x14ac:dyDescent="0.25">
      <c r="BQ21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BORD'!$B$13:$B$2000,0),11))*Q2167/INDEX('[1]TABLEAU DE BORD'!$B$13:$R$2000,MATCH('Formalisme RTE'!$H$2,'[1]TABLEAU DE BORD'!$B$13:$B$2000,0),12)</f>
        <v>2.7040062867933941</v>
      </c>
      <c r="BR2167">
        <f t="shared" si="111"/>
        <v>0</v>
      </c>
      <c r="BU2167">
        <f t="shared" si="110"/>
        <v>0.5758883471257642</v>
      </c>
      <c r="BW2167">
        <f>IF($BW$6="","",IF(ISERROR(INDEX([1]Base!$A$2:$C$207,MATCH($BW$6,[1]Base!$A$2:$A$207,0),2))=TRUE,"CABLE INCONNU",(INDEX([1]Base!$A$2:$C$207,MATCH($BW$6,[1]Base!$A$2:$A$207,0),3))))</f>
        <v>15.75</v>
      </c>
      <c r="BY2167">
        <f>IF($BW$6="","",IF(ISERROR(INDEX([1]Base!$A$2:$C$207,MATCH($BW$6,[1]Base!$A$2:$A$207,0),2))=TRUE,"CABLE INCONNU",(INDEX([1]Base!$A$2:$C$207,MATCH($BW$6,[1]Base!$A$2:$A$207,0),2))))</f>
        <v>0.54700000000000004</v>
      </c>
      <c r="CD21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BORD'!$B$13:$B$2000,0),9)))*Q2167/$M$18)</f>
        <v>237.96</v>
      </c>
      <c r="CF2167">
        <f>'[1]TABLEAU DE BORD'!B2165</f>
        <v>0</v>
      </c>
      <c r="CG2167">
        <f>'[1]TABLEAU DE BORD'!E2165-'[1]TABLEAU DE BORD'!C2165</f>
        <v>0</v>
      </c>
      <c r="CI2167">
        <f>'[1]TABLEAU DE BORD'!H2165</f>
        <v>0</v>
      </c>
      <c r="CJ2167">
        <f>'[1]TABLEAU DE BORD'!K2165-'[1]TABLEAU DE BORD'!I2165</f>
        <v>0</v>
      </c>
    </row>
    <row r="2168" spans="69:88" x14ac:dyDescent="0.25">
      <c r="BQ21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BORD'!$B$13:$B$2000,0),11))*Q2168/INDEX('[1]TABLEAU DE BORD'!$B$13:$R$2000,MATCH('Formalisme RTE'!$H$2,'[1]TABLEAU DE BORD'!$B$13:$B$2000,0),12)</f>
        <v>2.7040062867933941</v>
      </c>
      <c r="BR2168">
        <f t="shared" si="111"/>
        <v>0</v>
      </c>
      <c r="BU2168">
        <f t="shared" si="110"/>
        <v>0.5758883471257642</v>
      </c>
      <c r="BW2168">
        <f>IF($BW$6="","",IF(ISERROR(INDEX([1]Base!$A$2:$C$207,MATCH($BW$6,[1]Base!$A$2:$A$207,0),2))=TRUE,"CABLE INCONNU",(INDEX([1]Base!$A$2:$C$207,MATCH($BW$6,[1]Base!$A$2:$A$207,0),3))))</f>
        <v>15.75</v>
      </c>
      <c r="BY2168">
        <f>IF($BW$6="","",IF(ISERROR(INDEX([1]Base!$A$2:$C$207,MATCH($BW$6,[1]Base!$A$2:$A$207,0),2))=TRUE,"CABLE INCONNU",(INDEX([1]Base!$A$2:$C$207,MATCH($BW$6,[1]Base!$A$2:$A$207,0),2))))</f>
        <v>0.54700000000000004</v>
      </c>
      <c r="CD21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BORD'!$B$13:$B$2000,0),9)))*Q2168/$M$18)</f>
        <v>237.96</v>
      </c>
      <c r="CF2168">
        <f>'[1]TABLEAU DE BORD'!B2166</f>
        <v>0</v>
      </c>
      <c r="CG2168">
        <f>'[1]TABLEAU DE BORD'!E2166-'[1]TABLEAU DE BORD'!C2166</f>
        <v>0</v>
      </c>
      <c r="CI2168">
        <f>'[1]TABLEAU DE BORD'!H2166</f>
        <v>0</v>
      </c>
      <c r="CJ2168">
        <f>'[1]TABLEAU DE BORD'!K2166-'[1]TABLEAU DE BORD'!I2166</f>
        <v>0</v>
      </c>
    </row>
    <row r="2169" spans="69:88" x14ac:dyDescent="0.25">
      <c r="BQ21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BORD'!$B$13:$B$2000,0),11))*Q2169/INDEX('[1]TABLEAU DE BORD'!$B$13:$R$2000,MATCH('Formalisme RTE'!$H$2,'[1]TABLEAU DE BORD'!$B$13:$B$2000,0),12)</f>
        <v>2.7040062867933941</v>
      </c>
      <c r="BR2169">
        <f t="shared" si="111"/>
        <v>0</v>
      </c>
      <c r="BU2169">
        <f t="shared" si="110"/>
        <v>0.5758883471257642</v>
      </c>
      <c r="BW2169">
        <f>IF($BW$6="","",IF(ISERROR(INDEX([1]Base!$A$2:$C$207,MATCH($BW$6,[1]Base!$A$2:$A$207,0),2))=TRUE,"CABLE INCONNU",(INDEX([1]Base!$A$2:$C$207,MATCH($BW$6,[1]Base!$A$2:$A$207,0),3))))</f>
        <v>15.75</v>
      </c>
      <c r="BY2169">
        <f>IF($BW$6="","",IF(ISERROR(INDEX([1]Base!$A$2:$C$207,MATCH($BW$6,[1]Base!$A$2:$A$207,0),2))=TRUE,"CABLE INCONNU",(INDEX([1]Base!$A$2:$C$207,MATCH($BW$6,[1]Base!$A$2:$A$207,0),2))))</f>
        <v>0.54700000000000004</v>
      </c>
      <c r="CD21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BORD'!$B$13:$B$2000,0),9)))*Q2169/$M$18)</f>
        <v>237.96</v>
      </c>
      <c r="CF2169">
        <f>'[1]TABLEAU DE BORD'!B2167</f>
        <v>0</v>
      </c>
      <c r="CG2169">
        <f>'[1]TABLEAU DE BORD'!E2167-'[1]TABLEAU DE BORD'!C2167</f>
        <v>0</v>
      </c>
      <c r="CI2169">
        <f>'[1]TABLEAU DE BORD'!H2167</f>
        <v>0</v>
      </c>
      <c r="CJ2169">
        <f>'[1]TABLEAU DE BORD'!K2167-'[1]TABLEAU DE BORD'!I2167</f>
        <v>0</v>
      </c>
    </row>
    <row r="2170" spans="69:88" x14ac:dyDescent="0.25">
      <c r="BQ21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BORD'!$B$13:$B$2000,0),11))*Q2170/INDEX('[1]TABLEAU DE BORD'!$B$13:$R$2000,MATCH('Formalisme RTE'!$H$2,'[1]TABLEAU DE BORD'!$B$13:$B$2000,0),12)</f>
        <v>2.7040062867933941</v>
      </c>
      <c r="BR2170">
        <f t="shared" si="111"/>
        <v>0</v>
      </c>
      <c r="BU2170">
        <f t="shared" si="110"/>
        <v>0.5758883471257642</v>
      </c>
      <c r="BW2170">
        <f>IF($BW$6="","",IF(ISERROR(INDEX([1]Base!$A$2:$C$207,MATCH($BW$6,[1]Base!$A$2:$A$207,0),2))=TRUE,"CABLE INCONNU",(INDEX([1]Base!$A$2:$C$207,MATCH($BW$6,[1]Base!$A$2:$A$207,0),3))))</f>
        <v>15.75</v>
      </c>
      <c r="BY2170">
        <f>IF($BW$6="","",IF(ISERROR(INDEX([1]Base!$A$2:$C$207,MATCH($BW$6,[1]Base!$A$2:$A$207,0),2))=TRUE,"CABLE INCONNU",(INDEX([1]Base!$A$2:$C$207,MATCH($BW$6,[1]Base!$A$2:$A$207,0),2))))</f>
        <v>0.54700000000000004</v>
      </c>
      <c r="CD21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BORD'!$B$13:$B$2000,0),9)))*Q2170/$M$18)</f>
        <v>237.96</v>
      </c>
      <c r="CF2170">
        <f>'[1]TABLEAU DE BORD'!B2168</f>
        <v>0</v>
      </c>
      <c r="CG2170">
        <f>'[1]TABLEAU DE BORD'!E2168-'[1]TABLEAU DE BORD'!C2168</f>
        <v>0</v>
      </c>
      <c r="CI2170">
        <f>'[1]TABLEAU DE BORD'!H2168</f>
        <v>0</v>
      </c>
      <c r="CJ2170">
        <f>'[1]TABLEAU DE BORD'!K2168-'[1]TABLEAU DE BORD'!I2168</f>
        <v>0</v>
      </c>
    </row>
    <row r="2171" spans="69:88" x14ac:dyDescent="0.25">
      <c r="BQ21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BORD'!$B$13:$B$2000,0),11))*Q2171/INDEX('[1]TABLEAU DE BORD'!$B$13:$R$2000,MATCH('Formalisme RTE'!$H$2,'[1]TABLEAU DE BORD'!$B$13:$B$2000,0),12)</f>
        <v>2.7040062867933941</v>
      </c>
      <c r="BR2171">
        <f t="shared" si="111"/>
        <v>0</v>
      </c>
      <c r="BU2171">
        <f t="shared" si="110"/>
        <v>0.5758883471257642</v>
      </c>
      <c r="BW2171">
        <f>IF($BW$6="","",IF(ISERROR(INDEX([1]Base!$A$2:$C$207,MATCH($BW$6,[1]Base!$A$2:$A$207,0),2))=TRUE,"CABLE INCONNU",(INDEX([1]Base!$A$2:$C$207,MATCH($BW$6,[1]Base!$A$2:$A$207,0),3))))</f>
        <v>15.75</v>
      </c>
      <c r="BY2171">
        <f>IF($BW$6="","",IF(ISERROR(INDEX([1]Base!$A$2:$C$207,MATCH($BW$6,[1]Base!$A$2:$A$207,0),2))=TRUE,"CABLE INCONNU",(INDEX([1]Base!$A$2:$C$207,MATCH($BW$6,[1]Base!$A$2:$A$207,0),2))))</f>
        <v>0.54700000000000004</v>
      </c>
      <c r="CD21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BORD'!$B$13:$B$2000,0),9)))*Q2171/$M$18)</f>
        <v>237.96</v>
      </c>
      <c r="CF2171">
        <f>'[1]TABLEAU DE BORD'!B2169</f>
        <v>0</v>
      </c>
      <c r="CG2171">
        <f>'[1]TABLEAU DE BORD'!E2169-'[1]TABLEAU DE BORD'!C2169</f>
        <v>0</v>
      </c>
      <c r="CI2171">
        <f>'[1]TABLEAU DE BORD'!H2169</f>
        <v>0</v>
      </c>
      <c r="CJ2171">
        <f>'[1]TABLEAU DE BORD'!K2169-'[1]TABLEAU DE BORD'!I2169</f>
        <v>0</v>
      </c>
    </row>
    <row r="2172" spans="69:88" x14ac:dyDescent="0.25">
      <c r="BQ21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BORD'!$B$13:$B$2000,0),11))*Q2172/INDEX('[1]TABLEAU DE BORD'!$B$13:$R$2000,MATCH('Formalisme RTE'!$H$2,'[1]TABLEAU DE BORD'!$B$13:$B$2000,0),12)</f>
        <v>2.7040062867933941</v>
      </c>
      <c r="BR2172">
        <f t="shared" si="111"/>
        <v>0</v>
      </c>
      <c r="BU2172">
        <f t="shared" si="110"/>
        <v>0.5758883471257642</v>
      </c>
      <c r="BW2172">
        <f>IF($BW$6="","",IF(ISERROR(INDEX([1]Base!$A$2:$C$207,MATCH($BW$6,[1]Base!$A$2:$A$207,0),2))=TRUE,"CABLE INCONNU",(INDEX([1]Base!$A$2:$C$207,MATCH($BW$6,[1]Base!$A$2:$A$207,0),3))))</f>
        <v>15.75</v>
      </c>
      <c r="BY2172">
        <f>IF($BW$6="","",IF(ISERROR(INDEX([1]Base!$A$2:$C$207,MATCH($BW$6,[1]Base!$A$2:$A$207,0),2))=TRUE,"CABLE INCONNU",(INDEX([1]Base!$A$2:$C$207,MATCH($BW$6,[1]Base!$A$2:$A$207,0),2))))</f>
        <v>0.54700000000000004</v>
      </c>
      <c r="CD21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BORD'!$B$13:$B$2000,0),9)))*Q2172/$M$18)</f>
        <v>237.96</v>
      </c>
      <c r="CF2172">
        <f>'[1]TABLEAU DE BORD'!B2170</f>
        <v>0</v>
      </c>
      <c r="CG2172">
        <f>'[1]TABLEAU DE BORD'!E2170-'[1]TABLEAU DE BORD'!C2170</f>
        <v>0</v>
      </c>
      <c r="CI2172">
        <f>'[1]TABLEAU DE BORD'!H2170</f>
        <v>0</v>
      </c>
      <c r="CJ2172">
        <f>'[1]TABLEAU DE BORD'!K2170-'[1]TABLEAU DE BORD'!I2170</f>
        <v>0</v>
      </c>
    </row>
    <row r="2173" spans="69:88" x14ac:dyDescent="0.25">
      <c r="BQ21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BORD'!$B$13:$B$2000,0),11))*Q2173/INDEX('[1]TABLEAU DE BORD'!$B$13:$R$2000,MATCH('Formalisme RTE'!$H$2,'[1]TABLEAU DE BORD'!$B$13:$B$2000,0),12)</f>
        <v>2.7040062867933941</v>
      </c>
      <c r="BR2173">
        <f t="shared" si="111"/>
        <v>0</v>
      </c>
      <c r="BU2173">
        <f t="shared" si="110"/>
        <v>0.5758883471257642</v>
      </c>
      <c r="BW2173">
        <f>IF($BW$6="","",IF(ISERROR(INDEX([1]Base!$A$2:$C$207,MATCH($BW$6,[1]Base!$A$2:$A$207,0),2))=TRUE,"CABLE INCONNU",(INDEX([1]Base!$A$2:$C$207,MATCH($BW$6,[1]Base!$A$2:$A$207,0),3))))</f>
        <v>15.75</v>
      </c>
      <c r="BY2173">
        <f>IF($BW$6="","",IF(ISERROR(INDEX([1]Base!$A$2:$C$207,MATCH($BW$6,[1]Base!$A$2:$A$207,0),2))=TRUE,"CABLE INCONNU",(INDEX([1]Base!$A$2:$C$207,MATCH($BW$6,[1]Base!$A$2:$A$207,0),2))))</f>
        <v>0.54700000000000004</v>
      </c>
      <c r="CD21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BORD'!$B$13:$B$2000,0),9)))*Q2173/$M$18)</f>
        <v>237.96</v>
      </c>
      <c r="CF2173">
        <f>'[1]TABLEAU DE BORD'!B2171</f>
        <v>0</v>
      </c>
      <c r="CG2173">
        <f>'[1]TABLEAU DE BORD'!E2171-'[1]TABLEAU DE BORD'!C2171</f>
        <v>0</v>
      </c>
      <c r="CI2173">
        <f>'[1]TABLEAU DE BORD'!H2171</f>
        <v>0</v>
      </c>
      <c r="CJ2173">
        <f>'[1]TABLEAU DE BORD'!K2171-'[1]TABLEAU DE BORD'!I2171</f>
        <v>0</v>
      </c>
    </row>
    <row r="2174" spans="69:88" x14ac:dyDescent="0.25">
      <c r="BQ21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BORD'!$B$13:$B$2000,0),11))*Q2174/INDEX('[1]TABLEAU DE BORD'!$B$13:$R$2000,MATCH('Formalisme RTE'!$H$2,'[1]TABLEAU DE BORD'!$B$13:$B$2000,0),12)</f>
        <v>2.7040062867933941</v>
      </c>
      <c r="BR2174">
        <f t="shared" si="111"/>
        <v>0</v>
      </c>
      <c r="BU2174">
        <f t="shared" si="110"/>
        <v>0.5758883471257642</v>
      </c>
      <c r="BW2174">
        <f>IF($BW$6="","",IF(ISERROR(INDEX([1]Base!$A$2:$C$207,MATCH($BW$6,[1]Base!$A$2:$A$207,0),2))=TRUE,"CABLE INCONNU",(INDEX([1]Base!$A$2:$C$207,MATCH($BW$6,[1]Base!$A$2:$A$207,0),3))))</f>
        <v>15.75</v>
      </c>
      <c r="BY2174">
        <f>IF($BW$6="","",IF(ISERROR(INDEX([1]Base!$A$2:$C$207,MATCH($BW$6,[1]Base!$A$2:$A$207,0),2))=TRUE,"CABLE INCONNU",(INDEX([1]Base!$A$2:$C$207,MATCH($BW$6,[1]Base!$A$2:$A$207,0),2))))</f>
        <v>0.54700000000000004</v>
      </c>
      <c r="CD21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BORD'!$B$13:$B$2000,0),9)))*Q2174/$M$18)</f>
        <v>237.96</v>
      </c>
      <c r="CF2174">
        <f>'[1]TABLEAU DE BORD'!B2172</f>
        <v>0</v>
      </c>
      <c r="CG2174">
        <f>'[1]TABLEAU DE BORD'!E2172-'[1]TABLEAU DE BORD'!C2172</f>
        <v>0</v>
      </c>
      <c r="CI2174">
        <f>'[1]TABLEAU DE BORD'!H2172</f>
        <v>0</v>
      </c>
      <c r="CJ2174">
        <f>'[1]TABLEAU DE BORD'!K2172-'[1]TABLEAU DE BORD'!I2172</f>
        <v>0</v>
      </c>
    </row>
    <row r="2175" spans="69:88" x14ac:dyDescent="0.25">
      <c r="BQ21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BORD'!$B$13:$B$2000,0),11))*Q2175/INDEX('[1]TABLEAU DE BORD'!$B$13:$R$2000,MATCH('Formalisme RTE'!$H$2,'[1]TABLEAU DE BORD'!$B$13:$B$2000,0),12)</f>
        <v>2.7040062867933941</v>
      </c>
      <c r="BR2175">
        <f t="shared" si="111"/>
        <v>0</v>
      </c>
      <c r="BU2175">
        <f t="shared" si="110"/>
        <v>0.5758883471257642</v>
      </c>
      <c r="BW2175">
        <f>IF($BW$6="","",IF(ISERROR(INDEX([1]Base!$A$2:$C$207,MATCH($BW$6,[1]Base!$A$2:$A$207,0),2))=TRUE,"CABLE INCONNU",(INDEX([1]Base!$A$2:$C$207,MATCH($BW$6,[1]Base!$A$2:$A$207,0),3))))</f>
        <v>15.75</v>
      </c>
      <c r="BY2175">
        <f>IF($BW$6="","",IF(ISERROR(INDEX([1]Base!$A$2:$C$207,MATCH($BW$6,[1]Base!$A$2:$A$207,0),2))=TRUE,"CABLE INCONNU",(INDEX([1]Base!$A$2:$C$207,MATCH($BW$6,[1]Base!$A$2:$A$207,0),2))))</f>
        <v>0.54700000000000004</v>
      </c>
      <c r="CD21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BORD'!$B$13:$B$2000,0),9)))*Q2175/$M$18)</f>
        <v>237.96</v>
      </c>
      <c r="CF2175">
        <f>'[1]TABLEAU DE BORD'!B2173</f>
        <v>0</v>
      </c>
      <c r="CG2175">
        <f>'[1]TABLEAU DE BORD'!E2173-'[1]TABLEAU DE BORD'!C2173</f>
        <v>0</v>
      </c>
      <c r="CI2175">
        <f>'[1]TABLEAU DE BORD'!H2173</f>
        <v>0</v>
      </c>
      <c r="CJ2175">
        <f>'[1]TABLEAU DE BORD'!K2173-'[1]TABLEAU DE BORD'!I2173</f>
        <v>0</v>
      </c>
    </row>
    <row r="2176" spans="69:88" x14ac:dyDescent="0.25">
      <c r="BQ21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BORD'!$B$13:$B$2000,0),11))*Q2176/INDEX('[1]TABLEAU DE BORD'!$B$13:$R$2000,MATCH('Formalisme RTE'!$H$2,'[1]TABLEAU DE BORD'!$B$13:$B$2000,0),12)</f>
        <v>2.7040062867933941</v>
      </c>
      <c r="BR2176">
        <f t="shared" si="111"/>
        <v>0</v>
      </c>
      <c r="BU2176">
        <f t="shared" si="110"/>
        <v>0.5758883471257642</v>
      </c>
      <c r="BW2176">
        <f>IF($BW$6="","",IF(ISERROR(INDEX([1]Base!$A$2:$C$207,MATCH($BW$6,[1]Base!$A$2:$A$207,0),2))=TRUE,"CABLE INCONNU",(INDEX([1]Base!$A$2:$C$207,MATCH($BW$6,[1]Base!$A$2:$A$207,0),3))))</f>
        <v>15.75</v>
      </c>
      <c r="BY2176">
        <f>IF($BW$6="","",IF(ISERROR(INDEX([1]Base!$A$2:$C$207,MATCH($BW$6,[1]Base!$A$2:$A$207,0),2))=TRUE,"CABLE INCONNU",(INDEX([1]Base!$A$2:$C$207,MATCH($BW$6,[1]Base!$A$2:$A$207,0),2))))</f>
        <v>0.54700000000000004</v>
      </c>
      <c r="CD21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BORD'!$B$13:$B$2000,0),9)))*Q2176/$M$18)</f>
        <v>237.96</v>
      </c>
      <c r="CF2176">
        <f>'[1]TABLEAU DE BORD'!B2174</f>
        <v>0</v>
      </c>
      <c r="CG2176">
        <f>'[1]TABLEAU DE BORD'!E2174-'[1]TABLEAU DE BORD'!C2174</f>
        <v>0</v>
      </c>
      <c r="CI2176">
        <f>'[1]TABLEAU DE BORD'!H2174</f>
        <v>0</v>
      </c>
      <c r="CJ2176">
        <f>'[1]TABLEAU DE BORD'!K2174-'[1]TABLEAU DE BORD'!I2174</f>
        <v>0</v>
      </c>
    </row>
    <row r="2177" spans="69:88" x14ac:dyDescent="0.25">
      <c r="BQ21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BORD'!$B$13:$B$2000,0),11))*Q2177/INDEX('[1]TABLEAU DE BORD'!$B$13:$R$2000,MATCH('Formalisme RTE'!$H$2,'[1]TABLEAU DE BORD'!$B$13:$B$2000,0),12)</f>
        <v>2.7040062867933941</v>
      </c>
      <c r="BU2177">
        <f t="shared" si="110"/>
        <v>0.5758883471257642</v>
      </c>
      <c r="BW2177">
        <f>IF($BW$6="","",IF(ISERROR(INDEX([1]Base!$A$2:$C$207,MATCH($BW$6,[1]Base!$A$2:$A$207,0),2))=TRUE,"CABLE INCONNU",(INDEX([1]Base!$A$2:$C$207,MATCH($BW$6,[1]Base!$A$2:$A$207,0),3))))</f>
        <v>15.75</v>
      </c>
      <c r="BY2177">
        <f>IF($BW$6="","",IF(ISERROR(INDEX([1]Base!$A$2:$C$207,MATCH($BW$6,[1]Base!$A$2:$A$207,0),2))=TRUE,"CABLE INCONNU",(INDEX([1]Base!$A$2:$C$207,MATCH($BW$6,[1]Base!$A$2:$A$207,0),2))))</f>
        <v>0.54700000000000004</v>
      </c>
      <c r="CD21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BORD'!$B$13:$B$2000,0),9)))*Q2177/$M$18)</f>
        <v>237.96</v>
      </c>
      <c r="CF2177">
        <f>'[1]TABLEAU DE BORD'!B2175</f>
        <v>0</v>
      </c>
      <c r="CG2177">
        <f>'[1]TABLEAU DE BORD'!E2175-'[1]TABLEAU DE BORD'!C2175</f>
        <v>0</v>
      </c>
      <c r="CI2177">
        <f>'[1]TABLEAU DE BORD'!H2175</f>
        <v>0</v>
      </c>
      <c r="CJ2177">
        <f>'[1]TABLEAU DE BORD'!K2175-'[1]TABLEAU DE BORD'!I2175</f>
        <v>0</v>
      </c>
    </row>
    <row r="2178" spans="69:88" x14ac:dyDescent="0.25">
      <c r="BQ21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BORD'!$B$13:$B$2000,0),11))*Q2178/INDEX('[1]TABLEAU DE BORD'!$B$13:$R$2000,MATCH('Formalisme RTE'!$H$2,'[1]TABLEAU DE BORD'!$B$13:$B$2000,0),12)</f>
        <v>2.7040062867933941</v>
      </c>
      <c r="BU2178">
        <f t="shared" si="110"/>
        <v>0.5758883471257642</v>
      </c>
      <c r="BW2178">
        <f>IF($BW$6="","",IF(ISERROR(INDEX([1]Base!$A$2:$C$207,MATCH($BW$6,[1]Base!$A$2:$A$207,0),2))=TRUE,"CABLE INCONNU",(INDEX([1]Base!$A$2:$C$207,MATCH($BW$6,[1]Base!$A$2:$A$207,0),3))))</f>
        <v>15.75</v>
      </c>
      <c r="BY2178">
        <f>IF($BW$6="","",IF(ISERROR(INDEX([1]Base!$A$2:$C$207,MATCH($BW$6,[1]Base!$A$2:$A$207,0),2))=TRUE,"CABLE INCONNU",(INDEX([1]Base!$A$2:$C$207,MATCH($BW$6,[1]Base!$A$2:$A$207,0),2))))</f>
        <v>0.54700000000000004</v>
      </c>
      <c r="CD21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BORD'!$B$13:$B$2000,0),9)))*Q2178/$M$18)</f>
        <v>237.96</v>
      </c>
      <c r="CF2178">
        <f>'[1]TABLEAU DE BORD'!B2176</f>
        <v>0</v>
      </c>
      <c r="CG2178">
        <f>'[1]TABLEAU DE BORD'!E2176-'[1]TABLEAU DE BORD'!C2176</f>
        <v>0</v>
      </c>
      <c r="CI2178">
        <f>'[1]TABLEAU DE BORD'!H2176</f>
        <v>0</v>
      </c>
      <c r="CJ2178">
        <f>'[1]TABLEAU DE BORD'!K2176-'[1]TABLEAU DE BORD'!I2176</f>
        <v>0</v>
      </c>
    </row>
    <row r="2179" spans="69:88" x14ac:dyDescent="0.25">
      <c r="BQ21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BORD'!$B$13:$B$2000,0),11))*Q2179/INDEX('[1]TABLEAU DE BORD'!$B$13:$R$2000,MATCH('Formalisme RTE'!$H$2,'[1]TABLEAU DE BORD'!$B$13:$B$2000,0),12)</f>
        <v>2.7040062867933941</v>
      </c>
      <c r="BU2179">
        <f t="shared" si="110"/>
        <v>0.5758883471257642</v>
      </c>
      <c r="BW2179">
        <f>IF($BW$6="","",IF(ISERROR(INDEX([1]Base!$A$2:$C$207,MATCH($BW$6,[1]Base!$A$2:$A$207,0),2))=TRUE,"CABLE INCONNU",(INDEX([1]Base!$A$2:$C$207,MATCH($BW$6,[1]Base!$A$2:$A$207,0),3))))</f>
        <v>15.75</v>
      </c>
      <c r="BY2179">
        <f>IF($BW$6="","",IF(ISERROR(INDEX([1]Base!$A$2:$C$207,MATCH($BW$6,[1]Base!$A$2:$A$207,0),2))=TRUE,"CABLE INCONNU",(INDEX([1]Base!$A$2:$C$207,MATCH($BW$6,[1]Base!$A$2:$A$207,0),2))))</f>
        <v>0.54700000000000004</v>
      </c>
      <c r="CD21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BORD'!$B$13:$B$2000,0),9)))*Q2179/$M$18)</f>
        <v>237.96</v>
      </c>
      <c r="CF2179">
        <f>'[1]TABLEAU DE BORD'!B2177</f>
        <v>0</v>
      </c>
      <c r="CG2179">
        <f>'[1]TABLEAU DE BORD'!E2177-'[1]TABLEAU DE BORD'!C2177</f>
        <v>0</v>
      </c>
      <c r="CI2179">
        <f>'[1]TABLEAU DE BORD'!H2177</f>
        <v>0</v>
      </c>
      <c r="CJ2179">
        <f>'[1]TABLEAU DE BORD'!K2177-'[1]TABLEAU DE BORD'!I2177</f>
        <v>0</v>
      </c>
    </row>
    <row r="2180" spans="69:88" x14ac:dyDescent="0.25">
      <c r="BQ21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BORD'!$B$13:$B$2000,0),11))*Q2180/INDEX('[1]TABLEAU DE BORD'!$B$13:$R$2000,MATCH('Formalisme RTE'!$H$2,'[1]TABLEAU DE BORD'!$B$13:$B$2000,0),12)</f>
        <v>2.7040062867933941</v>
      </c>
      <c r="BU2180">
        <f t="shared" si="110"/>
        <v>0.5758883471257642</v>
      </c>
      <c r="BW2180">
        <f>IF($BW$6="","",IF(ISERROR(INDEX([1]Base!$A$2:$C$207,MATCH($BW$6,[1]Base!$A$2:$A$207,0),2))=TRUE,"CABLE INCONNU",(INDEX([1]Base!$A$2:$C$207,MATCH($BW$6,[1]Base!$A$2:$A$207,0),3))))</f>
        <v>15.75</v>
      </c>
      <c r="BY2180">
        <f>IF($BW$6="","",IF(ISERROR(INDEX([1]Base!$A$2:$C$207,MATCH($BW$6,[1]Base!$A$2:$A$207,0),2))=TRUE,"CABLE INCONNU",(INDEX([1]Base!$A$2:$C$207,MATCH($BW$6,[1]Base!$A$2:$A$207,0),2))))</f>
        <v>0.54700000000000004</v>
      </c>
      <c r="CD21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BORD'!$B$13:$B$2000,0),9)))*Q2180/$M$18)</f>
        <v>237.96</v>
      </c>
      <c r="CF2180">
        <f>'[1]TABLEAU DE BORD'!B2178</f>
        <v>0</v>
      </c>
      <c r="CG2180">
        <f>'[1]TABLEAU DE BORD'!E2178-'[1]TABLEAU DE BORD'!C2178</f>
        <v>0</v>
      </c>
      <c r="CI2180">
        <f>'[1]TABLEAU DE BORD'!H2178</f>
        <v>0</v>
      </c>
      <c r="CJ2180">
        <f>'[1]TABLEAU DE BORD'!K2178-'[1]TABLEAU DE BORD'!I2178</f>
        <v>0</v>
      </c>
    </row>
    <row r="2181" spans="69:88" x14ac:dyDescent="0.25">
      <c r="BQ21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BORD'!$B$13:$B$2000,0),11))*Q2181/INDEX('[1]TABLEAU DE BORD'!$B$13:$R$2000,MATCH('Formalisme RTE'!$H$2,'[1]TABLEAU DE BORD'!$B$13:$B$2000,0),12)</f>
        <v>2.7040062867933941</v>
      </c>
      <c r="BU2181">
        <f t="shared" si="110"/>
        <v>0.5758883471257642</v>
      </c>
      <c r="BW2181">
        <f>IF($BW$6="","",IF(ISERROR(INDEX([1]Base!$A$2:$C$207,MATCH($BW$6,[1]Base!$A$2:$A$207,0),2))=TRUE,"CABLE INCONNU",(INDEX([1]Base!$A$2:$C$207,MATCH($BW$6,[1]Base!$A$2:$A$207,0),3))))</f>
        <v>15.75</v>
      </c>
      <c r="BY2181">
        <f>IF($BW$6="","",IF(ISERROR(INDEX([1]Base!$A$2:$C$207,MATCH($BW$6,[1]Base!$A$2:$A$207,0),2))=TRUE,"CABLE INCONNU",(INDEX([1]Base!$A$2:$C$207,MATCH($BW$6,[1]Base!$A$2:$A$207,0),2))))</f>
        <v>0.54700000000000004</v>
      </c>
      <c r="CD21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BORD'!$B$13:$B$2000,0),9)))*Q2181/$M$18)</f>
        <v>237.96</v>
      </c>
      <c r="CF2181">
        <f>'[1]TABLEAU DE BORD'!B2179</f>
        <v>0</v>
      </c>
      <c r="CG2181">
        <f>'[1]TABLEAU DE BORD'!E2179-'[1]TABLEAU DE BORD'!C2179</f>
        <v>0</v>
      </c>
      <c r="CI2181">
        <f>'[1]TABLEAU DE BORD'!H2179</f>
        <v>0</v>
      </c>
      <c r="CJ2181">
        <f>'[1]TABLEAU DE BORD'!K2179-'[1]TABLEAU DE BORD'!I2179</f>
        <v>0</v>
      </c>
    </row>
    <row r="2182" spans="69:88" x14ac:dyDescent="0.25">
      <c r="BQ21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BORD'!$B$13:$B$2000,0),11))*Q2182/INDEX('[1]TABLEAU DE BORD'!$B$13:$R$2000,MATCH('Formalisme RTE'!$H$2,'[1]TABLEAU DE BORD'!$B$13:$B$2000,0),12)</f>
        <v>2.7040062867933941</v>
      </c>
      <c r="BU2182">
        <f t="shared" si="110"/>
        <v>0.5758883471257642</v>
      </c>
      <c r="BW2182">
        <f>IF($BW$6="","",IF(ISERROR(INDEX([1]Base!$A$2:$C$207,MATCH($BW$6,[1]Base!$A$2:$A$207,0),2))=TRUE,"CABLE INCONNU",(INDEX([1]Base!$A$2:$C$207,MATCH($BW$6,[1]Base!$A$2:$A$207,0),3))))</f>
        <v>15.75</v>
      </c>
      <c r="BY2182">
        <f>IF($BW$6="","",IF(ISERROR(INDEX([1]Base!$A$2:$C$207,MATCH($BW$6,[1]Base!$A$2:$A$207,0),2))=TRUE,"CABLE INCONNU",(INDEX([1]Base!$A$2:$C$207,MATCH($BW$6,[1]Base!$A$2:$A$207,0),2))))</f>
        <v>0.54700000000000004</v>
      </c>
      <c r="CD21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BORD'!$B$13:$B$2000,0),9)))*Q2182/$M$18)</f>
        <v>237.96</v>
      </c>
      <c r="CF2182">
        <f>'[1]TABLEAU DE BORD'!B2180</f>
        <v>0</v>
      </c>
      <c r="CG2182">
        <f>'[1]TABLEAU DE BORD'!E2180-'[1]TABLEAU DE BORD'!C2180</f>
        <v>0</v>
      </c>
      <c r="CI2182">
        <f>'[1]TABLEAU DE BORD'!H2180</f>
        <v>0</v>
      </c>
      <c r="CJ2182">
        <f>'[1]TABLEAU DE BORD'!K2180-'[1]TABLEAU DE BORD'!I2180</f>
        <v>0</v>
      </c>
    </row>
    <row r="2183" spans="69:88" x14ac:dyDescent="0.25">
      <c r="BQ21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BORD'!$B$13:$B$2000,0),11))*Q2183/INDEX('[1]TABLEAU DE BORD'!$B$13:$R$2000,MATCH('Formalisme RTE'!$H$2,'[1]TABLEAU DE BORD'!$B$13:$B$2000,0),12)</f>
        <v>2.7040062867933941</v>
      </c>
      <c r="BU2183">
        <f t="shared" si="110"/>
        <v>0.5758883471257642</v>
      </c>
      <c r="BW2183">
        <f>IF($BW$6="","",IF(ISERROR(INDEX([1]Base!$A$2:$C$207,MATCH($BW$6,[1]Base!$A$2:$A$207,0),2))=TRUE,"CABLE INCONNU",(INDEX([1]Base!$A$2:$C$207,MATCH($BW$6,[1]Base!$A$2:$A$207,0),3))))</f>
        <v>15.75</v>
      </c>
      <c r="BY2183">
        <f>IF($BW$6="","",IF(ISERROR(INDEX([1]Base!$A$2:$C$207,MATCH($BW$6,[1]Base!$A$2:$A$207,0),2))=TRUE,"CABLE INCONNU",(INDEX([1]Base!$A$2:$C$207,MATCH($BW$6,[1]Base!$A$2:$A$207,0),2))))</f>
        <v>0.54700000000000004</v>
      </c>
      <c r="CD21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BORD'!$B$13:$B$2000,0),9)))*Q2183/$M$18)</f>
        <v>237.96</v>
      </c>
      <c r="CF2183">
        <f>'[1]TABLEAU DE BORD'!B2181</f>
        <v>0</v>
      </c>
      <c r="CG2183">
        <f>'[1]TABLEAU DE BORD'!E2181-'[1]TABLEAU DE BORD'!C2181</f>
        <v>0</v>
      </c>
      <c r="CI2183">
        <f>'[1]TABLEAU DE BORD'!H2181</f>
        <v>0</v>
      </c>
      <c r="CJ2183">
        <f>'[1]TABLEAU DE BORD'!K2181-'[1]TABLEAU DE BORD'!I2181</f>
        <v>0</v>
      </c>
    </row>
    <row r="2184" spans="69:88" x14ac:dyDescent="0.25">
      <c r="BQ21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BORD'!$B$13:$B$2000,0),11))*Q2184/INDEX('[1]TABLEAU DE BORD'!$B$13:$R$2000,MATCH('Formalisme RTE'!$H$2,'[1]TABLEAU DE BORD'!$B$13:$B$2000,0),12)</f>
        <v>2.7040062867933941</v>
      </c>
      <c r="BU2184">
        <f t="shared" si="110"/>
        <v>0.5758883471257642</v>
      </c>
      <c r="BW2184">
        <f>IF($BW$6="","",IF(ISERROR(INDEX([1]Base!$A$2:$C$207,MATCH($BW$6,[1]Base!$A$2:$A$207,0),2))=TRUE,"CABLE INCONNU",(INDEX([1]Base!$A$2:$C$207,MATCH($BW$6,[1]Base!$A$2:$A$207,0),3))))</f>
        <v>15.75</v>
      </c>
      <c r="BY2184">
        <f>IF($BW$6="","",IF(ISERROR(INDEX([1]Base!$A$2:$C$207,MATCH($BW$6,[1]Base!$A$2:$A$207,0),2))=TRUE,"CABLE INCONNU",(INDEX([1]Base!$A$2:$C$207,MATCH($BW$6,[1]Base!$A$2:$A$207,0),2))))</f>
        <v>0.54700000000000004</v>
      </c>
      <c r="CD21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BORD'!$B$13:$B$2000,0),9)))*Q2184/$M$18)</f>
        <v>237.96</v>
      </c>
      <c r="CF2184">
        <f>'[1]TABLEAU DE BORD'!B2182</f>
        <v>0</v>
      </c>
      <c r="CG2184">
        <f>'[1]TABLEAU DE BORD'!E2182-'[1]TABLEAU DE BORD'!C2182</f>
        <v>0</v>
      </c>
      <c r="CI2184">
        <f>'[1]TABLEAU DE BORD'!H2182</f>
        <v>0</v>
      </c>
      <c r="CJ2184">
        <f>'[1]TABLEAU DE BORD'!K2182-'[1]TABLEAU DE BORD'!I2182</f>
        <v>0</v>
      </c>
    </row>
    <row r="2185" spans="69:88" x14ac:dyDescent="0.25">
      <c r="BQ21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BORD'!$B$13:$B$2000,0),11))*Q2185/INDEX('[1]TABLEAU DE BORD'!$B$13:$R$2000,MATCH('Formalisme RTE'!$H$2,'[1]TABLEAU DE BORD'!$B$13:$B$2000,0),12)</f>
        <v>2.7040062867933941</v>
      </c>
      <c r="BU2185">
        <f t="shared" si="110"/>
        <v>0.5758883471257642</v>
      </c>
      <c r="BW2185">
        <f>IF($BW$6="","",IF(ISERROR(INDEX([1]Base!$A$2:$C$207,MATCH($BW$6,[1]Base!$A$2:$A$207,0),2))=TRUE,"CABLE INCONNU",(INDEX([1]Base!$A$2:$C$207,MATCH($BW$6,[1]Base!$A$2:$A$207,0),3))))</f>
        <v>15.75</v>
      </c>
      <c r="BY2185">
        <f>IF($BW$6="","",IF(ISERROR(INDEX([1]Base!$A$2:$C$207,MATCH($BW$6,[1]Base!$A$2:$A$207,0),2))=TRUE,"CABLE INCONNU",(INDEX([1]Base!$A$2:$C$207,MATCH($BW$6,[1]Base!$A$2:$A$207,0),2))))</f>
        <v>0.54700000000000004</v>
      </c>
      <c r="CD21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BORD'!$B$13:$B$2000,0),9)))*Q2185/$M$18)</f>
        <v>237.96</v>
      </c>
      <c r="CF2185">
        <f>'[1]TABLEAU DE BORD'!B2183</f>
        <v>0</v>
      </c>
      <c r="CG2185">
        <f>'[1]TABLEAU DE BORD'!E2183-'[1]TABLEAU DE BORD'!C2183</f>
        <v>0</v>
      </c>
      <c r="CI2185">
        <f>'[1]TABLEAU DE BORD'!H2183</f>
        <v>0</v>
      </c>
      <c r="CJ2185">
        <f>'[1]TABLEAU DE BORD'!K2183-'[1]TABLEAU DE BORD'!I2183</f>
        <v>0</v>
      </c>
    </row>
    <row r="2186" spans="69:88" x14ac:dyDescent="0.25">
      <c r="BQ21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BORD'!$B$13:$B$2000,0),11))*Q2186/INDEX('[1]TABLEAU DE BORD'!$B$13:$R$2000,MATCH('Formalisme RTE'!$H$2,'[1]TABLEAU DE BORD'!$B$13:$B$2000,0),12)</f>
        <v>2.7040062867933941</v>
      </c>
      <c r="BU2186">
        <f t="shared" si="110"/>
        <v>0.5758883471257642</v>
      </c>
      <c r="BW2186">
        <f>IF($BW$6="","",IF(ISERROR(INDEX([1]Base!$A$2:$C$207,MATCH($BW$6,[1]Base!$A$2:$A$207,0),2))=TRUE,"CABLE INCONNU",(INDEX([1]Base!$A$2:$C$207,MATCH($BW$6,[1]Base!$A$2:$A$207,0),3))))</f>
        <v>15.75</v>
      </c>
      <c r="BY2186">
        <f>IF($BW$6="","",IF(ISERROR(INDEX([1]Base!$A$2:$C$207,MATCH($BW$6,[1]Base!$A$2:$A$207,0),2))=TRUE,"CABLE INCONNU",(INDEX([1]Base!$A$2:$C$207,MATCH($BW$6,[1]Base!$A$2:$A$207,0),2))))</f>
        <v>0.54700000000000004</v>
      </c>
      <c r="CD21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BORD'!$B$13:$B$2000,0),9)))*Q2186/$M$18)</f>
        <v>237.96</v>
      </c>
      <c r="CF2186">
        <f>'[1]TABLEAU DE BORD'!B2184</f>
        <v>0</v>
      </c>
      <c r="CG2186">
        <f>'[1]TABLEAU DE BORD'!E2184-'[1]TABLEAU DE BORD'!C2184</f>
        <v>0</v>
      </c>
      <c r="CI2186">
        <f>'[1]TABLEAU DE BORD'!H2184</f>
        <v>0</v>
      </c>
      <c r="CJ2186">
        <f>'[1]TABLEAU DE BORD'!K2184-'[1]TABLEAU DE BORD'!I2184</f>
        <v>0</v>
      </c>
    </row>
    <row r="2187" spans="69:88" x14ac:dyDescent="0.25">
      <c r="BQ21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BORD'!$B$13:$B$2000,0),11))*Q2187/INDEX('[1]TABLEAU DE BORD'!$B$13:$R$2000,MATCH('Formalisme RTE'!$H$2,'[1]TABLEAU DE BORD'!$B$13:$B$2000,0),12)</f>
        <v>2.7040062867933941</v>
      </c>
      <c r="BU2187">
        <f t="shared" si="110"/>
        <v>0.5758883471257642</v>
      </c>
      <c r="BW2187">
        <f>IF($BW$6="","",IF(ISERROR(INDEX([1]Base!$A$2:$C$207,MATCH($BW$6,[1]Base!$A$2:$A$207,0),2))=TRUE,"CABLE INCONNU",(INDEX([1]Base!$A$2:$C$207,MATCH($BW$6,[1]Base!$A$2:$A$207,0),3))))</f>
        <v>15.75</v>
      </c>
      <c r="BY2187">
        <f>IF($BW$6="","",IF(ISERROR(INDEX([1]Base!$A$2:$C$207,MATCH($BW$6,[1]Base!$A$2:$A$207,0),2))=TRUE,"CABLE INCONNU",(INDEX([1]Base!$A$2:$C$207,MATCH($BW$6,[1]Base!$A$2:$A$207,0),2))))</f>
        <v>0.54700000000000004</v>
      </c>
      <c r="CD21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BORD'!$B$13:$B$2000,0),9)))*Q2187/$M$18)</f>
        <v>237.96</v>
      </c>
      <c r="CF2187">
        <f>'[1]TABLEAU DE BORD'!B2185</f>
        <v>0</v>
      </c>
      <c r="CG2187">
        <f>'[1]TABLEAU DE BORD'!E2185-'[1]TABLEAU DE BORD'!C2185</f>
        <v>0</v>
      </c>
      <c r="CI2187">
        <f>'[1]TABLEAU DE BORD'!H2185</f>
        <v>0</v>
      </c>
      <c r="CJ2187">
        <f>'[1]TABLEAU DE BORD'!K2185-'[1]TABLEAU DE BORD'!I2185</f>
        <v>0</v>
      </c>
    </row>
    <row r="2188" spans="69:88" x14ac:dyDescent="0.25">
      <c r="BQ21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BORD'!$B$13:$B$2000,0),11))*Q2188/INDEX('[1]TABLEAU DE BORD'!$B$13:$R$2000,MATCH('Formalisme RTE'!$H$2,'[1]TABLEAU DE BORD'!$B$13:$B$2000,0),12)</f>
        <v>2.7040062867933941</v>
      </c>
      <c r="BU2188">
        <f t="shared" si="110"/>
        <v>0.5758883471257642</v>
      </c>
      <c r="BW2188">
        <f>IF($BW$6="","",IF(ISERROR(INDEX([1]Base!$A$2:$C$207,MATCH($BW$6,[1]Base!$A$2:$A$207,0),2))=TRUE,"CABLE INCONNU",(INDEX([1]Base!$A$2:$C$207,MATCH($BW$6,[1]Base!$A$2:$A$207,0),3))))</f>
        <v>15.75</v>
      </c>
      <c r="BY2188">
        <f>IF($BW$6="","",IF(ISERROR(INDEX([1]Base!$A$2:$C$207,MATCH($BW$6,[1]Base!$A$2:$A$207,0),2))=TRUE,"CABLE INCONNU",(INDEX([1]Base!$A$2:$C$207,MATCH($BW$6,[1]Base!$A$2:$A$207,0),2))))</f>
        <v>0.54700000000000004</v>
      </c>
      <c r="CD21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BORD'!$B$13:$B$2000,0),9)))*Q2188/$M$18)</f>
        <v>237.96</v>
      </c>
      <c r="CF2188">
        <f>'[1]TABLEAU DE BORD'!B2186</f>
        <v>0</v>
      </c>
      <c r="CG2188">
        <f>'[1]TABLEAU DE BORD'!E2186-'[1]TABLEAU DE BORD'!C2186</f>
        <v>0</v>
      </c>
      <c r="CI2188">
        <f>'[1]TABLEAU DE BORD'!H2186</f>
        <v>0</v>
      </c>
      <c r="CJ2188">
        <f>'[1]TABLEAU DE BORD'!K2186-'[1]TABLEAU DE BORD'!I2186</f>
        <v>0</v>
      </c>
    </row>
    <row r="2189" spans="69:88" x14ac:dyDescent="0.25">
      <c r="BQ21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BORD'!$B$13:$B$2000,0),11))*Q2189/INDEX('[1]TABLEAU DE BORD'!$B$13:$R$2000,MATCH('Formalisme RTE'!$H$2,'[1]TABLEAU DE BORD'!$B$13:$B$2000,0),12)</f>
        <v>2.7040062867933941</v>
      </c>
      <c r="BU2189">
        <f t="shared" si="110"/>
        <v>0.5758883471257642</v>
      </c>
      <c r="BW2189">
        <f>IF($BW$6="","",IF(ISERROR(INDEX([1]Base!$A$2:$C$207,MATCH($BW$6,[1]Base!$A$2:$A$207,0),2))=TRUE,"CABLE INCONNU",(INDEX([1]Base!$A$2:$C$207,MATCH($BW$6,[1]Base!$A$2:$A$207,0),3))))</f>
        <v>15.75</v>
      </c>
      <c r="BY2189">
        <f>IF($BW$6="","",IF(ISERROR(INDEX([1]Base!$A$2:$C$207,MATCH($BW$6,[1]Base!$A$2:$A$207,0),2))=TRUE,"CABLE INCONNU",(INDEX([1]Base!$A$2:$C$207,MATCH($BW$6,[1]Base!$A$2:$A$207,0),2))))</f>
        <v>0.54700000000000004</v>
      </c>
      <c r="CD21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BORD'!$B$13:$B$2000,0),9)))*Q2189/$M$18)</f>
        <v>237.96</v>
      </c>
      <c r="CF2189">
        <f>'[1]TABLEAU DE BORD'!B2187</f>
        <v>0</v>
      </c>
      <c r="CG2189">
        <f>'[1]TABLEAU DE BORD'!E2187-'[1]TABLEAU DE BORD'!C2187</f>
        <v>0</v>
      </c>
      <c r="CI2189">
        <f>'[1]TABLEAU DE BORD'!H2187</f>
        <v>0</v>
      </c>
      <c r="CJ2189">
        <f>'[1]TABLEAU DE BORD'!K2187-'[1]TABLEAU DE BORD'!I2187</f>
        <v>0</v>
      </c>
    </row>
    <row r="2190" spans="69:88" x14ac:dyDescent="0.25">
      <c r="BQ21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BORD'!$B$13:$B$2000,0),11))*Q2190/INDEX('[1]TABLEAU DE BORD'!$B$13:$R$2000,MATCH('Formalisme RTE'!$H$2,'[1]TABLEAU DE BORD'!$B$13:$B$2000,0),12)</f>
        <v>2.7040062867933941</v>
      </c>
      <c r="BU2190">
        <f t="shared" si="110"/>
        <v>0.5758883471257642</v>
      </c>
      <c r="BW2190">
        <f>IF($BW$6="","",IF(ISERROR(INDEX([1]Base!$A$2:$C$207,MATCH($BW$6,[1]Base!$A$2:$A$207,0),2))=TRUE,"CABLE INCONNU",(INDEX([1]Base!$A$2:$C$207,MATCH($BW$6,[1]Base!$A$2:$A$207,0),3))))</f>
        <v>15.75</v>
      </c>
      <c r="BY2190">
        <f>IF($BW$6="","",IF(ISERROR(INDEX([1]Base!$A$2:$C$207,MATCH($BW$6,[1]Base!$A$2:$A$207,0),2))=TRUE,"CABLE INCONNU",(INDEX([1]Base!$A$2:$C$207,MATCH($BW$6,[1]Base!$A$2:$A$207,0),2))))</f>
        <v>0.54700000000000004</v>
      </c>
      <c r="CD21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BORD'!$B$13:$B$2000,0),9)))*Q2190/$M$18)</f>
        <v>237.96</v>
      </c>
      <c r="CF2190">
        <f>'[1]TABLEAU DE BORD'!B2188</f>
        <v>0</v>
      </c>
      <c r="CG2190">
        <f>'[1]TABLEAU DE BORD'!E2188-'[1]TABLEAU DE BORD'!C2188</f>
        <v>0</v>
      </c>
      <c r="CI2190">
        <f>'[1]TABLEAU DE BORD'!H2188</f>
        <v>0</v>
      </c>
      <c r="CJ2190">
        <f>'[1]TABLEAU DE BORD'!K2188-'[1]TABLEAU DE BORD'!I2188</f>
        <v>0</v>
      </c>
    </row>
    <row r="2191" spans="69:88" x14ac:dyDescent="0.25">
      <c r="BQ21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BORD'!$B$13:$B$2000,0),11))*Q2191/INDEX('[1]TABLEAU DE BORD'!$B$13:$R$2000,MATCH('Formalisme RTE'!$H$2,'[1]TABLEAU DE BORD'!$B$13:$B$2000,0),12)</f>
        <v>2.7040062867933941</v>
      </c>
      <c r="BU2191">
        <f t="shared" si="110"/>
        <v>0.5758883471257642</v>
      </c>
      <c r="BW2191">
        <f>IF($BW$6="","",IF(ISERROR(INDEX([1]Base!$A$2:$C$207,MATCH($BW$6,[1]Base!$A$2:$A$207,0),2))=TRUE,"CABLE INCONNU",(INDEX([1]Base!$A$2:$C$207,MATCH($BW$6,[1]Base!$A$2:$A$207,0),3))))</f>
        <v>15.75</v>
      </c>
      <c r="BY2191">
        <f>IF($BW$6="","",IF(ISERROR(INDEX([1]Base!$A$2:$C$207,MATCH($BW$6,[1]Base!$A$2:$A$207,0),2))=TRUE,"CABLE INCONNU",(INDEX([1]Base!$A$2:$C$207,MATCH($BW$6,[1]Base!$A$2:$A$207,0),2))))</f>
        <v>0.54700000000000004</v>
      </c>
      <c r="CD21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BORD'!$B$13:$B$2000,0),9)))*Q2191/$M$18)</f>
        <v>237.96</v>
      </c>
      <c r="CF2191">
        <f>'[1]TABLEAU DE BORD'!B2189</f>
        <v>0</v>
      </c>
      <c r="CG2191">
        <f>'[1]TABLEAU DE BORD'!E2189-'[1]TABLEAU DE BORD'!C2189</f>
        <v>0</v>
      </c>
      <c r="CI2191">
        <f>'[1]TABLEAU DE BORD'!H2189</f>
        <v>0</v>
      </c>
      <c r="CJ2191">
        <f>'[1]TABLEAU DE BORD'!K2189-'[1]TABLEAU DE BORD'!I2189</f>
        <v>0</v>
      </c>
    </row>
    <row r="2192" spans="69:88" x14ac:dyDescent="0.25">
      <c r="BQ21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BORD'!$B$13:$B$2000,0),11))*Q2192/INDEX('[1]TABLEAU DE BORD'!$B$13:$R$2000,MATCH('Formalisme RTE'!$H$2,'[1]TABLEAU DE BORD'!$B$13:$B$2000,0),12)</f>
        <v>2.7040062867933941</v>
      </c>
      <c r="BU2192">
        <f t="shared" si="110"/>
        <v>0.5758883471257642</v>
      </c>
      <c r="BW2192">
        <f>IF($BW$6="","",IF(ISERROR(INDEX([1]Base!$A$2:$C$207,MATCH($BW$6,[1]Base!$A$2:$A$207,0),2))=TRUE,"CABLE INCONNU",(INDEX([1]Base!$A$2:$C$207,MATCH($BW$6,[1]Base!$A$2:$A$207,0),3))))</f>
        <v>15.75</v>
      </c>
      <c r="BY2192">
        <f>IF($BW$6="","",IF(ISERROR(INDEX([1]Base!$A$2:$C$207,MATCH($BW$6,[1]Base!$A$2:$A$207,0),2))=TRUE,"CABLE INCONNU",(INDEX([1]Base!$A$2:$C$207,MATCH($BW$6,[1]Base!$A$2:$A$207,0),2))))</f>
        <v>0.54700000000000004</v>
      </c>
      <c r="CD21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BORD'!$B$13:$B$2000,0),9)))*Q2192/$M$18)</f>
        <v>237.96</v>
      </c>
      <c r="CF2192">
        <f>'[1]TABLEAU DE BORD'!B2190</f>
        <v>0</v>
      </c>
      <c r="CG2192">
        <f>'[1]TABLEAU DE BORD'!E2190-'[1]TABLEAU DE BORD'!C2190</f>
        <v>0</v>
      </c>
      <c r="CI2192">
        <f>'[1]TABLEAU DE BORD'!H2190</f>
        <v>0</v>
      </c>
      <c r="CJ2192">
        <f>'[1]TABLEAU DE BORD'!K2190-'[1]TABLEAU DE BORD'!I2190</f>
        <v>0</v>
      </c>
    </row>
    <row r="2193" spans="69:88" x14ac:dyDescent="0.25">
      <c r="BQ21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BORD'!$B$13:$B$2000,0),11))*Q2193/INDEX('[1]TABLEAU DE BORD'!$B$13:$R$2000,MATCH('Formalisme RTE'!$H$2,'[1]TABLEAU DE BORD'!$B$13:$B$2000,0),12)</f>
        <v>2.7040062867933941</v>
      </c>
      <c r="BU2193">
        <f t="shared" ref="BU2193:BU2249" si="112">SQRT(1-(1/(SQRT((BY2193*0.981)^2+(($B$30/10)*BW2193*0.001)^2)/(BY2193*0.981))^2))</f>
        <v>0.5758883471257642</v>
      </c>
      <c r="BW2193">
        <f>IF($BW$6="","",IF(ISERROR(INDEX([1]Base!$A$2:$C$207,MATCH($BW$6,[1]Base!$A$2:$A$207,0),2))=TRUE,"CABLE INCONNU",(INDEX([1]Base!$A$2:$C$207,MATCH($BW$6,[1]Base!$A$2:$A$207,0),3))))</f>
        <v>15.75</v>
      </c>
      <c r="BY2193">
        <f>IF($BW$6="","",IF(ISERROR(INDEX([1]Base!$A$2:$C$207,MATCH($BW$6,[1]Base!$A$2:$A$207,0),2))=TRUE,"CABLE INCONNU",(INDEX([1]Base!$A$2:$C$207,MATCH($BW$6,[1]Base!$A$2:$A$207,0),2))))</f>
        <v>0.54700000000000004</v>
      </c>
      <c r="CD21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BORD'!$B$13:$B$2000,0),9)))*Q2193/$M$18)</f>
        <v>237.96</v>
      </c>
      <c r="CF2193">
        <f>'[1]TABLEAU DE BORD'!B2191</f>
        <v>0</v>
      </c>
      <c r="CG2193">
        <f>'[1]TABLEAU DE BORD'!E2191-'[1]TABLEAU DE BORD'!C2191</f>
        <v>0</v>
      </c>
      <c r="CI2193">
        <f>'[1]TABLEAU DE BORD'!H2191</f>
        <v>0</v>
      </c>
      <c r="CJ2193">
        <f>'[1]TABLEAU DE BORD'!K2191-'[1]TABLEAU DE BORD'!I2191</f>
        <v>0</v>
      </c>
    </row>
    <row r="2194" spans="69:88" x14ac:dyDescent="0.25">
      <c r="BQ21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BORD'!$B$13:$B$2000,0),11))*Q2194/INDEX('[1]TABLEAU DE BORD'!$B$13:$R$2000,MATCH('Formalisme RTE'!$H$2,'[1]TABLEAU DE BORD'!$B$13:$B$2000,0),12)</f>
        <v>2.7040062867933941</v>
      </c>
      <c r="BU2194">
        <f t="shared" si="112"/>
        <v>0.5758883471257642</v>
      </c>
      <c r="BW2194">
        <f>IF($BW$6="","",IF(ISERROR(INDEX([1]Base!$A$2:$C$207,MATCH($BW$6,[1]Base!$A$2:$A$207,0),2))=TRUE,"CABLE INCONNU",(INDEX([1]Base!$A$2:$C$207,MATCH($BW$6,[1]Base!$A$2:$A$207,0),3))))</f>
        <v>15.75</v>
      </c>
      <c r="BY2194">
        <f>IF($BW$6="","",IF(ISERROR(INDEX([1]Base!$A$2:$C$207,MATCH($BW$6,[1]Base!$A$2:$A$207,0),2))=TRUE,"CABLE INCONNU",(INDEX([1]Base!$A$2:$C$207,MATCH($BW$6,[1]Base!$A$2:$A$207,0),2))))</f>
        <v>0.54700000000000004</v>
      </c>
      <c r="CD21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BORD'!$B$13:$B$2000,0),9)))*Q2194/$M$18)</f>
        <v>237.96</v>
      </c>
      <c r="CF2194">
        <f>'[1]TABLEAU DE BORD'!B2192</f>
        <v>0</v>
      </c>
      <c r="CG2194">
        <f>'[1]TABLEAU DE BORD'!E2192-'[1]TABLEAU DE BORD'!C2192</f>
        <v>0</v>
      </c>
      <c r="CI2194">
        <f>'[1]TABLEAU DE BORD'!H2192</f>
        <v>0</v>
      </c>
      <c r="CJ2194">
        <f>'[1]TABLEAU DE BORD'!K2192-'[1]TABLEAU DE BORD'!I2192</f>
        <v>0</v>
      </c>
    </row>
    <row r="2195" spans="69:88" x14ac:dyDescent="0.25">
      <c r="BQ21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BORD'!$B$13:$B$2000,0),11))*Q2195/INDEX('[1]TABLEAU DE BORD'!$B$13:$R$2000,MATCH('Formalisme RTE'!$H$2,'[1]TABLEAU DE BORD'!$B$13:$B$2000,0),12)</f>
        <v>2.7040062867933941</v>
      </c>
      <c r="BU2195">
        <f t="shared" si="112"/>
        <v>0.5758883471257642</v>
      </c>
      <c r="BW2195">
        <f>IF($BW$6="","",IF(ISERROR(INDEX([1]Base!$A$2:$C$207,MATCH($BW$6,[1]Base!$A$2:$A$207,0),2))=TRUE,"CABLE INCONNU",(INDEX([1]Base!$A$2:$C$207,MATCH($BW$6,[1]Base!$A$2:$A$207,0),3))))</f>
        <v>15.75</v>
      </c>
      <c r="BY2195">
        <f>IF($BW$6="","",IF(ISERROR(INDEX([1]Base!$A$2:$C$207,MATCH($BW$6,[1]Base!$A$2:$A$207,0),2))=TRUE,"CABLE INCONNU",(INDEX([1]Base!$A$2:$C$207,MATCH($BW$6,[1]Base!$A$2:$A$207,0),2))))</f>
        <v>0.54700000000000004</v>
      </c>
      <c r="CD21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BORD'!$B$13:$B$2000,0),9)))*Q2195/$M$18)</f>
        <v>237.96</v>
      </c>
      <c r="CF2195">
        <f>'[1]TABLEAU DE BORD'!B2193</f>
        <v>0</v>
      </c>
      <c r="CG2195">
        <f>'[1]TABLEAU DE BORD'!E2193-'[1]TABLEAU DE BORD'!C2193</f>
        <v>0</v>
      </c>
      <c r="CI2195">
        <f>'[1]TABLEAU DE BORD'!H2193</f>
        <v>0</v>
      </c>
      <c r="CJ2195">
        <f>'[1]TABLEAU DE BORD'!K2193-'[1]TABLEAU DE BORD'!I2193</f>
        <v>0</v>
      </c>
    </row>
    <row r="2196" spans="69:88" x14ac:dyDescent="0.25">
      <c r="BQ21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BORD'!$B$13:$B$2000,0),11))*Q2196/INDEX('[1]TABLEAU DE BORD'!$B$13:$R$2000,MATCH('Formalisme RTE'!$H$2,'[1]TABLEAU DE BORD'!$B$13:$B$2000,0),12)</f>
        <v>2.7040062867933941</v>
      </c>
      <c r="BU2196">
        <f t="shared" si="112"/>
        <v>0.5758883471257642</v>
      </c>
      <c r="BW2196">
        <f>IF($BW$6="","",IF(ISERROR(INDEX([1]Base!$A$2:$C$207,MATCH($BW$6,[1]Base!$A$2:$A$207,0),2))=TRUE,"CABLE INCONNU",(INDEX([1]Base!$A$2:$C$207,MATCH($BW$6,[1]Base!$A$2:$A$207,0),3))))</f>
        <v>15.75</v>
      </c>
      <c r="BY2196">
        <f>IF($BW$6="","",IF(ISERROR(INDEX([1]Base!$A$2:$C$207,MATCH($BW$6,[1]Base!$A$2:$A$207,0),2))=TRUE,"CABLE INCONNU",(INDEX([1]Base!$A$2:$C$207,MATCH($BW$6,[1]Base!$A$2:$A$207,0),2))))</f>
        <v>0.54700000000000004</v>
      </c>
      <c r="CD21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BORD'!$B$13:$B$2000,0),9)))*Q2196/$M$18)</f>
        <v>237.96</v>
      </c>
      <c r="CF2196">
        <f>'[1]TABLEAU DE BORD'!B2194</f>
        <v>0</v>
      </c>
      <c r="CG2196">
        <f>'[1]TABLEAU DE BORD'!E2194-'[1]TABLEAU DE BORD'!C2194</f>
        <v>0</v>
      </c>
      <c r="CI2196">
        <f>'[1]TABLEAU DE BORD'!H2194</f>
        <v>0</v>
      </c>
      <c r="CJ2196">
        <f>'[1]TABLEAU DE BORD'!K2194-'[1]TABLEAU DE BORD'!I2194</f>
        <v>0</v>
      </c>
    </row>
    <row r="2197" spans="69:88" x14ac:dyDescent="0.25">
      <c r="BQ21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BORD'!$B$13:$B$2000,0),11))*Q2197/INDEX('[1]TABLEAU DE BORD'!$B$13:$R$2000,MATCH('Formalisme RTE'!$H$2,'[1]TABLEAU DE BORD'!$B$13:$B$2000,0),12)</f>
        <v>2.7040062867933941</v>
      </c>
      <c r="BU2197">
        <f t="shared" si="112"/>
        <v>0.5758883471257642</v>
      </c>
      <c r="BW2197">
        <f>IF($BW$6="","",IF(ISERROR(INDEX([1]Base!$A$2:$C$207,MATCH($BW$6,[1]Base!$A$2:$A$207,0),2))=TRUE,"CABLE INCONNU",(INDEX([1]Base!$A$2:$C$207,MATCH($BW$6,[1]Base!$A$2:$A$207,0),3))))</f>
        <v>15.75</v>
      </c>
      <c r="BY2197">
        <f>IF($BW$6="","",IF(ISERROR(INDEX([1]Base!$A$2:$C$207,MATCH($BW$6,[1]Base!$A$2:$A$207,0),2))=TRUE,"CABLE INCONNU",(INDEX([1]Base!$A$2:$C$207,MATCH($BW$6,[1]Base!$A$2:$A$207,0),2))))</f>
        <v>0.54700000000000004</v>
      </c>
      <c r="CD21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BORD'!$B$13:$B$2000,0),9)))*Q2197/$M$18)</f>
        <v>237.96</v>
      </c>
      <c r="CF2197">
        <f>'[1]TABLEAU DE BORD'!B2195</f>
        <v>0</v>
      </c>
      <c r="CG2197">
        <f>'[1]TABLEAU DE BORD'!E2195-'[1]TABLEAU DE BORD'!C2195</f>
        <v>0</v>
      </c>
      <c r="CI2197">
        <f>'[1]TABLEAU DE BORD'!H2195</f>
        <v>0</v>
      </c>
      <c r="CJ2197">
        <f>'[1]TABLEAU DE BORD'!K2195-'[1]TABLEAU DE BORD'!I2195</f>
        <v>0</v>
      </c>
    </row>
    <row r="2198" spans="69:88" x14ac:dyDescent="0.25">
      <c r="BQ21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BORD'!$B$13:$B$2000,0),11))*Q2198/INDEX('[1]TABLEAU DE BORD'!$B$13:$R$2000,MATCH('Formalisme RTE'!$H$2,'[1]TABLEAU DE BORD'!$B$13:$B$2000,0),12)</f>
        <v>2.7040062867933941</v>
      </c>
      <c r="BU2198">
        <f t="shared" si="112"/>
        <v>0.5758883471257642</v>
      </c>
      <c r="BW2198">
        <f>IF($BW$6="","",IF(ISERROR(INDEX([1]Base!$A$2:$C$207,MATCH($BW$6,[1]Base!$A$2:$A$207,0),2))=TRUE,"CABLE INCONNU",(INDEX([1]Base!$A$2:$C$207,MATCH($BW$6,[1]Base!$A$2:$A$207,0),3))))</f>
        <v>15.75</v>
      </c>
      <c r="BY2198">
        <f>IF($BW$6="","",IF(ISERROR(INDEX([1]Base!$A$2:$C$207,MATCH($BW$6,[1]Base!$A$2:$A$207,0),2))=TRUE,"CABLE INCONNU",(INDEX([1]Base!$A$2:$C$207,MATCH($BW$6,[1]Base!$A$2:$A$207,0),2))))</f>
        <v>0.54700000000000004</v>
      </c>
      <c r="CD21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BORD'!$B$13:$B$2000,0),9)))*Q2198/$M$18)</f>
        <v>237.96</v>
      </c>
      <c r="CF2198">
        <f>'[1]TABLEAU DE BORD'!B2196</f>
        <v>0</v>
      </c>
      <c r="CG2198">
        <f>'[1]TABLEAU DE BORD'!E2196-'[1]TABLEAU DE BORD'!C2196</f>
        <v>0</v>
      </c>
      <c r="CI2198">
        <f>'[1]TABLEAU DE BORD'!H2196</f>
        <v>0</v>
      </c>
      <c r="CJ2198">
        <f>'[1]TABLEAU DE BORD'!K2196-'[1]TABLEAU DE BORD'!I2196</f>
        <v>0</v>
      </c>
    </row>
    <row r="2199" spans="69:88" x14ac:dyDescent="0.25">
      <c r="BQ21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BORD'!$B$13:$B$2000,0),11))*Q2199/INDEX('[1]TABLEAU DE BORD'!$B$13:$R$2000,MATCH('Formalisme RTE'!$H$2,'[1]TABLEAU DE BORD'!$B$13:$B$2000,0),12)</f>
        <v>2.7040062867933941</v>
      </c>
      <c r="BU2199">
        <f t="shared" si="112"/>
        <v>0.5758883471257642</v>
      </c>
      <c r="BW2199">
        <f>IF($BW$6="","",IF(ISERROR(INDEX([1]Base!$A$2:$C$207,MATCH($BW$6,[1]Base!$A$2:$A$207,0),2))=TRUE,"CABLE INCONNU",(INDEX([1]Base!$A$2:$C$207,MATCH($BW$6,[1]Base!$A$2:$A$207,0),3))))</f>
        <v>15.75</v>
      </c>
      <c r="BY2199">
        <f>IF($BW$6="","",IF(ISERROR(INDEX([1]Base!$A$2:$C$207,MATCH($BW$6,[1]Base!$A$2:$A$207,0),2))=TRUE,"CABLE INCONNU",(INDEX([1]Base!$A$2:$C$207,MATCH($BW$6,[1]Base!$A$2:$A$207,0),2))))</f>
        <v>0.54700000000000004</v>
      </c>
      <c r="CD21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BORD'!$B$13:$B$2000,0),9)))*Q2199/$M$18)</f>
        <v>237.96</v>
      </c>
      <c r="CF2199">
        <f>'[1]TABLEAU DE BORD'!B2197</f>
        <v>0</v>
      </c>
      <c r="CG2199">
        <f>'[1]TABLEAU DE BORD'!E2197-'[1]TABLEAU DE BORD'!C2197</f>
        <v>0</v>
      </c>
      <c r="CI2199">
        <f>'[1]TABLEAU DE BORD'!H2197</f>
        <v>0</v>
      </c>
      <c r="CJ2199">
        <f>'[1]TABLEAU DE BORD'!K2197-'[1]TABLEAU DE BORD'!I2197</f>
        <v>0</v>
      </c>
    </row>
    <row r="2200" spans="69:88" x14ac:dyDescent="0.25">
      <c r="BQ22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BORD'!$B$13:$B$2000,0),11))*Q2200/INDEX('[1]TABLEAU DE BORD'!$B$13:$R$2000,MATCH('Formalisme RTE'!$H$2,'[1]TABLEAU DE BORD'!$B$13:$B$2000,0),12)</f>
        <v>2.7040062867933941</v>
      </c>
      <c r="BU2200">
        <f t="shared" si="112"/>
        <v>0.5758883471257642</v>
      </c>
      <c r="BW2200">
        <f>IF($BW$6="","",IF(ISERROR(INDEX([1]Base!$A$2:$C$207,MATCH($BW$6,[1]Base!$A$2:$A$207,0),2))=TRUE,"CABLE INCONNU",(INDEX([1]Base!$A$2:$C$207,MATCH($BW$6,[1]Base!$A$2:$A$207,0),3))))</f>
        <v>15.75</v>
      </c>
      <c r="BY2200">
        <f>IF($BW$6="","",IF(ISERROR(INDEX([1]Base!$A$2:$C$207,MATCH($BW$6,[1]Base!$A$2:$A$207,0),2))=TRUE,"CABLE INCONNU",(INDEX([1]Base!$A$2:$C$207,MATCH($BW$6,[1]Base!$A$2:$A$207,0),2))))</f>
        <v>0.54700000000000004</v>
      </c>
      <c r="CD22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BORD'!$B$13:$B$2000,0),9)))*Q2200/$M$18)</f>
        <v>237.96</v>
      </c>
      <c r="CF2200">
        <f>'[1]TABLEAU DE BORD'!B2198</f>
        <v>0</v>
      </c>
      <c r="CG2200">
        <f>'[1]TABLEAU DE BORD'!E2198-'[1]TABLEAU DE BORD'!C2198</f>
        <v>0</v>
      </c>
      <c r="CI2200">
        <f>'[1]TABLEAU DE BORD'!H2198</f>
        <v>0</v>
      </c>
      <c r="CJ2200">
        <f>'[1]TABLEAU DE BORD'!K2198-'[1]TABLEAU DE BORD'!I2198</f>
        <v>0</v>
      </c>
    </row>
    <row r="2201" spans="69:88" x14ac:dyDescent="0.25">
      <c r="BQ22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BORD'!$B$13:$B$2000,0),11))*Q2201/INDEX('[1]TABLEAU DE BORD'!$B$13:$R$2000,MATCH('Formalisme RTE'!$H$2,'[1]TABLEAU DE BORD'!$B$13:$B$2000,0),12)</f>
        <v>2.7040062867933941</v>
      </c>
      <c r="BU2201">
        <f t="shared" si="112"/>
        <v>0.5758883471257642</v>
      </c>
      <c r="BW2201">
        <f>IF($BW$6="","",IF(ISERROR(INDEX([1]Base!$A$2:$C$207,MATCH($BW$6,[1]Base!$A$2:$A$207,0),2))=TRUE,"CABLE INCONNU",(INDEX([1]Base!$A$2:$C$207,MATCH($BW$6,[1]Base!$A$2:$A$207,0),3))))</f>
        <v>15.75</v>
      </c>
      <c r="BY2201">
        <f>IF($BW$6="","",IF(ISERROR(INDEX([1]Base!$A$2:$C$207,MATCH($BW$6,[1]Base!$A$2:$A$207,0),2))=TRUE,"CABLE INCONNU",(INDEX([1]Base!$A$2:$C$207,MATCH($BW$6,[1]Base!$A$2:$A$207,0),2))))</f>
        <v>0.54700000000000004</v>
      </c>
      <c r="CD22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BORD'!$B$13:$B$2000,0),9)))*Q2201/$M$18)</f>
        <v>237.96</v>
      </c>
      <c r="CF2201">
        <f>'[1]TABLEAU DE BORD'!B2199</f>
        <v>0</v>
      </c>
      <c r="CG2201">
        <f>'[1]TABLEAU DE BORD'!E2199-'[1]TABLEAU DE BORD'!C2199</f>
        <v>0</v>
      </c>
      <c r="CI2201">
        <f>'[1]TABLEAU DE BORD'!H2199</f>
        <v>0</v>
      </c>
      <c r="CJ2201">
        <f>'[1]TABLEAU DE BORD'!K2199-'[1]TABLEAU DE BORD'!I2199</f>
        <v>0</v>
      </c>
    </row>
    <row r="2202" spans="69:88" x14ac:dyDescent="0.25">
      <c r="BQ22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BORD'!$B$13:$B$2000,0),11))*Q2202/INDEX('[1]TABLEAU DE BORD'!$B$13:$R$2000,MATCH('Formalisme RTE'!$H$2,'[1]TABLEAU DE BORD'!$B$13:$B$2000,0),12)</f>
        <v>2.7040062867933941</v>
      </c>
      <c r="BU2202">
        <f t="shared" si="112"/>
        <v>0.5758883471257642</v>
      </c>
      <c r="BW2202">
        <f>IF($BW$6="","",IF(ISERROR(INDEX([1]Base!$A$2:$C$207,MATCH($BW$6,[1]Base!$A$2:$A$207,0),2))=TRUE,"CABLE INCONNU",(INDEX([1]Base!$A$2:$C$207,MATCH($BW$6,[1]Base!$A$2:$A$207,0),3))))</f>
        <v>15.75</v>
      </c>
      <c r="BY2202">
        <f>IF($BW$6="","",IF(ISERROR(INDEX([1]Base!$A$2:$C$207,MATCH($BW$6,[1]Base!$A$2:$A$207,0),2))=TRUE,"CABLE INCONNU",(INDEX([1]Base!$A$2:$C$207,MATCH($BW$6,[1]Base!$A$2:$A$207,0),2))))</f>
        <v>0.54700000000000004</v>
      </c>
      <c r="CD22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BORD'!$B$13:$B$2000,0),9)))*Q2202/$M$18)</f>
        <v>237.96</v>
      </c>
      <c r="CF2202">
        <f>'[1]TABLEAU DE BORD'!B2200</f>
        <v>0</v>
      </c>
      <c r="CG2202">
        <f>'[1]TABLEAU DE BORD'!E2200-'[1]TABLEAU DE BORD'!C2200</f>
        <v>0</v>
      </c>
      <c r="CI2202">
        <f>'[1]TABLEAU DE BORD'!H2200</f>
        <v>0</v>
      </c>
      <c r="CJ2202">
        <f>'[1]TABLEAU DE BORD'!K2200-'[1]TABLEAU DE BORD'!I2200</f>
        <v>0</v>
      </c>
    </row>
    <row r="2203" spans="69:88" x14ac:dyDescent="0.25">
      <c r="BQ22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BORD'!$B$13:$B$2000,0),11))*Q2203/INDEX('[1]TABLEAU DE BORD'!$B$13:$R$2000,MATCH('Formalisme RTE'!$H$2,'[1]TABLEAU DE BORD'!$B$13:$B$2000,0),12)</f>
        <v>2.7040062867933941</v>
      </c>
      <c r="BU2203">
        <f t="shared" si="112"/>
        <v>0.5758883471257642</v>
      </c>
      <c r="BW2203">
        <f>IF($BW$6="","",IF(ISERROR(INDEX([1]Base!$A$2:$C$207,MATCH($BW$6,[1]Base!$A$2:$A$207,0),2))=TRUE,"CABLE INCONNU",(INDEX([1]Base!$A$2:$C$207,MATCH($BW$6,[1]Base!$A$2:$A$207,0),3))))</f>
        <v>15.75</v>
      </c>
      <c r="BY2203">
        <f>IF($BW$6="","",IF(ISERROR(INDEX([1]Base!$A$2:$C$207,MATCH($BW$6,[1]Base!$A$2:$A$207,0),2))=TRUE,"CABLE INCONNU",(INDEX([1]Base!$A$2:$C$207,MATCH($BW$6,[1]Base!$A$2:$A$207,0),2))))</f>
        <v>0.54700000000000004</v>
      </c>
      <c r="CD22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BORD'!$B$13:$B$2000,0),9)))*Q2203/$M$18)</f>
        <v>237.96</v>
      </c>
      <c r="CF2203">
        <f>'[1]TABLEAU DE BORD'!B2201</f>
        <v>0</v>
      </c>
      <c r="CG2203">
        <f>'[1]TABLEAU DE BORD'!E2201-'[1]TABLEAU DE BORD'!C2201</f>
        <v>0</v>
      </c>
      <c r="CI2203">
        <f>'[1]TABLEAU DE BORD'!H2201</f>
        <v>0</v>
      </c>
      <c r="CJ2203">
        <f>'[1]TABLEAU DE BORD'!K2201-'[1]TABLEAU DE BORD'!I2201</f>
        <v>0</v>
      </c>
    </row>
    <row r="2204" spans="69:88" x14ac:dyDescent="0.25">
      <c r="BQ22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BORD'!$B$13:$B$2000,0),11))*Q2204/INDEX('[1]TABLEAU DE BORD'!$B$13:$R$2000,MATCH('Formalisme RTE'!$H$2,'[1]TABLEAU DE BORD'!$B$13:$B$2000,0),12)</f>
        <v>2.7040062867933941</v>
      </c>
      <c r="BU2204">
        <f t="shared" si="112"/>
        <v>0.5758883471257642</v>
      </c>
      <c r="BW2204">
        <f>IF($BW$6="","",IF(ISERROR(INDEX([1]Base!$A$2:$C$207,MATCH($BW$6,[1]Base!$A$2:$A$207,0),2))=TRUE,"CABLE INCONNU",(INDEX([1]Base!$A$2:$C$207,MATCH($BW$6,[1]Base!$A$2:$A$207,0),3))))</f>
        <v>15.75</v>
      </c>
      <c r="BY2204">
        <f>IF($BW$6="","",IF(ISERROR(INDEX([1]Base!$A$2:$C$207,MATCH($BW$6,[1]Base!$A$2:$A$207,0),2))=TRUE,"CABLE INCONNU",(INDEX([1]Base!$A$2:$C$207,MATCH($BW$6,[1]Base!$A$2:$A$207,0),2))))</f>
        <v>0.54700000000000004</v>
      </c>
      <c r="CD22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BORD'!$B$13:$B$2000,0),9)))*Q2204/$M$18)</f>
        <v>237.96</v>
      </c>
      <c r="CF2204">
        <f>'[1]TABLEAU DE BORD'!B2202</f>
        <v>0</v>
      </c>
      <c r="CG2204">
        <f>'[1]TABLEAU DE BORD'!E2202-'[1]TABLEAU DE BORD'!C2202</f>
        <v>0</v>
      </c>
      <c r="CI2204">
        <f>'[1]TABLEAU DE BORD'!H2202</f>
        <v>0</v>
      </c>
      <c r="CJ2204">
        <f>'[1]TABLEAU DE BORD'!K2202-'[1]TABLEAU DE BORD'!I2202</f>
        <v>0</v>
      </c>
    </row>
    <row r="2205" spans="69:88" x14ac:dyDescent="0.25">
      <c r="BQ22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BORD'!$B$13:$B$2000,0),11))*Q2205/INDEX('[1]TABLEAU DE BORD'!$B$13:$R$2000,MATCH('Formalisme RTE'!$H$2,'[1]TABLEAU DE BORD'!$B$13:$B$2000,0),12)</f>
        <v>2.7040062867933941</v>
      </c>
      <c r="BU2205">
        <f t="shared" si="112"/>
        <v>0.5758883471257642</v>
      </c>
      <c r="BW2205">
        <f>IF($BW$6="","",IF(ISERROR(INDEX([1]Base!$A$2:$C$207,MATCH($BW$6,[1]Base!$A$2:$A$207,0),2))=TRUE,"CABLE INCONNU",(INDEX([1]Base!$A$2:$C$207,MATCH($BW$6,[1]Base!$A$2:$A$207,0),3))))</f>
        <v>15.75</v>
      </c>
      <c r="BY2205">
        <f>IF($BW$6="","",IF(ISERROR(INDEX([1]Base!$A$2:$C$207,MATCH($BW$6,[1]Base!$A$2:$A$207,0),2))=TRUE,"CABLE INCONNU",(INDEX([1]Base!$A$2:$C$207,MATCH($BW$6,[1]Base!$A$2:$A$207,0),2))))</f>
        <v>0.54700000000000004</v>
      </c>
      <c r="CD22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BORD'!$B$13:$B$2000,0),9)))*Q2205/$M$18)</f>
        <v>237.96</v>
      </c>
      <c r="CF2205">
        <f>'[1]TABLEAU DE BORD'!B2203</f>
        <v>0</v>
      </c>
      <c r="CG2205">
        <f>'[1]TABLEAU DE BORD'!E2203-'[1]TABLEAU DE BORD'!C2203</f>
        <v>0</v>
      </c>
      <c r="CI2205">
        <f>'[1]TABLEAU DE BORD'!H2203</f>
        <v>0</v>
      </c>
      <c r="CJ2205">
        <f>'[1]TABLEAU DE BORD'!K2203-'[1]TABLEAU DE BORD'!I2203</f>
        <v>0</v>
      </c>
    </row>
    <row r="2206" spans="69:88" x14ac:dyDescent="0.25">
      <c r="BQ22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BORD'!$B$13:$B$2000,0),11))*Q2206/INDEX('[1]TABLEAU DE BORD'!$B$13:$R$2000,MATCH('Formalisme RTE'!$H$2,'[1]TABLEAU DE BORD'!$B$13:$B$2000,0),12)</f>
        <v>2.7040062867933941</v>
      </c>
      <c r="BU2206">
        <f t="shared" si="112"/>
        <v>0.5758883471257642</v>
      </c>
      <c r="BW2206">
        <f>IF($BW$6="","",IF(ISERROR(INDEX([1]Base!$A$2:$C$207,MATCH($BW$6,[1]Base!$A$2:$A$207,0),2))=TRUE,"CABLE INCONNU",(INDEX([1]Base!$A$2:$C$207,MATCH($BW$6,[1]Base!$A$2:$A$207,0),3))))</f>
        <v>15.75</v>
      </c>
      <c r="BY2206">
        <f>IF($BW$6="","",IF(ISERROR(INDEX([1]Base!$A$2:$C$207,MATCH($BW$6,[1]Base!$A$2:$A$207,0),2))=TRUE,"CABLE INCONNU",(INDEX([1]Base!$A$2:$C$207,MATCH($BW$6,[1]Base!$A$2:$A$207,0),2))))</f>
        <v>0.54700000000000004</v>
      </c>
      <c r="CD22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BORD'!$B$13:$B$2000,0),9)))*Q2206/$M$18)</f>
        <v>237.96</v>
      </c>
      <c r="CF2206">
        <f>'[1]TABLEAU DE BORD'!B2204</f>
        <v>0</v>
      </c>
      <c r="CG2206">
        <f>'[1]TABLEAU DE BORD'!E2204-'[1]TABLEAU DE BORD'!C2204</f>
        <v>0</v>
      </c>
      <c r="CI2206">
        <f>'[1]TABLEAU DE BORD'!H2204</f>
        <v>0</v>
      </c>
      <c r="CJ2206">
        <f>'[1]TABLEAU DE BORD'!K2204-'[1]TABLEAU DE BORD'!I2204</f>
        <v>0</v>
      </c>
    </row>
    <row r="2207" spans="69:88" x14ac:dyDescent="0.25">
      <c r="BQ22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BORD'!$B$13:$B$2000,0),11))*Q2207/INDEX('[1]TABLEAU DE BORD'!$B$13:$R$2000,MATCH('Formalisme RTE'!$H$2,'[1]TABLEAU DE BORD'!$B$13:$B$2000,0),12)</f>
        <v>2.7040062867933941</v>
      </c>
      <c r="BU2207">
        <f t="shared" si="112"/>
        <v>0.5758883471257642</v>
      </c>
      <c r="BW2207">
        <f>IF($BW$6="","",IF(ISERROR(INDEX([1]Base!$A$2:$C$207,MATCH($BW$6,[1]Base!$A$2:$A$207,0),2))=TRUE,"CABLE INCONNU",(INDEX([1]Base!$A$2:$C$207,MATCH($BW$6,[1]Base!$A$2:$A$207,0),3))))</f>
        <v>15.75</v>
      </c>
      <c r="BY2207">
        <f>IF($BW$6="","",IF(ISERROR(INDEX([1]Base!$A$2:$C$207,MATCH($BW$6,[1]Base!$A$2:$A$207,0),2))=TRUE,"CABLE INCONNU",(INDEX([1]Base!$A$2:$C$207,MATCH($BW$6,[1]Base!$A$2:$A$207,0),2))))</f>
        <v>0.54700000000000004</v>
      </c>
      <c r="CD22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BORD'!$B$13:$B$2000,0),9)))*Q2207/$M$18)</f>
        <v>237.96</v>
      </c>
      <c r="CF2207">
        <f>'[1]TABLEAU DE BORD'!B2205</f>
        <v>0</v>
      </c>
      <c r="CG2207">
        <f>'[1]TABLEAU DE BORD'!E2205-'[1]TABLEAU DE BORD'!C2205</f>
        <v>0</v>
      </c>
      <c r="CI2207">
        <f>'[1]TABLEAU DE BORD'!H2205</f>
        <v>0</v>
      </c>
      <c r="CJ2207">
        <f>'[1]TABLEAU DE BORD'!K2205-'[1]TABLEAU DE BORD'!I2205</f>
        <v>0</v>
      </c>
    </row>
    <row r="2208" spans="69:88" x14ac:dyDescent="0.25">
      <c r="BQ22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BORD'!$B$13:$B$2000,0),11))*Q2208/INDEX('[1]TABLEAU DE BORD'!$B$13:$R$2000,MATCH('Formalisme RTE'!$H$2,'[1]TABLEAU DE BORD'!$B$13:$B$2000,0),12)</f>
        <v>2.7040062867933941</v>
      </c>
      <c r="BU2208">
        <f t="shared" si="112"/>
        <v>0.5758883471257642</v>
      </c>
      <c r="BW2208">
        <f>IF($BW$6="","",IF(ISERROR(INDEX([1]Base!$A$2:$C$207,MATCH($BW$6,[1]Base!$A$2:$A$207,0),2))=TRUE,"CABLE INCONNU",(INDEX([1]Base!$A$2:$C$207,MATCH($BW$6,[1]Base!$A$2:$A$207,0),3))))</f>
        <v>15.75</v>
      </c>
      <c r="BY2208">
        <f>IF($BW$6="","",IF(ISERROR(INDEX([1]Base!$A$2:$C$207,MATCH($BW$6,[1]Base!$A$2:$A$207,0),2))=TRUE,"CABLE INCONNU",(INDEX([1]Base!$A$2:$C$207,MATCH($BW$6,[1]Base!$A$2:$A$207,0),2))))</f>
        <v>0.54700000000000004</v>
      </c>
      <c r="CD22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BORD'!$B$13:$B$2000,0),9)))*Q2208/$M$18)</f>
        <v>237.96</v>
      </c>
      <c r="CF2208">
        <f>'[1]TABLEAU DE BORD'!B2206</f>
        <v>0</v>
      </c>
      <c r="CG2208">
        <f>'[1]TABLEAU DE BORD'!E2206-'[1]TABLEAU DE BORD'!C2206</f>
        <v>0</v>
      </c>
      <c r="CI2208">
        <f>'[1]TABLEAU DE BORD'!H2206</f>
        <v>0</v>
      </c>
      <c r="CJ2208">
        <f>'[1]TABLEAU DE BORD'!K2206-'[1]TABLEAU DE BORD'!I2206</f>
        <v>0</v>
      </c>
    </row>
    <row r="2209" spans="69:88" x14ac:dyDescent="0.25">
      <c r="BQ22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BORD'!$B$13:$B$2000,0),11))*Q2209/INDEX('[1]TABLEAU DE BORD'!$B$13:$R$2000,MATCH('Formalisme RTE'!$H$2,'[1]TABLEAU DE BORD'!$B$13:$B$2000,0),12)</f>
        <v>2.7040062867933941</v>
      </c>
      <c r="BU2209">
        <f t="shared" si="112"/>
        <v>0.5758883471257642</v>
      </c>
      <c r="BW2209">
        <f>IF($BW$6="","",IF(ISERROR(INDEX([1]Base!$A$2:$C$207,MATCH($BW$6,[1]Base!$A$2:$A$207,0),2))=TRUE,"CABLE INCONNU",(INDEX([1]Base!$A$2:$C$207,MATCH($BW$6,[1]Base!$A$2:$A$207,0),3))))</f>
        <v>15.75</v>
      </c>
      <c r="BY2209">
        <f>IF($BW$6="","",IF(ISERROR(INDEX([1]Base!$A$2:$C$207,MATCH($BW$6,[1]Base!$A$2:$A$207,0),2))=TRUE,"CABLE INCONNU",(INDEX([1]Base!$A$2:$C$207,MATCH($BW$6,[1]Base!$A$2:$A$207,0),2))))</f>
        <v>0.54700000000000004</v>
      </c>
      <c r="CD22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BORD'!$B$13:$B$2000,0),9)))*Q2209/$M$18)</f>
        <v>237.96</v>
      </c>
      <c r="CF2209">
        <f>'[1]TABLEAU DE BORD'!B2207</f>
        <v>0</v>
      </c>
      <c r="CG2209">
        <f>'[1]TABLEAU DE BORD'!E2207-'[1]TABLEAU DE BORD'!C2207</f>
        <v>0</v>
      </c>
      <c r="CI2209">
        <f>'[1]TABLEAU DE BORD'!H2207</f>
        <v>0</v>
      </c>
      <c r="CJ2209">
        <f>'[1]TABLEAU DE BORD'!K2207-'[1]TABLEAU DE BORD'!I2207</f>
        <v>0</v>
      </c>
    </row>
    <row r="2210" spans="69:88" x14ac:dyDescent="0.25">
      <c r="BQ22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BORD'!$B$13:$B$2000,0),11))*Q2210/INDEX('[1]TABLEAU DE BORD'!$B$13:$R$2000,MATCH('Formalisme RTE'!$H$2,'[1]TABLEAU DE BORD'!$B$13:$B$2000,0),12)</f>
        <v>2.7040062867933941</v>
      </c>
      <c r="BU2210">
        <f t="shared" si="112"/>
        <v>0.5758883471257642</v>
      </c>
      <c r="BW2210">
        <f>IF($BW$6="","",IF(ISERROR(INDEX([1]Base!$A$2:$C$207,MATCH($BW$6,[1]Base!$A$2:$A$207,0),2))=TRUE,"CABLE INCONNU",(INDEX([1]Base!$A$2:$C$207,MATCH($BW$6,[1]Base!$A$2:$A$207,0),3))))</f>
        <v>15.75</v>
      </c>
      <c r="BY2210">
        <f>IF($BW$6="","",IF(ISERROR(INDEX([1]Base!$A$2:$C$207,MATCH($BW$6,[1]Base!$A$2:$A$207,0),2))=TRUE,"CABLE INCONNU",(INDEX([1]Base!$A$2:$C$207,MATCH($BW$6,[1]Base!$A$2:$A$207,0),2))))</f>
        <v>0.54700000000000004</v>
      </c>
      <c r="CD22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BORD'!$B$13:$B$2000,0),9)))*Q2210/$M$18)</f>
        <v>237.96</v>
      </c>
      <c r="CF2210">
        <f>'[1]TABLEAU DE BORD'!B2208</f>
        <v>0</v>
      </c>
      <c r="CG2210">
        <f>'[1]TABLEAU DE BORD'!E2208-'[1]TABLEAU DE BORD'!C2208</f>
        <v>0</v>
      </c>
      <c r="CI2210">
        <f>'[1]TABLEAU DE BORD'!H2208</f>
        <v>0</v>
      </c>
      <c r="CJ2210">
        <f>'[1]TABLEAU DE BORD'!K2208-'[1]TABLEAU DE BORD'!I2208</f>
        <v>0</v>
      </c>
    </row>
    <row r="2211" spans="69:88" x14ac:dyDescent="0.25">
      <c r="BQ22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BORD'!$B$13:$B$2000,0),11))*Q2211/INDEX('[1]TABLEAU DE BORD'!$B$13:$R$2000,MATCH('Formalisme RTE'!$H$2,'[1]TABLEAU DE BORD'!$B$13:$B$2000,0),12)</f>
        <v>2.7040062867933941</v>
      </c>
      <c r="BU2211">
        <f t="shared" si="112"/>
        <v>0.5758883471257642</v>
      </c>
      <c r="BW2211">
        <f>IF($BW$6="","",IF(ISERROR(INDEX([1]Base!$A$2:$C$207,MATCH($BW$6,[1]Base!$A$2:$A$207,0),2))=TRUE,"CABLE INCONNU",(INDEX([1]Base!$A$2:$C$207,MATCH($BW$6,[1]Base!$A$2:$A$207,0),3))))</f>
        <v>15.75</v>
      </c>
      <c r="BY2211">
        <f>IF($BW$6="","",IF(ISERROR(INDEX([1]Base!$A$2:$C$207,MATCH($BW$6,[1]Base!$A$2:$A$207,0),2))=TRUE,"CABLE INCONNU",(INDEX([1]Base!$A$2:$C$207,MATCH($BW$6,[1]Base!$A$2:$A$207,0),2))))</f>
        <v>0.54700000000000004</v>
      </c>
      <c r="CD22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BORD'!$B$13:$B$2000,0),9)))*Q2211/$M$18)</f>
        <v>237.96</v>
      </c>
      <c r="CF2211">
        <f>'[1]TABLEAU DE BORD'!B2209</f>
        <v>0</v>
      </c>
      <c r="CG2211">
        <f>'[1]TABLEAU DE BORD'!E2209-'[1]TABLEAU DE BORD'!C2209</f>
        <v>0</v>
      </c>
      <c r="CI2211">
        <f>'[1]TABLEAU DE BORD'!H2209</f>
        <v>0</v>
      </c>
      <c r="CJ2211">
        <f>'[1]TABLEAU DE BORD'!K2209-'[1]TABLEAU DE BORD'!I2209</f>
        <v>0</v>
      </c>
    </row>
    <row r="2212" spans="69:88" x14ac:dyDescent="0.25">
      <c r="BQ22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BORD'!$B$13:$B$2000,0),11))*Q2212/INDEX('[1]TABLEAU DE BORD'!$B$13:$R$2000,MATCH('Formalisme RTE'!$H$2,'[1]TABLEAU DE BORD'!$B$13:$B$2000,0),12)</f>
        <v>2.7040062867933941</v>
      </c>
      <c r="BU2212">
        <f t="shared" si="112"/>
        <v>0.5758883471257642</v>
      </c>
      <c r="BW2212">
        <f>IF($BW$6="","",IF(ISERROR(INDEX([1]Base!$A$2:$C$207,MATCH($BW$6,[1]Base!$A$2:$A$207,0),2))=TRUE,"CABLE INCONNU",(INDEX([1]Base!$A$2:$C$207,MATCH($BW$6,[1]Base!$A$2:$A$207,0),3))))</f>
        <v>15.75</v>
      </c>
      <c r="BY2212">
        <f>IF($BW$6="","",IF(ISERROR(INDEX([1]Base!$A$2:$C$207,MATCH($BW$6,[1]Base!$A$2:$A$207,0),2))=TRUE,"CABLE INCONNU",(INDEX([1]Base!$A$2:$C$207,MATCH($BW$6,[1]Base!$A$2:$A$207,0),2))))</f>
        <v>0.54700000000000004</v>
      </c>
      <c r="CD22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BORD'!$B$13:$B$2000,0),9)))*Q2212/$M$18)</f>
        <v>237.96</v>
      </c>
      <c r="CF2212">
        <f>'[1]TABLEAU DE BORD'!B2210</f>
        <v>0</v>
      </c>
      <c r="CG2212">
        <f>'[1]TABLEAU DE BORD'!E2210-'[1]TABLEAU DE BORD'!C2210</f>
        <v>0</v>
      </c>
      <c r="CI2212">
        <f>'[1]TABLEAU DE BORD'!H2210</f>
        <v>0</v>
      </c>
      <c r="CJ2212">
        <f>'[1]TABLEAU DE BORD'!K2210-'[1]TABLEAU DE BORD'!I2210</f>
        <v>0</v>
      </c>
    </row>
    <row r="2213" spans="69:88" x14ac:dyDescent="0.25">
      <c r="BQ22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BORD'!$B$13:$B$2000,0),11))*Q2213/INDEX('[1]TABLEAU DE BORD'!$B$13:$R$2000,MATCH('Formalisme RTE'!$H$2,'[1]TABLEAU DE BORD'!$B$13:$B$2000,0),12)</f>
        <v>2.7040062867933941</v>
      </c>
      <c r="BU2213">
        <f t="shared" si="112"/>
        <v>0.5758883471257642</v>
      </c>
      <c r="BW2213">
        <f>IF($BW$6="","",IF(ISERROR(INDEX([1]Base!$A$2:$C$207,MATCH($BW$6,[1]Base!$A$2:$A$207,0),2))=TRUE,"CABLE INCONNU",(INDEX([1]Base!$A$2:$C$207,MATCH($BW$6,[1]Base!$A$2:$A$207,0),3))))</f>
        <v>15.75</v>
      </c>
      <c r="BY2213">
        <f>IF($BW$6="","",IF(ISERROR(INDEX([1]Base!$A$2:$C$207,MATCH($BW$6,[1]Base!$A$2:$A$207,0),2))=TRUE,"CABLE INCONNU",(INDEX([1]Base!$A$2:$C$207,MATCH($BW$6,[1]Base!$A$2:$A$207,0),2))))</f>
        <v>0.54700000000000004</v>
      </c>
      <c r="CD22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BORD'!$B$13:$B$2000,0),9)))*Q2213/$M$18)</f>
        <v>237.96</v>
      </c>
      <c r="CF2213">
        <f>'[1]TABLEAU DE BORD'!B2211</f>
        <v>0</v>
      </c>
      <c r="CG2213">
        <f>'[1]TABLEAU DE BORD'!E2211-'[1]TABLEAU DE BORD'!C2211</f>
        <v>0</v>
      </c>
      <c r="CI2213">
        <f>'[1]TABLEAU DE BORD'!H2211</f>
        <v>0</v>
      </c>
      <c r="CJ2213">
        <f>'[1]TABLEAU DE BORD'!K2211-'[1]TABLEAU DE BORD'!I2211</f>
        <v>0</v>
      </c>
    </row>
    <row r="2214" spans="69:88" x14ac:dyDescent="0.25">
      <c r="BQ22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BORD'!$B$13:$B$2000,0),11))*Q2214/INDEX('[1]TABLEAU DE BORD'!$B$13:$R$2000,MATCH('Formalisme RTE'!$H$2,'[1]TABLEAU DE BORD'!$B$13:$B$2000,0),12)</f>
        <v>2.7040062867933941</v>
      </c>
      <c r="BU2214">
        <f t="shared" si="112"/>
        <v>0.5758883471257642</v>
      </c>
      <c r="BW2214">
        <f>IF($BW$6="","",IF(ISERROR(INDEX([1]Base!$A$2:$C$207,MATCH($BW$6,[1]Base!$A$2:$A$207,0),2))=TRUE,"CABLE INCONNU",(INDEX([1]Base!$A$2:$C$207,MATCH($BW$6,[1]Base!$A$2:$A$207,0),3))))</f>
        <v>15.75</v>
      </c>
      <c r="BY2214">
        <f>IF($BW$6="","",IF(ISERROR(INDEX([1]Base!$A$2:$C$207,MATCH($BW$6,[1]Base!$A$2:$A$207,0),2))=TRUE,"CABLE INCONNU",(INDEX([1]Base!$A$2:$C$207,MATCH($BW$6,[1]Base!$A$2:$A$207,0),2))))</f>
        <v>0.54700000000000004</v>
      </c>
      <c r="CD22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BORD'!$B$13:$B$2000,0),9)))*Q2214/$M$18)</f>
        <v>237.96</v>
      </c>
      <c r="CF2214">
        <f>'[1]TABLEAU DE BORD'!B2212</f>
        <v>0</v>
      </c>
      <c r="CG2214">
        <f>'[1]TABLEAU DE BORD'!E2212-'[1]TABLEAU DE BORD'!C2212</f>
        <v>0</v>
      </c>
      <c r="CI2214">
        <f>'[1]TABLEAU DE BORD'!H2212</f>
        <v>0</v>
      </c>
      <c r="CJ2214">
        <f>'[1]TABLEAU DE BORD'!K2212-'[1]TABLEAU DE BORD'!I2212</f>
        <v>0</v>
      </c>
    </row>
    <row r="2215" spans="69:88" x14ac:dyDescent="0.25">
      <c r="BQ22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BORD'!$B$13:$B$2000,0),11))*Q2215/INDEX('[1]TABLEAU DE BORD'!$B$13:$R$2000,MATCH('Formalisme RTE'!$H$2,'[1]TABLEAU DE BORD'!$B$13:$B$2000,0),12)</f>
        <v>2.7040062867933941</v>
      </c>
      <c r="BU2215">
        <f t="shared" si="112"/>
        <v>0.5758883471257642</v>
      </c>
      <c r="BW2215">
        <f>IF($BW$6="","",IF(ISERROR(INDEX([1]Base!$A$2:$C$207,MATCH($BW$6,[1]Base!$A$2:$A$207,0),2))=TRUE,"CABLE INCONNU",(INDEX([1]Base!$A$2:$C$207,MATCH($BW$6,[1]Base!$A$2:$A$207,0),3))))</f>
        <v>15.75</v>
      </c>
      <c r="BY2215">
        <f>IF($BW$6="","",IF(ISERROR(INDEX([1]Base!$A$2:$C$207,MATCH($BW$6,[1]Base!$A$2:$A$207,0),2))=TRUE,"CABLE INCONNU",(INDEX([1]Base!$A$2:$C$207,MATCH($BW$6,[1]Base!$A$2:$A$207,0),2))))</f>
        <v>0.54700000000000004</v>
      </c>
      <c r="CD22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BORD'!$B$13:$B$2000,0),9)))*Q2215/$M$18)</f>
        <v>237.96</v>
      </c>
      <c r="CF2215">
        <f>'[1]TABLEAU DE BORD'!B2213</f>
        <v>0</v>
      </c>
      <c r="CG2215">
        <f>'[1]TABLEAU DE BORD'!E2213-'[1]TABLEAU DE BORD'!C2213</f>
        <v>0</v>
      </c>
      <c r="CI2215">
        <f>'[1]TABLEAU DE BORD'!H2213</f>
        <v>0</v>
      </c>
      <c r="CJ2215">
        <f>'[1]TABLEAU DE BORD'!K2213-'[1]TABLEAU DE BORD'!I2213</f>
        <v>0</v>
      </c>
    </row>
    <row r="2216" spans="69:88" x14ac:dyDescent="0.25">
      <c r="BQ22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BORD'!$B$13:$B$2000,0),11))*Q2216/INDEX('[1]TABLEAU DE BORD'!$B$13:$R$2000,MATCH('Formalisme RTE'!$H$2,'[1]TABLEAU DE BORD'!$B$13:$B$2000,0),12)</f>
        <v>2.7040062867933941</v>
      </c>
      <c r="BU2216">
        <f t="shared" si="112"/>
        <v>0.5758883471257642</v>
      </c>
      <c r="BW2216">
        <f>IF($BW$6="","",IF(ISERROR(INDEX([1]Base!$A$2:$C$207,MATCH($BW$6,[1]Base!$A$2:$A$207,0),2))=TRUE,"CABLE INCONNU",(INDEX([1]Base!$A$2:$C$207,MATCH($BW$6,[1]Base!$A$2:$A$207,0),3))))</f>
        <v>15.75</v>
      </c>
      <c r="BY2216">
        <f>IF($BW$6="","",IF(ISERROR(INDEX([1]Base!$A$2:$C$207,MATCH($BW$6,[1]Base!$A$2:$A$207,0),2))=TRUE,"CABLE INCONNU",(INDEX([1]Base!$A$2:$C$207,MATCH($BW$6,[1]Base!$A$2:$A$207,0),2))))</f>
        <v>0.54700000000000004</v>
      </c>
      <c r="CD22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BORD'!$B$13:$B$2000,0),9)))*Q2216/$M$18)</f>
        <v>237.96</v>
      </c>
      <c r="CF2216">
        <f>'[1]TABLEAU DE BORD'!B2214</f>
        <v>0</v>
      </c>
      <c r="CG2216">
        <f>'[1]TABLEAU DE BORD'!E2214-'[1]TABLEAU DE BORD'!C2214</f>
        <v>0</v>
      </c>
      <c r="CI2216">
        <f>'[1]TABLEAU DE BORD'!H2214</f>
        <v>0</v>
      </c>
      <c r="CJ2216">
        <f>'[1]TABLEAU DE BORD'!K2214-'[1]TABLEAU DE BORD'!I2214</f>
        <v>0</v>
      </c>
    </row>
    <row r="2217" spans="69:88" x14ac:dyDescent="0.25">
      <c r="BQ22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BORD'!$B$13:$B$2000,0),11))*Q2217/INDEX('[1]TABLEAU DE BORD'!$B$13:$R$2000,MATCH('Formalisme RTE'!$H$2,'[1]TABLEAU DE BORD'!$B$13:$B$2000,0),12)</f>
        <v>2.7040062867933941</v>
      </c>
      <c r="BU2217">
        <f t="shared" si="112"/>
        <v>0.5758883471257642</v>
      </c>
      <c r="BW2217">
        <f>IF($BW$6="","",IF(ISERROR(INDEX([1]Base!$A$2:$C$207,MATCH($BW$6,[1]Base!$A$2:$A$207,0),2))=TRUE,"CABLE INCONNU",(INDEX([1]Base!$A$2:$C$207,MATCH($BW$6,[1]Base!$A$2:$A$207,0),3))))</f>
        <v>15.75</v>
      </c>
      <c r="BY2217">
        <f>IF($BW$6="","",IF(ISERROR(INDEX([1]Base!$A$2:$C$207,MATCH($BW$6,[1]Base!$A$2:$A$207,0),2))=TRUE,"CABLE INCONNU",(INDEX([1]Base!$A$2:$C$207,MATCH($BW$6,[1]Base!$A$2:$A$207,0),2))))</f>
        <v>0.54700000000000004</v>
      </c>
      <c r="CD22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BORD'!$B$13:$B$2000,0),9)))*Q2217/$M$18)</f>
        <v>237.96</v>
      </c>
      <c r="CF2217">
        <f>'[1]TABLEAU DE BORD'!B2215</f>
        <v>0</v>
      </c>
      <c r="CG2217">
        <f>'[1]TABLEAU DE BORD'!E2215-'[1]TABLEAU DE BORD'!C2215</f>
        <v>0</v>
      </c>
      <c r="CI2217">
        <f>'[1]TABLEAU DE BORD'!H2215</f>
        <v>0</v>
      </c>
      <c r="CJ2217">
        <f>'[1]TABLEAU DE BORD'!K2215-'[1]TABLEAU DE BORD'!I2215</f>
        <v>0</v>
      </c>
    </row>
    <row r="2218" spans="69:88" x14ac:dyDescent="0.25">
      <c r="BQ22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BORD'!$B$13:$B$2000,0),11))*Q2218/INDEX('[1]TABLEAU DE BORD'!$B$13:$R$2000,MATCH('Formalisme RTE'!$H$2,'[1]TABLEAU DE BORD'!$B$13:$B$2000,0),12)</f>
        <v>2.7040062867933941</v>
      </c>
      <c r="BU2218">
        <f t="shared" si="112"/>
        <v>0.5758883471257642</v>
      </c>
      <c r="BW2218">
        <f>IF($BW$6="","",IF(ISERROR(INDEX([1]Base!$A$2:$C$207,MATCH($BW$6,[1]Base!$A$2:$A$207,0),2))=TRUE,"CABLE INCONNU",(INDEX([1]Base!$A$2:$C$207,MATCH($BW$6,[1]Base!$A$2:$A$207,0),3))))</f>
        <v>15.75</v>
      </c>
      <c r="BY2218">
        <f>IF($BW$6="","",IF(ISERROR(INDEX([1]Base!$A$2:$C$207,MATCH($BW$6,[1]Base!$A$2:$A$207,0),2))=TRUE,"CABLE INCONNU",(INDEX([1]Base!$A$2:$C$207,MATCH($BW$6,[1]Base!$A$2:$A$207,0),2))))</f>
        <v>0.54700000000000004</v>
      </c>
      <c r="CD22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BORD'!$B$13:$B$2000,0),9)))*Q2218/$M$18)</f>
        <v>237.96</v>
      </c>
      <c r="CF2218">
        <f>'[1]TABLEAU DE BORD'!B2216</f>
        <v>0</v>
      </c>
      <c r="CG2218">
        <f>'[1]TABLEAU DE BORD'!E2216-'[1]TABLEAU DE BORD'!C2216</f>
        <v>0</v>
      </c>
      <c r="CI2218">
        <f>'[1]TABLEAU DE BORD'!H2216</f>
        <v>0</v>
      </c>
      <c r="CJ2218">
        <f>'[1]TABLEAU DE BORD'!K2216-'[1]TABLEAU DE BORD'!I2216</f>
        <v>0</v>
      </c>
    </row>
    <row r="2219" spans="69:88" x14ac:dyDescent="0.25">
      <c r="BQ22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BORD'!$B$13:$B$2000,0),11))*Q2219/INDEX('[1]TABLEAU DE BORD'!$B$13:$R$2000,MATCH('Formalisme RTE'!$H$2,'[1]TABLEAU DE BORD'!$B$13:$B$2000,0),12)</f>
        <v>2.7040062867933941</v>
      </c>
      <c r="BU2219">
        <f t="shared" si="112"/>
        <v>0.5758883471257642</v>
      </c>
      <c r="BW2219">
        <f>IF($BW$6="","",IF(ISERROR(INDEX([1]Base!$A$2:$C$207,MATCH($BW$6,[1]Base!$A$2:$A$207,0),2))=TRUE,"CABLE INCONNU",(INDEX([1]Base!$A$2:$C$207,MATCH($BW$6,[1]Base!$A$2:$A$207,0),3))))</f>
        <v>15.75</v>
      </c>
      <c r="BY2219">
        <f>IF($BW$6="","",IF(ISERROR(INDEX([1]Base!$A$2:$C$207,MATCH($BW$6,[1]Base!$A$2:$A$207,0),2))=TRUE,"CABLE INCONNU",(INDEX([1]Base!$A$2:$C$207,MATCH($BW$6,[1]Base!$A$2:$A$207,0),2))))</f>
        <v>0.54700000000000004</v>
      </c>
      <c r="CD22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BORD'!$B$13:$B$2000,0),9)))*Q2219/$M$18)</f>
        <v>237.96</v>
      </c>
      <c r="CF2219">
        <f>'[1]TABLEAU DE BORD'!B2217</f>
        <v>0</v>
      </c>
      <c r="CG2219">
        <f>'[1]TABLEAU DE BORD'!E2217-'[1]TABLEAU DE BORD'!C2217</f>
        <v>0</v>
      </c>
      <c r="CI2219">
        <f>'[1]TABLEAU DE BORD'!H2217</f>
        <v>0</v>
      </c>
      <c r="CJ2219">
        <f>'[1]TABLEAU DE BORD'!K2217-'[1]TABLEAU DE BORD'!I2217</f>
        <v>0</v>
      </c>
    </row>
    <row r="2220" spans="69:88" x14ac:dyDescent="0.25">
      <c r="BQ22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BORD'!$B$13:$B$2000,0),11))*Q2220/INDEX('[1]TABLEAU DE BORD'!$B$13:$R$2000,MATCH('Formalisme RTE'!$H$2,'[1]TABLEAU DE BORD'!$B$13:$B$2000,0),12)</f>
        <v>2.7040062867933941</v>
      </c>
      <c r="BU2220">
        <f t="shared" si="112"/>
        <v>0.5758883471257642</v>
      </c>
      <c r="BW2220">
        <f>IF($BW$6="","",IF(ISERROR(INDEX([1]Base!$A$2:$C$207,MATCH($BW$6,[1]Base!$A$2:$A$207,0),2))=TRUE,"CABLE INCONNU",(INDEX([1]Base!$A$2:$C$207,MATCH($BW$6,[1]Base!$A$2:$A$207,0),3))))</f>
        <v>15.75</v>
      </c>
      <c r="BY2220">
        <f>IF($BW$6="","",IF(ISERROR(INDEX([1]Base!$A$2:$C$207,MATCH($BW$6,[1]Base!$A$2:$A$207,0),2))=TRUE,"CABLE INCONNU",(INDEX([1]Base!$A$2:$C$207,MATCH($BW$6,[1]Base!$A$2:$A$207,0),2))))</f>
        <v>0.54700000000000004</v>
      </c>
      <c r="CD22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BORD'!$B$13:$B$2000,0),9)))*Q2220/$M$18)</f>
        <v>237.96</v>
      </c>
      <c r="CF2220">
        <f>'[1]TABLEAU DE BORD'!B2218</f>
        <v>0</v>
      </c>
      <c r="CG2220">
        <f>'[1]TABLEAU DE BORD'!E2218-'[1]TABLEAU DE BORD'!C2218</f>
        <v>0</v>
      </c>
      <c r="CI2220">
        <f>'[1]TABLEAU DE BORD'!H2218</f>
        <v>0</v>
      </c>
      <c r="CJ2220">
        <f>'[1]TABLEAU DE BORD'!K2218-'[1]TABLEAU DE BORD'!I2218</f>
        <v>0</v>
      </c>
    </row>
    <row r="2221" spans="69:88" x14ac:dyDescent="0.25">
      <c r="BQ22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BORD'!$B$13:$B$2000,0),11))*Q2221/INDEX('[1]TABLEAU DE BORD'!$B$13:$R$2000,MATCH('Formalisme RTE'!$H$2,'[1]TABLEAU DE BORD'!$B$13:$B$2000,0),12)</f>
        <v>2.7040062867933941</v>
      </c>
      <c r="BU2221">
        <f t="shared" si="112"/>
        <v>0.5758883471257642</v>
      </c>
      <c r="BW2221">
        <f>IF($BW$6="","",IF(ISERROR(INDEX([1]Base!$A$2:$C$207,MATCH($BW$6,[1]Base!$A$2:$A$207,0),2))=TRUE,"CABLE INCONNU",(INDEX([1]Base!$A$2:$C$207,MATCH($BW$6,[1]Base!$A$2:$A$207,0),3))))</f>
        <v>15.75</v>
      </c>
      <c r="BY2221">
        <f>IF($BW$6="","",IF(ISERROR(INDEX([1]Base!$A$2:$C$207,MATCH($BW$6,[1]Base!$A$2:$A$207,0),2))=TRUE,"CABLE INCONNU",(INDEX([1]Base!$A$2:$C$207,MATCH($BW$6,[1]Base!$A$2:$A$207,0),2))))</f>
        <v>0.54700000000000004</v>
      </c>
      <c r="CD22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BORD'!$B$13:$B$2000,0),9)))*Q2221/$M$18)</f>
        <v>237.96</v>
      </c>
      <c r="CF2221">
        <f>'[1]TABLEAU DE BORD'!B2219</f>
        <v>0</v>
      </c>
      <c r="CG2221">
        <f>'[1]TABLEAU DE BORD'!E2219-'[1]TABLEAU DE BORD'!C2219</f>
        <v>0</v>
      </c>
      <c r="CI2221">
        <f>'[1]TABLEAU DE BORD'!H2219</f>
        <v>0</v>
      </c>
      <c r="CJ2221">
        <f>'[1]TABLEAU DE BORD'!K2219-'[1]TABLEAU DE BORD'!I2219</f>
        <v>0</v>
      </c>
    </row>
    <row r="2222" spans="69:88" x14ac:dyDescent="0.25">
      <c r="BQ22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BORD'!$B$13:$B$2000,0),11))*Q2222/INDEX('[1]TABLEAU DE BORD'!$B$13:$R$2000,MATCH('Formalisme RTE'!$H$2,'[1]TABLEAU DE BORD'!$B$13:$B$2000,0),12)</f>
        <v>2.7040062867933941</v>
      </c>
      <c r="BU2222">
        <f t="shared" si="112"/>
        <v>0.5758883471257642</v>
      </c>
      <c r="BW2222">
        <f>IF($BW$6="","",IF(ISERROR(INDEX([1]Base!$A$2:$C$207,MATCH($BW$6,[1]Base!$A$2:$A$207,0),2))=TRUE,"CABLE INCONNU",(INDEX([1]Base!$A$2:$C$207,MATCH($BW$6,[1]Base!$A$2:$A$207,0),3))))</f>
        <v>15.75</v>
      </c>
      <c r="BY2222">
        <f>IF($BW$6="","",IF(ISERROR(INDEX([1]Base!$A$2:$C$207,MATCH($BW$6,[1]Base!$A$2:$A$207,0),2))=TRUE,"CABLE INCONNU",(INDEX([1]Base!$A$2:$C$207,MATCH($BW$6,[1]Base!$A$2:$A$207,0),2))))</f>
        <v>0.54700000000000004</v>
      </c>
      <c r="CD22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BORD'!$B$13:$B$2000,0),9)))*Q2222/$M$18)</f>
        <v>237.96</v>
      </c>
      <c r="CF2222">
        <f>'[1]TABLEAU DE BORD'!B2220</f>
        <v>0</v>
      </c>
      <c r="CG2222">
        <f>'[1]TABLEAU DE BORD'!E2220-'[1]TABLEAU DE BORD'!C2220</f>
        <v>0</v>
      </c>
      <c r="CI2222">
        <f>'[1]TABLEAU DE BORD'!H2220</f>
        <v>0</v>
      </c>
      <c r="CJ2222">
        <f>'[1]TABLEAU DE BORD'!K2220-'[1]TABLEAU DE BORD'!I2220</f>
        <v>0</v>
      </c>
    </row>
    <row r="2223" spans="69:88" x14ac:dyDescent="0.25">
      <c r="BQ22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BORD'!$B$13:$B$2000,0),11))*Q2223/INDEX('[1]TABLEAU DE BORD'!$B$13:$R$2000,MATCH('Formalisme RTE'!$H$2,'[1]TABLEAU DE BORD'!$B$13:$B$2000,0),12)</f>
        <v>2.7040062867933941</v>
      </c>
      <c r="BU2223">
        <f t="shared" si="112"/>
        <v>0.5758883471257642</v>
      </c>
      <c r="BW2223">
        <f>IF($BW$6="","",IF(ISERROR(INDEX([1]Base!$A$2:$C$207,MATCH($BW$6,[1]Base!$A$2:$A$207,0),2))=TRUE,"CABLE INCONNU",(INDEX([1]Base!$A$2:$C$207,MATCH($BW$6,[1]Base!$A$2:$A$207,0),3))))</f>
        <v>15.75</v>
      </c>
      <c r="BY2223">
        <f>IF($BW$6="","",IF(ISERROR(INDEX([1]Base!$A$2:$C$207,MATCH($BW$6,[1]Base!$A$2:$A$207,0),2))=TRUE,"CABLE INCONNU",(INDEX([1]Base!$A$2:$C$207,MATCH($BW$6,[1]Base!$A$2:$A$207,0),2))))</f>
        <v>0.54700000000000004</v>
      </c>
      <c r="CD22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BORD'!$B$13:$B$2000,0),9)))*Q2223/$M$18)</f>
        <v>237.96</v>
      </c>
      <c r="CF2223">
        <f>'[1]TABLEAU DE BORD'!B2221</f>
        <v>0</v>
      </c>
      <c r="CG2223">
        <f>'[1]TABLEAU DE BORD'!E2221-'[1]TABLEAU DE BORD'!C2221</f>
        <v>0</v>
      </c>
      <c r="CI2223">
        <f>'[1]TABLEAU DE BORD'!H2221</f>
        <v>0</v>
      </c>
      <c r="CJ2223">
        <f>'[1]TABLEAU DE BORD'!K2221-'[1]TABLEAU DE BORD'!I2221</f>
        <v>0</v>
      </c>
    </row>
    <row r="2224" spans="69:88" x14ac:dyDescent="0.25">
      <c r="BQ222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BORD'!$B$13:$B$2000,0),11))*Q2224/INDEX('[1]TABLEAU DE BORD'!$B$13:$R$2000,MATCH('Formalisme RTE'!$H$2,'[1]TABLEAU DE BORD'!$B$13:$B$2000,0),12)</f>
        <v>2.7040062867933941</v>
      </c>
      <c r="BU2224">
        <f t="shared" si="112"/>
        <v>0.5758883471257642</v>
      </c>
      <c r="BW2224">
        <f>IF($BW$6="","",IF(ISERROR(INDEX([1]Base!$A$2:$C$207,MATCH($BW$6,[1]Base!$A$2:$A$207,0),2))=TRUE,"CABLE INCONNU",(INDEX([1]Base!$A$2:$C$207,MATCH($BW$6,[1]Base!$A$2:$A$207,0),3))))</f>
        <v>15.75</v>
      </c>
      <c r="BY2224">
        <f>IF($BW$6="","",IF(ISERROR(INDEX([1]Base!$A$2:$C$207,MATCH($BW$6,[1]Base!$A$2:$A$207,0),2))=TRUE,"CABLE INCONNU",(INDEX([1]Base!$A$2:$C$207,MATCH($BW$6,[1]Base!$A$2:$A$207,0),2))))</f>
        <v>0.54700000000000004</v>
      </c>
      <c r="CD22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BORD'!$B$13:$B$2000,0),9)))*Q2224/$M$18)</f>
        <v>237.96</v>
      </c>
      <c r="CF2224">
        <f>'[1]TABLEAU DE BORD'!B2222</f>
        <v>0</v>
      </c>
      <c r="CG2224">
        <f>'[1]TABLEAU DE BORD'!E2222-'[1]TABLEAU DE BORD'!C2222</f>
        <v>0</v>
      </c>
      <c r="CI2224">
        <f>'[1]TABLEAU DE BORD'!H2222</f>
        <v>0</v>
      </c>
      <c r="CJ2224">
        <f>'[1]TABLEAU DE BORD'!K2222-'[1]TABLEAU DE BORD'!I2222</f>
        <v>0</v>
      </c>
    </row>
    <row r="2225" spans="69:88" x14ac:dyDescent="0.25">
      <c r="BQ222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BORD'!$B$13:$B$2000,0),11))*Q2225/INDEX('[1]TABLEAU DE BORD'!$B$13:$R$2000,MATCH('Formalisme RTE'!$H$2,'[1]TABLEAU DE BORD'!$B$13:$B$2000,0),12)</f>
        <v>2.7040062867933941</v>
      </c>
      <c r="BU2225">
        <f t="shared" si="112"/>
        <v>0.5758883471257642</v>
      </c>
      <c r="BW2225">
        <f>IF($BW$6="","",IF(ISERROR(INDEX([1]Base!$A$2:$C$207,MATCH($BW$6,[1]Base!$A$2:$A$207,0),2))=TRUE,"CABLE INCONNU",(INDEX([1]Base!$A$2:$C$207,MATCH($BW$6,[1]Base!$A$2:$A$207,0),3))))</f>
        <v>15.75</v>
      </c>
      <c r="BY2225">
        <f>IF($BW$6="","",IF(ISERROR(INDEX([1]Base!$A$2:$C$207,MATCH($BW$6,[1]Base!$A$2:$A$207,0),2))=TRUE,"CABLE INCONNU",(INDEX([1]Base!$A$2:$C$207,MATCH($BW$6,[1]Base!$A$2:$A$207,0),2))))</f>
        <v>0.54700000000000004</v>
      </c>
      <c r="CD22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BORD'!$B$13:$B$2000,0),9)))*Q2225/$M$18)</f>
        <v>237.96</v>
      </c>
      <c r="CF2225">
        <f>'[1]TABLEAU DE BORD'!B2223</f>
        <v>0</v>
      </c>
      <c r="CG2225">
        <f>'[1]TABLEAU DE BORD'!E2223-'[1]TABLEAU DE BORD'!C2223</f>
        <v>0</v>
      </c>
      <c r="CI2225">
        <f>'[1]TABLEAU DE BORD'!H2223</f>
        <v>0</v>
      </c>
      <c r="CJ2225">
        <f>'[1]TABLEAU DE BORD'!K2223-'[1]TABLEAU DE BORD'!I2223</f>
        <v>0</v>
      </c>
    </row>
    <row r="2226" spans="69:88" x14ac:dyDescent="0.25">
      <c r="BQ222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BORD'!$B$13:$B$2000,0),11))*Q2226/INDEX('[1]TABLEAU DE BORD'!$B$13:$R$2000,MATCH('Formalisme RTE'!$H$2,'[1]TABLEAU DE BORD'!$B$13:$B$2000,0),12)</f>
        <v>2.7040062867933941</v>
      </c>
      <c r="BU2226">
        <f t="shared" si="112"/>
        <v>0.5758883471257642</v>
      </c>
      <c r="BW2226">
        <f>IF($BW$6="","",IF(ISERROR(INDEX([1]Base!$A$2:$C$207,MATCH($BW$6,[1]Base!$A$2:$A$207,0),2))=TRUE,"CABLE INCONNU",(INDEX([1]Base!$A$2:$C$207,MATCH($BW$6,[1]Base!$A$2:$A$207,0),3))))</f>
        <v>15.75</v>
      </c>
      <c r="BY2226">
        <f>IF($BW$6="","",IF(ISERROR(INDEX([1]Base!$A$2:$C$207,MATCH($BW$6,[1]Base!$A$2:$A$207,0),2))=TRUE,"CABLE INCONNU",(INDEX([1]Base!$A$2:$C$207,MATCH($BW$6,[1]Base!$A$2:$A$207,0),2))))</f>
        <v>0.54700000000000004</v>
      </c>
      <c r="CD22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BORD'!$B$13:$B$2000,0),9)))*Q2226/$M$18)</f>
        <v>237.96</v>
      </c>
      <c r="CF2226">
        <f>'[1]TABLEAU DE BORD'!B2224</f>
        <v>0</v>
      </c>
      <c r="CG2226">
        <f>'[1]TABLEAU DE BORD'!E2224-'[1]TABLEAU DE BORD'!C2224</f>
        <v>0</v>
      </c>
      <c r="CI2226">
        <f>'[1]TABLEAU DE BORD'!H2224</f>
        <v>0</v>
      </c>
      <c r="CJ2226">
        <f>'[1]TABLEAU DE BORD'!K2224-'[1]TABLEAU DE BORD'!I2224</f>
        <v>0</v>
      </c>
    </row>
    <row r="2227" spans="69:88" x14ac:dyDescent="0.25">
      <c r="BQ222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BORD'!$B$13:$B$2000,0),11))*Q2227/INDEX('[1]TABLEAU DE BORD'!$B$13:$R$2000,MATCH('Formalisme RTE'!$H$2,'[1]TABLEAU DE BORD'!$B$13:$B$2000,0),12)</f>
        <v>2.7040062867933941</v>
      </c>
      <c r="BU2227">
        <f t="shared" si="112"/>
        <v>0.5758883471257642</v>
      </c>
      <c r="BW2227">
        <f>IF($BW$6="","",IF(ISERROR(INDEX([1]Base!$A$2:$C$207,MATCH($BW$6,[1]Base!$A$2:$A$207,0),2))=TRUE,"CABLE INCONNU",(INDEX([1]Base!$A$2:$C$207,MATCH($BW$6,[1]Base!$A$2:$A$207,0),3))))</f>
        <v>15.75</v>
      </c>
      <c r="BY2227">
        <f>IF($BW$6="","",IF(ISERROR(INDEX([1]Base!$A$2:$C$207,MATCH($BW$6,[1]Base!$A$2:$A$207,0),2))=TRUE,"CABLE INCONNU",(INDEX([1]Base!$A$2:$C$207,MATCH($BW$6,[1]Base!$A$2:$A$207,0),2))))</f>
        <v>0.54700000000000004</v>
      </c>
      <c r="CD22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BORD'!$B$13:$B$2000,0),9)))*Q2227/$M$18)</f>
        <v>237.96</v>
      </c>
      <c r="CF2227">
        <f>'[1]TABLEAU DE BORD'!B2225</f>
        <v>0</v>
      </c>
      <c r="CG2227">
        <f>'[1]TABLEAU DE BORD'!E2225-'[1]TABLEAU DE BORD'!C2225</f>
        <v>0</v>
      </c>
      <c r="CI2227">
        <f>'[1]TABLEAU DE BORD'!H2225</f>
        <v>0</v>
      </c>
      <c r="CJ2227">
        <f>'[1]TABLEAU DE BORD'!K2225-'[1]TABLEAU DE BORD'!I2225</f>
        <v>0</v>
      </c>
    </row>
    <row r="2228" spans="69:88" x14ac:dyDescent="0.25">
      <c r="BQ222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BORD'!$B$13:$B$2000,0),11))*Q2228/INDEX('[1]TABLEAU DE BORD'!$B$13:$R$2000,MATCH('Formalisme RTE'!$H$2,'[1]TABLEAU DE BORD'!$B$13:$B$2000,0),12)</f>
        <v>2.7040062867933941</v>
      </c>
      <c r="BU2228" t="e">
        <f t="shared" si="112"/>
        <v>#DIV/0!</v>
      </c>
      <c r="BW2228">
        <f>IF($BW$6="","",IF(ISERROR(INDEX([1]Base!$A$2:$C$207,MATCH($BW$6,[1]Base!$A$2:$A$207,0),2))=TRUE,"CABLE INCONNU",(INDEX([1]Base!$A$2:$C$207,MATCH($BW$6,[1]Base!$A$2:$A$207,0),3))))</f>
        <v>15.75</v>
      </c>
      <c r="CD22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BORD'!$B$13:$B$2000,0),9)))*Q2228/$M$18)</f>
        <v>237.96</v>
      </c>
      <c r="CF2228">
        <f>'[1]TABLEAU DE BORD'!B2226</f>
        <v>0</v>
      </c>
      <c r="CG2228">
        <f>'[1]TABLEAU DE BORD'!E2226-'[1]TABLEAU DE BORD'!C2226</f>
        <v>0</v>
      </c>
      <c r="CI2228">
        <f>'[1]TABLEAU DE BORD'!H2226</f>
        <v>0</v>
      </c>
      <c r="CJ2228">
        <f>'[1]TABLEAU DE BORD'!K2226-'[1]TABLEAU DE BORD'!I2226</f>
        <v>0</v>
      </c>
    </row>
    <row r="2229" spans="69:88" x14ac:dyDescent="0.25">
      <c r="BQ222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BORD'!$B$13:$B$2000,0),11))*Q2229/INDEX('[1]TABLEAU DE BORD'!$B$13:$R$2000,MATCH('Formalisme RTE'!$H$2,'[1]TABLEAU DE BORD'!$B$13:$B$2000,0),12)</f>
        <v>2.7040062867933941</v>
      </c>
      <c r="BU2229" t="e">
        <f t="shared" si="112"/>
        <v>#DIV/0!</v>
      </c>
      <c r="BW2229">
        <f>IF($BW$6="","",IF(ISERROR(INDEX([1]Base!$A$2:$C$207,MATCH($BW$6,[1]Base!$A$2:$A$207,0),2))=TRUE,"CABLE INCONNU",(INDEX([1]Base!$A$2:$C$207,MATCH($BW$6,[1]Base!$A$2:$A$207,0),3))))</f>
        <v>15.75</v>
      </c>
      <c r="CD22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BORD'!$B$13:$B$2000,0),9)))*Q2229/$M$18)</f>
        <v>237.96</v>
      </c>
      <c r="CF2229">
        <f>'[1]TABLEAU DE BORD'!B2227</f>
        <v>0</v>
      </c>
      <c r="CG2229">
        <f>'[1]TABLEAU DE BORD'!E2227-'[1]TABLEAU DE BORD'!C2227</f>
        <v>0</v>
      </c>
      <c r="CI2229">
        <f>'[1]TABLEAU DE BORD'!H2227</f>
        <v>0</v>
      </c>
      <c r="CJ2229">
        <f>'[1]TABLEAU DE BORD'!K2227-'[1]TABLEAU DE BORD'!I2227</f>
        <v>0</v>
      </c>
    </row>
    <row r="2230" spans="69:88" x14ac:dyDescent="0.25">
      <c r="BQ223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BORD'!$B$13:$B$2000,0),11))*Q2230/INDEX('[1]TABLEAU DE BORD'!$B$13:$R$2000,MATCH('Formalisme RTE'!$H$2,'[1]TABLEAU DE BORD'!$B$13:$B$2000,0),12)</f>
        <v>2.7040062867933941</v>
      </c>
      <c r="BU2230" t="e">
        <f t="shared" si="112"/>
        <v>#DIV/0!</v>
      </c>
      <c r="BW2230">
        <f>IF($BW$6="","",IF(ISERROR(INDEX([1]Base!$A$2:$C$207,MATCH($BW$6,[1]Base!$A$2:$A$207,0),2))=TRUE,"CABLE INCONNU",(INDEX([1]Base!$A$2:$C$207,MATCH($BW$6,[1]Base!$A$2:$A$207,0),3))))</f>
        <v>15.75</v>
      </c>
      <c r="CD22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BORD'!$B$13:$B$2000,0),9)))*Q2230/$M$18)</f>
        <v>237.96</v>
      </c>
      <c r="CF2230">
        <f>'[1]TABLEAU DE BORD'!B2228</f>
        <v>0</v>
      </c>
      <c r="CG2230">
        <f>'[1]TABLEAU DE BORD'!E2228-'[1]TABLEAU DE BORD'!C2228</f>
        <v>0</v>
      </c>
      <c r="CI2230">
        <f>'[1]TABLEAU DE BORD'!H2228</f>
        <v>0</v>
      </c>
      <c r="CJ2230">
        <f>'[1]TABLEAU DE BORD'!K2228-'[1]TABLEAU DE BORD'!I2228</f>
        <v>0</v>
      </c>
    </row>
    <row r="2231" spans="69:88" x14ac:dyDescent="0.25">
      <c r="BQ223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BORD'!$B$13:$B$2000,0),11))*Q2231/INDEX('[1]TABLEAU DE BORD'!$B$13:$R$2000,MATCH('Formalisme RTE'!$H$2,'[1]TABLEAU DE BORD'!$B$13:$B$2000,0),12)</f>
        <v>2.7040062867933941</v>
      </c>
      <c r="BU2231" t="e">
        <f t="shared" si="112"/>
        <v>#DIV/0!</v>
      </c>
      <c r="BW2231">
        <f>IF($BW$6="","",IF(ISERROR(INDEX([1]Base!$A$2:$C$207,MATCH($BW$6,[1]Base!$A$2:$A$207,0),2))=TRUE,"CABLE INCONNU",(INDEX([1]Base!$A$2:$C$207,MATCH($BW$6,[1]Base!$A$2:$A$207,0),3))))</f>
        <v>15.75</v>
      </c>
      <c r="CD22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BORD'!$B$13:$B$2000,0),9)))*Q2231/$M$18)</f>
        <v>237.96</v>
      </c>
      <c r="CF2231">
        <f>'[1]TABLEAU DE BORD'!B2229</f>
        <v>0</v>
      </c>
      <c r="CG2231">
        <f>'[1]TABLEAU DE BORD'!E2229-'[1]TABLEAU DE BORD'!C2229</f>
        <v>0</v>
      </c>
      <c r="CI2231">
        <f>'[1]TABLEAU DE BORD'!H2229</f>
        <v>0</v>
      </c>
      <c r="CJ2231">
        <f>'[1]TABLEAU DE BORD'!K2229-'[1]TABLEAU DE BORD'!I2229</f>
        <v>0</v>
      </c>
    </row>
    <row r="2232" spans="69:88" x14ac:dyDescent="0.25">
      <c r="BQ223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BORD'!$B$13:$B$2000,0),11))*Q2232/INDEX('[1]TABLEAU DE BORD'!$B$13:$R$2000,MATCH('Formalisme RTE'!$H$2,'[1]TABLEAU DE BORD'!$B$13:$B$2000,0),12)</f>
        <v>2.7040062867933941</v>
      </c>
      <c r="BU2232" t="e">
        <f t="shared" si="112"/>
        <v>#DIV/0!</v>
      </c>
      <c r="CD22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BORD'!$B$13:$B$2000,0),9)))*Q2232/$M$18)</f>
        <v>237.96</v>
      </c>
      <c r="CF2232">
        <f>'[1]TABLEAU DE BORD'!B2230</f>
        <v>0</v>
      </c>
      <c r="CG2232">
        <f>'[1]TABLEAU DE BORD'!E2230-'[1]TABLEAU DE BORD'!C2230</f>
        <v>0</v>
      </c>
      <c r="CI2232">
        <f>'[1]TABLEAU DE BORD'!H2230</f>
        <v>0</v>
      </c>
      <c r="CJ2232">
        <f>'[1]TABLEAU DE BORD'!K2230-'[1]TABLEAU DE BORD'!I2230</f>
        <v>0</v>
      </c>
    </row>
    <row r="2233" spans="69:88" x14ac:dyDescent="0.25">
      <c r="BQ223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BORD'!$B$13:$B$2000,0),11))*Q2233/INDEX('[1]TABLEAU DE BORD'!$B$13:$R$2000,MATCH('Formalisme RTE'!$H$2,'[1]TABLEAU DE BORD'!$B$13:$B$2000,0),12)</f>
        <v>2.7040062867933941</v>
      </c>
      <c r="BU2233" t="e">
        <f t="shared" si="112"/>
        <v>#DIV/0!</v>
      </c>
      <c r="CD22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BORD'!$B$13:$B$2000,0),9)))*Q2233/$M$18)</f>
        <v>237.96</v>
      </c>
      <c r="CF2233">
        <f>'[1]TABLEAU DE BORD'!B2231</f>
        <v>0</v>
      </c>
      <c r="CG2233">
        <f>'[1]TABLEAU DE BORD'!E2231-'[1]TABLEAU DE BORD'!C2231</f>
        <v>0</v>
      </c>
      <c r="CI2233">
        <f>'[1]TABLEAU DE BORD'!H2231</f>
        <v>0</v>
      </c>
      <c r="CJ2233">
        <f>'[1]TABLEAU DE BORD'!K2231-'[1]TABLEAU DE BORD'!I2231</f>
        <v>0</v>
      </c>
    </row>
    <row r="2234" spans="69:88" x14ac:dyDescent="0.25">
      <c r="BQ223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BORD'!$B$13:$B$2000,0),11))*Q2234/INDEX('[1]TABLEAU DE BORD'!$B$13:$R$2000,MATCH('Formalisme RTE'!$H$2,'[1]TABLEAU DE BORD'!$B$13:$B$2000,0),12)</f>
        <v>2.7040062867933941</v>
      </c>
      <c r="BU2234" t="e">
        <f t="shared" si="112"/>
        <v>#DIV/0!</v>
      </c>
      <c r="CD22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BORD'!$B$13:$B$2000,0),9)))*Q2234/$M$18)</f>
        <v>237.96</v>
      </c>
      <c r="CF2234">
        <f>'[1]TABLEAU DE BORD'!B2232</f>
        <v>0</v>
      </c>
      <c r="CG2234">
        <f>'[1]TABLEAU DE BORD'!E2232-'[1]TABLEAU DE BORD'!C2232</f>
        <v>0</v>
      </c>
      <c r="CI2234">
        <f>'[1]TABLEAU DE BORD'!H2232</f>
        <v>0</v>
      </c>
      <c r="CJ2234">
        <f>'[1]TABLEAU DE BORD'!K2232-'[1]TABLEAU DE BORD'!I2232</f>
        <v>0</v>
      </c>
    </row>
    <row r="2235" spans="69:88" x14ac:dyDescent="0.25">
      <c r="BQ223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BORD'!$B$13:$B$2000,0),11))*Q2235/INDEX('[1]TABLEAU DE BORD'!$B$13:$R$2000,MATCH('Formalisme RTE'!$H$2,'[1]TABLEAU DE BORD'!$B$13:$B$2000,0),12)</f>
        <v>2.7040062867933941</v>
      </c>
      <c r="BU2235" t="e">
        <f t="shared" si="112"/>
        <v>#DIV/0!</v>
      </c>
      <c r="CD22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BORD'!$B$13:$B$2000,0),9)))*Q2235/$M$18)</f>
        <v>237.96</v>
      </c>
      <c r="CF2235">
        <f>'[1]TABLEAU DE BORD'!B2233</f>
        <v>0</v>
      </c>
      <c r="CG2235">
        <f>'[1]TABLEAU DE BORD'!E2233-'[1]TABLEAU DE BORD'!C2233</f>
        <v>0</v>
      </c>
      <c r="CI2235">
        <f>'[1]TABLEAU DE BORD'!H2233</f>
        <v>0</v>
      </c>
      <c r="CJ2235">
        <f>'[1]TABLEAU DE BORD'!K2233-'[1]TABLEAU DE BORD'!I2233</f>
        <v>0</v>
      </c>
    </row>
    <row r="2236" spans="69:88" x14ac:dyDescent="0.25">
      <c r="BQ223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BORD'!$B$13:$B$2000,0),11))*Q2236/INDEX('[1]TABLEAU DE BORD'!$B$13:$R$2000,MATCH('Formalisme RTE'!$H$2,'[1]TABLEAU DE BORD'!$B$13:$B$2000,0),12)</f>
        <v>2.7040062867933941</v>
      </c>
      <c r="BU2236" t="e">
        <f t="shared" si="112"/>
        <v>#DIV/0!</v>
      </c>
      <c r="CD22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BORD'!$B$13:$B$2000,0),9)))*Q2236/$M$18)</f>
        <v>237.96</v>
      </c>
      <c r="CF2236">
        <f>'[1]TABLEAU DE BORD'!B2234</f>
        <v>0</v>
      </c>
      <c r="CG2236">
        <f>'[1]TABLEAU DE BORD'!E2234-'[1]TABLEAU DE BORD'!C2234</f>
        <v>0</v>
      </c>
      <c r="CI2236">
        <f>'[1]TABLEAU DE BORD'!H2234</f>
        <v>0</v>
      </c>
      <c r="CJ2236">
        <f>'[1]TABLEAU DE BORD'!K2234-'[1]TABLEAU DE BORD'!I2234</f>
        <v>0</v>
      </c>
    </row>
    <row r="2237" spans="69:88" x14ac:dyDescent="0.25">
      <c r="BQ223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BORD'!$B$13:$B$2000,0),11))*Q2237/INDEX('[1]TABLEAU DE BORD'!$B$13:$R$2000,MATCH('Formalisme RTE'!$H$2,'[1]TABLEAU DE BORD'!$B$13:$B$2000,0),12)</f>
        <v>2.7040062867933941</v>
      </c>
      <c r="BU2237" t="e">
        <f t="shared" si="112"/>
        <v>#DIV/0!</v>
      </c>
      <c r="CD22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BORD'!$B$13:$B$2000,0),9)))*Q2237/$M$18)</f>
        <v>237.96</v>
      </c>
      <c r="CF2237">
        <f>'[1]TABLEAU DE BORD'!B2235</f>
        <v>0</v>
      </c>
      <c r="CG2237">
        <f>'[1]TABLEAU DE BORD'!E2235-'[1]TABLEAU DE BORD'!C2235</f>
        <v>0</v>
      </c>
      <c r="CI2237">
        <f>'[1]TABLEAU DE BORD'!H2235</f>
        <v>0</v>
      </c>
      <c r="CJ2237">
        <f>'[1]TABLEAU DE BORD'!K2235-'[1]TABLEAU DE BORD'!I2235</f>
        <v>0</v>
      </c>
    </row>
    <row r="2238" spans="69:88" x14ac:dyDescent="0.25">
      <c r="BQ223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BORD'!$B$13:$B$2000,0),11))*Q2238/INDEX('[1]TABLEAU DE BORD'!$B$13:$R$2000,MATCH('Formalisme RTE'!$H$2,'[1]TABLEAU DE BORD'!$B$13:$B$2000,0),12)</f>
        <v>2.7040062867933941</v>
      </c>
      <c r="BU2238" t="e">
        <f t="shared" si="112"/>
        <v>#DIV/0!</v>
      </c>
      <c r="CD22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BORD'!$B$13:$B$2000,0),9)))*Q2238/$M$18)</f>
        <v>237.96</v>
      </c>
      <c r="CF2238">
        <f>'[1]TABLEAU DE BORD'!B2236</f>
        <v>0</v>
      </c>
      <c r="CG2238">
        <f>'[1]TABLEAU DE BORD'!E2236-'[1]TABLEAU DE BORD'!C2236</f>
        <v>0</v>
      </c>
      <c r="CI2238">
        <f>'[1]TABLEAU DE BORD'!H2236</f>
        <v>0</v>
      </c>
      <c r="CJ2238">
        <f>'[1]TABLEAU DE BORD'!K2236-'[1]TABLEAU DE BORD'!I2236</f>
        <v>0</v>
      </c>
    </row>
    <row r="2239" spans="69:88" x14ac:dyDescent="0.25">
      <c r="BQ223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BORD'!$B$13:$B$2000,0),11))*Q2239/INDEX('[1]TABLEAU DE BORD'!$B$13:$R$2000,MATCH('Formalisme RTE'!$H$2,'[1]TABLEAU DE BORD'!$B$13:$B$2000,0),12)</f>
        <v>2.7040062867933941</v>
      </c>
      <c r="BU2239" t="e">
        <f t="shared" si="112"/>
        <v>#DIV/0!</v>
      </c>
      <c r="CD22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BORD'!$B$13:$B$2000,0),9)))*Q2239/$M$18)</f>
        <v>237.96</v>
      </c>
      <c r="CF2239">
        <f>'[1]TABLEAU DE BORD'!B2237</f>
        <v>0</v>
      </c>
      <c r="CG2239">
        <f>'[1]TABLEAU DE BORD'!E2237-'[1]TABLEAU DE BORD'!C2237</f>
        <v>0</v>
      </c>
      <c r="CI2239">
        <f>'[1]TABLEAU DE BORD'!H2237</f>
        <v>0</v>
      </c>
      <c r="CJ2239">
        <f>'[1]TABLEAU DE BORD'!K2237-'[1]TABLEAU DE BORD'!I2237</f>
        <v>0</v>
      </c>
    </row>
    <row r="2240" spans="69:88" x14ac:dyDescent="0.25">
      <c r="BQ224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BORD'!$B$13:$B$2000,0),11))*Q2240/INDEX('[1]TABLEAU DE BORD'!$B$13:$R$2000,MATCH('Formalisme RTE'!$H$2,'[1]TABLEAU DE BORD'!$B$13:$B$2000,0),12)</f>
        <v>2.7040062867933941</v>
      </c>
      <c r="BU2240" t="e">
        <f t="shared" si="112"/>
        <v>#DIV/0!</v>
      </c>
      <c r="CD22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BORD'!$B$13:$B$2000,0),9)))*Q2240/$M$18)</f>
        <v>237.96</v>
      </c>
      <c r="CF2240">
        <f>'[1]TABLEAU DE BORD'!B2238</f>
        <v>0</v>
      </c>
      <c r="CG2240">
        <f>'[1]TABLEAU DE BORD'!E2238-'[1]TABLEAU DE BORD'!C2238</f>
        <v>0</v>
      </c>
      <c r="CI2240">
        <f>'[1]TABLEAU DE BORD'!H2238</f>
        <v>0</v>
      </c>
      <c r="CJ2240">
        <f>'[1]TABLEAU DE BORD'!K2238-'[1]TABLEAU DE BORD'!I2238</f>
        <v>0</v>
      </c>
    </row>
    <row r="2241" spans="69:88" x14ac:dyDescent="0.25">
      <c r="BQ224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BORD'!$B$13:$B$2000,0),11))*Q2241/INDEX('[1]TABLEAU DE BORD'!$B$13:$R$2000,MATCH('Formalisme RTE'!$H$2,'[1]TABLEAU DE BORD'!$B$13:$B$2000,0),12)</f>
        <v>2.7040062867933941</v>
      </c>
      <c r="BU2241" t="e">
        <f>SQRT(1-(1/(SQRT((BY2241*0.981)^2+(($B$30/10)*BW2241*0.001)^2)/(BY2241*0.981))^2))</f>
        <v>#DIV/0!</v>
      </c>
      <c r="CD22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BORD'!$B$13:$B$2000,0),9)))*Q2241/$M$18)</f>
        <v>237.96</v>
      </c>
      <c r="CF2241">
        <f>'[1]TABLEAU DE BORD'!B2239</f>
        <v>0</v>
      </c>
      <c r="CG2241">
        <f>'[1]TABLEAU DE BORD'!E2239-'[1]TABLEAU DE BORD'!C2239</f>
        <v>0</v>
      </c>
      <c r="CI2241">
        <f>'[1]TABLEAU DE BORD'!H2239</f>
        <v>0</v>
      </c>
      <c r="CJ2241">
        <f>'[1]TABLEAU DE BORD'!K2239-'[1]TABLEAU DE BORD'!I2239</f>
        <v>0</v>
      </c>
    </row>
    <row r="2242" spans="69:88" x14ac:dyDescent="0.25">
      <c r="BQ224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BORD'!$B$13:$B$2000,0),11))*Q2242/INDEX('[1]TABLEAU DE BORD'!$B$13:$R$2000,MATCH('Formalisme RTE'!$H$2,'[1]TABLEAU DE BORD'!$B$13:$B$2000,0),12)</f>
        <v>2.7040062867933941</v>
      </c>
      <c r="BU2242" t="e">
        <f t="shared" si="112"/>
        <v>#DIV/0!</v>
      </c>
      <c r="CD22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BORD'!$B$13:$B$2000,0),9)))*Q2242/$M$18)</f>
        <v>237.96</v>
      </c>
      <c r="CF2242">
        <f>'[1]TABLEAU DE BORD'!B2240</f>
        <v>0</v>
      </c>
      <c r="CG2242">
        <f>'[1]TABLEAU DE BORD'!E2240-'[1]TABLEAU DE BORD'!C2240</f>
        <v>0</v>
      </c>
      <c r="CI2242">
        <f>'[1]TABLEAU DE BORD'!H2240</f>
        <v>0</v>
      </c>
      <c r="CJ2242">
        <f>'[1]TABLEAU DE BORD'!K2240-'[1]TABLEAU DE BORD'!I2240</f>
        <v>0</v>
      </c>
    </row>
    <row r="2243" spans="69:88" x14ac:dyDescent="0.25">
      <c r="BQ224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BORD'!$B$13:$B$2000,0),11))*Q2243/INDEX('[1]TABLEAU DE BORD'!$B$13:$R$2000,MATCH('Formalisme RTE'!$H$2,'[1]TABLEAU DE BORD'!$B$13:$B$2000,0),12)</f>
        <v>2.7040062867933941</v>
      </c>
      <c r="BU2243" t="e">
        <f t="shared" si="112"/>
        <v>#DIV/0!</v>
      </c>
      <c r="CD22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BORD'!$B$13:$B$2000,0),9)))*Q2243/$M$18)</f>
        <v>237.96</v>
      </c>
      <c r="CF2243">
        <f>'[1]TABLEAU DE BORD'!B2241</f>
        <v>0</v>
      </c>
      <c r="CG2243">
        <f>'[1]TABLEAU DE BORD'!E2241-'[1]TABLEAU DE BORD'!C2241</f>
        <v>0</v>
      </c>
      <c r="CI2243">
        <f>'[1]TABLEAU DE BORD'!H2241</f>
        <v>0</v>
      </c>
      <c r="CJ2243">
        <f>'[1]TABLEAU DE BORD'!K2241-'[1]TABLEAU DE BORD'!I2241</f>
        <v>0</v>
      </c>
    </row>
    <row r="2244" spans="69:88" x14ac:dyDescent="0.25">
      <c r="BQ224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BORD'!$B$13:$B$2000,0),11))*Q2244/INDEX('[1]TABLEAU DE BORD'!$B$13:$R$2000,MATCH('Formalisme RTE'!$H$2,'[1]TABLEAU DE BORD'!$B$13:$B$2000,0),12)</f>
        <v>2.7040062867933941</v>
      </c>
      <c r="BU2244" t="e">
        <f t="shared" si="112"/>
        <v>#DIV/0!</v>
      </c>
      <c r="CD22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BORD'!$B$13:$B$2000,0),9)))*Q2244/$M$18)</f>
        <v>237.96</v>
      </c>
      <c r="CF2244">
        <f>'[1]TABLEAU DE BORD'!B2242</f>
        <v>0</v>
      </c>
      <c r="CG2244">
        <f>'[1]TABLEAU DE BORD'!E2242-'[1]TABLEAU DE BORD'!C2242</f>
        <v>0</v>
      </c>
      <c r="CI2244">
        <f>'[1]TABLEAU DE BORD'!H2242</f>
        <v>0</v>
      </c>
      <c r="CJ2244">
        <f>'[1]TABLEAU DE BORD'!K2242-'[1]TABLEAU DE BORD'!I2242</f>
        <v>0</v>
      </c>
    </row>
    <row r="2245" spans="69:88" x14ac:dyDescent="0.25">
      <c r="BQ224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BORD'!$B$13:$B$2000,0),11))*Q2245/INDEX('[1]TABLEAU DE BORD'!$B$13:$R$2000,MATCH('Formalisme RTE'!$H$2,'[1]TABLEAU DE BORD'!$B$13:$B$2000,0),12)</f>
        <v>2.7040062867933941</v>
      </c>
      <c r="BU2245" t="e">
        <f t="shared" si="112"/>
        <v>#DIV/0!</v>
      </c>
      <c r="CD22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BORD'!$B$13:$B$2000,0),9)))*Q2245/$M$18)</f>
        <v>237.96</v>
      </c>
      <c r="CF2245">
        <f>'[1]TABLEAU DE BORD'!B2243</f>
        <v>0</v>
      </c>
      <c r="CG2245">
        <f>'[1]TABLEAU DE BORD'!E2243-'[1]TABLEAU DE BORD'!C2243</f>
        <v>0</v>
      </c>
      <c r="CI2245">
        <f>'[1]TABLEAU DE BORD'!H2243</f>
        <v>0</v>
      </c>
      <c r="CJ2245">
        <f>'[1]TABLEAU DE BORD'!K2243-'[1]TABLEAU DE BORD'!I2243</f>
        <v>0</v>
      </c>
    </row>
    <row r="2246" spans="69:88" x14ac:dyDescent="0.25">
      <c r="BQ224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BORD'!$B$13:$B$2000,0),11))*Q2246/INDEX('[1]TABLEAU DE BORD'!$B$13:$R$2000,MATCH('Formalisme RTE'!$H$2,'[1]TABLEAU DE BORD'!$B$13:$B$2000,0),12)</f>
        <v>2.7040062867933941</v>
      </c>
      <c r="BU2246" t="e">
        <f t="shared" si="112"/>
        <v>#DIV/0!</v>
      </c>
      <c r="CD22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BORD'!$B$13:$B$2000,0),9)))*Q2246/$M$18)</f>
        <v>237.96</v>
      </c>
      <c r="CF2246">
        <f>'[1]TABLEAU DE BORD'!B2244</f>
        <v>0</v>
      </c>
      <c r="CG2246">
        <f>'[1]TABLEAU DE BORD'!E2244-'[1]TABLEAU DE BORD'!C2244</f>
        <v>0</v>
      </c>
      <c r="CI2246">
        <f>'[1]TABLEAU DE BORD'!H2244</f>
        <v>0</v>
      </c>
      <c r="CJ2246">
        <f>'[1]TABLEAU DE BORD'!K2244-'[1]TABLEAU DE BORD'!I2244</f>
        <v>0</v>
      </c>
    </row>
    <row r="2247" spans="69:88" x14ac:dyDescent="0.25">
      <c r="BQ224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BORD'!$B$13:$B$2000,0),11))*Q2247/INDEX('[1]TABLEAU DE BORD'!$B$13:$R$2000,MATCH('Formalisme RTE'!$H$2,'[1]TABLEAU DE BORD'!$B$13:$B$2000,0),12)</f>
        <v>2.7040062867933941</v>
      </c>
      <c r="BU2247" t="e">
        <f t="shared" si="112"/>
        <v>#DIV/0!</v>
      </c>
      <c r="CD22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BORD'!$B$13:$B$2000,0),9)))*Q2247/$M$18)</f>
        <v>237.96</v>
      </c>
      <c r="CF2247">
        <f>'[1]TABLEAU DE BORD'!B2245</f>
        <v>0</v>
      </c>
      <c r="CG2247">
        <f>'[1]TABLEAU DE BORD'!E2245-'[1]TABLEAU DE BORD'!C2245</f>
        <v>0</v>
      </c>
      <c r="CI2247">
        <f>'[1]TABLEAU DE BORD'!H2245</f>
        <v>0</v>
      </c>
      <c r="CJ2247">
        <f>'[1]TABLEAU DE BORD'!K2245-'[1]TABLEAU DE BORD'!I2245</f>
        <v>0</v>
      </c>
    </row>
    <row r="2248" spans="69:88" x14ac:dyDescent="0.25">
      <c r="BQ224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BORD'!$B$13:$B$2000,0),11))*Q2248/INDEX('[1]TABLEAU DE BORD'!$B$13:$R$2000,MATCH('Formalisme RTE'!$H$2,'[1]TABLEAU DE BORD'!$B$13:$B$2000,0),12)</f>
        <v>2.7040062867933941</v>
      </c>
      <c r="BU2248" t="e">
        <f t="shared" si="112"/>
        <v>#DIV/0!</v>
      </c>
      <c r="CD22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BORD'!$B$13:$B$2000,0),9)))*Q2248/$M$18)</f>
        <v>237.96</v>
      </c>
      <c r="CF2248">
        <f>'[1]TABLEAU DE BORD'!B2246</f>
        <v>0</v>
      </c>
      <c r="CG2248">
        <f>'[1]TABLEAU DE BORD'!E2246-'[1]TABLEAU DE BORD'!C2246</f>
        <v>0</v>
      </c>
      <c r="CI2248">
        <f>'[1]TABLEAU DE BORD'!H2246</f>
        <v>0</v>
      </c>
      <c r="CJ2248">
        <f>'[1]TABLEAU DE BORD'!K2246-'[1]TABLEAU DE BORD'!I2246</f>
        <v>0</v>
      </c>
    </row>
    <row r="2249" spans="69:88" x14ac:dyDescent="0.25">
      <c r="BQ224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BORD'!$B$13:$B$2000,0),11))*Q2249/INDEX('[1]TABLEAU DE BORD'!$B$13:$R$2000,MATCH('Formalisme RTE'!$H$2,'[1]TABLEAU DE BORD'!$B$13:$B$2000,0),12)</f>
        <v>2.7040062867933941</v>
      </c>
      <c r="BU2249" t="e">
        <f t="shared" si="112"/>
        <v>#DIV/0!</v>
      </c>
      <c r="CD22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BORD'!$B$13:$B$2000,0),9)))*Q2249/$M$18)</f>
        <v>237.96</v>
      </c>
      <c r="CF2249">
        <f>'[1]TABLEAU DE BORD'!B2247</f>
        <v>0</v>
      </c>
      <c r="CG2249">
        <f>'[1]TABLEAU DE BORD'!E2247-'[1]TABLEAU DE BORD'!C2247</f>
        <v>0</v>
      </c>
      <c r="CI2249">
        <f>'[1]TABLEAU DE BORD'!H2247</f>
        <v>0</v>
      </c>
      <c r="CJ2249">
        <f>'[1]TABLEAU DE BORD'!K2247-'[1]TABLEAU DE BORD'!I2247</f>
        <v>0</v>
      </c>
    </row>
    <row r="2250" spans="69:88" x14ac:dyDescent="0.25">
      <c r="BQ225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BORD'!$B$13:$B$2000,0),11))*Q2250/INDEX('[1]TABLEAU DE BORD'!$B$13:$R$2000,MATCH('Formalisme RTE'!$H$2,'[1]TABLEAU DE BORD'!$B$13:$B$2000,0),12)</f>
        <v>2.7040062867933941</v>
      </c>
      <c r="CD22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BORD'!$B$13:$B$2000,0),9)))*Q2250/$M$18)</f>
        <v>237.96</v>
      </c>
      <c r="CF2250">
        <f>'[1]TABLEAU DE BORD'!B2248</f>
        <v>0</v>
      </c>
      <c r="CG2250">
        <f>'[1]TABLEAU DE BORD'!E2248-'[1]TABLEAU DE BORD'!C2248</f>
        <v>0</v>
      </c>
      <c r="CI2250">
        <f>'[1]TABLEAU DE BORD'!H2248</f>
        <v>0</v>
      </c>
      <c r="CJ2250">
        <f>'[1]TABLEAU DE BORD'!K2248-'[1]TABLEAU DE BORD'!I2248</f>
        <v>0</v>
      </c>
    </row>
    <row r="2251" spans="69:88" x14ac:dyDescent="0.25">
      <c r="BQ225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BORD'!$B$13:$B$2000,0),11))*Q2251/INDEX('[1]TABLEAU DE BORD'!$B$13:$R$2000,MATCH('Formalisme RTE'!$H$2,'[1]TABLEAU DE BORD'!$B$13:$B$2000,0),12)</f>
        <v>2.7040062867933941</v>
      </c>
      <c r="CD22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BORD'!$B$13:$B$2000,0),9)))*Q2251/$M$18)</f>
        <v>237.96</v>
      </c>
      <c r="CF2251">
        <f>'[1]TABLEAU DE BORD'!B2249</f>
        <v>0</v>
      </c>
      <c r="CG2251">
        <f>'[1]TABLEAU DE BORD'!E2249-'[1]TABLEAU DE BORD'!C2249</f>
        <v>0</v>
      </c>
      <c r="CI2251">
        <f>'[1]TABLEAU DE BORD'!H2249</f>
        <v>0</v>
      </c>
      <c r="CJ2251">
        <f>'[1]TABLEAU DE BORD'!K2249-'[1]TABLEAU DE BORD'!I2249</f>
        <v>0</v>
      </c>
    </row>
    <row r="2252" spans="69:88" x14ac:dyDescent="0.25">
      <c r="BQ225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BORD'!$B$13:$B$2000,0),11))*Q2252/INDEX('[1]TABLEAU DE BORD'!$B$13:$R$2000,MATCH('Formalisme RTE'!$H$2,'[1]TABLEAU DE BORD'!$B$13:$B$2000,0),12)</f>
        <v>2.7040062867933941</v>
      </c>
      <c r="CD22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BORD'!$B$13:$B$2000,0),9)))*Q2252/$M$18)</f>
        <v>237.96</v>
      </c>
      <c r="CF2252">
        <f>'[1]TABLEAU DE BORD'!B2250</f>
        <v>0</v>
      </c>
      <c r="CG2252">
        <f>'[1]TABLEAU DE BORD'!E2250-'[1]TABLEAU DE BORD'!C2250</f>
        <v>0</v>
      </c>
      <c r="CI2252">
        <f>'[1]TABLEAU DE BORD'!H2250</f>
        <v>0</v>
      </c>
      <c r="CJ2252">
        <f>'[1]TABLEAU DE BORD'!K2250-'[1]TABLEAU DE BORD'!I2250</f>
        <v>0</v>
      </c>
    </row>
    <row r="2253" spans="69:88" x14ac:dyDescent="0.25">
      <c r="BQ225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BORD'!$B$13:$B$2000,0),11))*Q2253/INDEX('[1]TABLEAU DE BORD'!$B$13:$R$2000,MATCH('Formalisme RTE'!$H$2,'[1]TABLEAU DE BORD'!$B$13:$B$2000,0),12)</f>
        <v>2.7040062867933941</v>
      </c>
      <c r="CD22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BORD'!$B$13:$B$2000,0),9)))*Q2253/$M$18)</f>
        <v>237.96</v>
      </c>
      <c r="CF2253">
        <f>'[1]TABLEAU DE BORD'!B2251</f>
        <v>0</v>
      </c>
      <c r="CG2253">
        <f>'[1]TABLEAU DE BORD'!E2251-'[1]TABLEAU DE BORD'!C2251</f>
        <v>0</v>
      </c>
      <c r="CI2253">
        <f>'[1]TABLEAU DE BORD'!H2251</f>
        <v>0</v>
      </c>
      <c r="CJ2253">
        <f>'[1]TABLEAU DE BORD'!K2251-'[1]TABLEAU DE BORD'!I2251</f>
        <v>0</v>
      </c>
    </row>
    <row r="2254" spans="69:88" x14ac:dyDescent="0.25">
      <c r="BQ225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BORD'!$B$13:$B$2000,0),11))*Q2254/INDEX('[1]TABLEAU DE BORD'!$B$13:$R$2000,MATCH('Formalisme RTE'!$H$2,'[1]TABLEAU DE BORD'!$B$13:$B$2000,0),12)</f>
        <v>2.7040062867933941</v>
      </c>
      <c r="CD22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BORD'!$B$13:$B$2000,0),9)))*Q2254/$M$18)</f>
        <v>237.96</v>
      </c>
      <c r="CF2254">
        <f>'[1]TABLEAU DE BORD'!B2252</f>
        <v>0</v>
      </c>
      <c r="CG2254">
        <f>'[1]TABLEAU DE BORD'!E2252-'[1]TABLEAU DE BORD'!C2252</f>
        <v>0</v>
      </c>
      <c r="CI2254">
        <f>'[1]TABLEAU DE BORD'!H2252</f>
        <v>0</v>
      </c>
      <c r="CJ2254">
        <f>'[1]TABLEAU DE BORD'!K2252-'[1]TABLEAU DE BORD'!I2252</f>
        <v>0</v>
      </c>
    </row>
    <row r="2255" spans="69:88" x14ac:dyDescent="0.25">
      <c r="BQ225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BORD'!$B$13:$B$2000,0),11))*Q2255/INDEX('[1]TABLEAU DE BORD'!$B$13:$R$2000,MATCH('Formalisme RTE'!$H$2,'[1]TABLEAU DE BORD'!$B$13:$B$2000,0),12)</f>
        <v>2.7040062867933941</v>
      </c>
      <c r="CD22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BORD'!$B$13:$B$2000,0),9)))*Q2255/$M$18)</f>
        <v>237.96</v>
      </c>
      <c r="CF2255">
        <f>'[1]TABLEAU DE BORD'!B2253</f>
        <v>0</v>
      </c>
      <c r="CG2255">
        <f>'[1]TABLEAU DE BORD'!E2253-'[1]TABLEAU DE BORD'!C2253</f>
        <v>0</v>
      </c>
      <c r="CI2255">
        <f>'[1]TABLEAU DE BORD'!H2253</f>
        <v>0</v>
      </c>
      <c r="CJ2255">
        <f>'[1]TABLEAU DE BORD'!K2253-'[1]TABLEAU DE BORD'!I2253</f>
        <v>0</v>
      </c>
    </row>
    <row r="2256" spans="69:88" x14ac:dyDescent="0.25">
      <c r="BQ225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BORD'!$B$13:$B$2000,0),11))*Q2256/INDEX('[1]TABLEAU DE BORD'!$B$13:$R$2000,MATCH('Formalisme RTE'!$H$2,'[1]TABLEAU DE BORD'!$B$13:$B$2000,0),12)</f>
        <v>2.7040062867933941</v>
      </c>
      <c r="CD22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BORD'!$B$13:$B$2000,0),9)))*Q2256/$M$18)</f>
        <v>237.96</v>
      </c>
      <c r="CF2256">
        <f>'[1]TABLEAU DE BORD'!B2254</f>
        <v>0</v>
      </c>
      <c r="CG2256">
        <f>'[1]TABLEAU DE BORD'!E2254-'[1]TABLEAU DE BORD'!C2254</f>
        <v>0</v>
      </c>
      <c r="CI2256">
        <f>'[1]TABLEAU DE BORD'!H2254</f>
        <v>0</v>
      </c>
      <c r="CJ2256">
        <f>'[1]TABLEAU DE BORD'!K2254-'[1]TABLEAU DE BORD'!I2254</f>
        <v>0</v>
      </c>
    </row>
    <row r="2257" spans="69:88" x14ac:dyDescent="0.25">
      <c r="BQ225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BORD'!$B$13:$B$2000,0),11))*Q2257/INDEX('[1]TABLEAU DE BORD'!$B$13:$R$2000,MATCH('Formalisme RTE'!$H$2,'[1]TABLEAU DE BORD'!$B$13:$B$2000,0),12)</f>
        <v>2.7040062867933941</v>
      </c>
      <c r="CD22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BORD'!$B$13:$B$2000,0),9)))*Q2257/$M$18)</f>
        <v>237.96</v>
      </c>
      <c r="CF2257">
        <f>'[1]TABLEAU DE BORD'!B2255</f>
        <v>0</v>
      </c>
      <c r="CG2257">
        <f>'[1]TABLEAU DE BORD'!E2255-'[1]TABLEAU DE BORD'!C2255</f>
        <v>0</v>
      </c>
      <c r="CI2257">
        <f>'[1]TABLEAU DE BORD'!H2255</f>
        <v>0</v>
      </c>
      <c r="CJ2257">
        <f>'[1]TABLEAU DE BORD'!K2255-'[1]TABLEAU DE BORD'!I2255</f>
        <v>0</v>
      </c>
    </row>
    <row r="2258" spans="69:88" x14ac:dyDescent="0.25">
      <c r="BQ225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BORD'!$B$13:$B$2000,0),11))*Q2258/INDEX('[1]TABLEAU DE BORD'!$B$13:$R$2000,MATCH('Formalisme RTE'!$H$2,'[1]TABLEAU DE BORD'!$B$13:$B$2000,0),12)</f>
        <v>2.7040062867933941</v>
      </c>
      <c r="CD22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BORD'!$B$13:$B$2000,0),9)))*Q2258/$M$18)</f>
        <v>237.96</v>
      </c>
      <c r="CF2258">
        <f>'[1]TABLEAU DE BORD'!B2256</f>
        <v>0</v>
      </c>
      <c r="CG2258">
        <f>'[1]TABLEAU DE BORD'!E2256-'[1]TABLEAU DE BORD'!C2256</f>
        <v>0</v>
      </c>
      <c r="CI2258">
        <f>'[1]TABLEAU DE BORD'!H2256</f>
        <v>0</v>
      </c>
      <c r="CJ2258">
        <f>'[1]TABLEAU DE BORD'!K2256-'[1]TABLEAU DE BORD'!I2256</f>
        <v>0</v>
      </c>
    </row>
    <row r="2259" spans="69:88" x14ac:dyDescent="0.25">
      <c r="BQ225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BORD'!$B$13:$B$2000,0),11))*Q2259/INDEX('[1]TABLEAU DE BORD'!$B$13:$R$2000,MATCH('Formalisme RTE'!$H$2,'[1]TABLEAU DE BORD'!$B$13:$B$2000,0),12)</f>
        <v>2.7040062867933941</v>
      </c>
      <c r="CD22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BORD'!$B$13:$B$2000,0),9)))*Q2259/$M$18)</f>
        <v>237.96</v>
      </c>
      <c r="CF2259">
        <f>'[1]TABLEAU DE BORD'!B2257</f>
        <v>0</v>
      </c>
      <c r="CG2259">
        <f>'[1]TABLEAU DE BORD'!E2257-'[1]TABLEAU DE BORD'!C2257</f>
        <v>0</v>
      </c>
      <c r="CI2259">
        <f>'[1]TABLEAU DE BORD'!H2257</f>
        <v>0</v>
      </c>
      <c r="CJ2259">
        <f>'[1]TABLEAU DE BORD'!K2257-'[1]TABLEAU DE BORD'!I2257</f>
        <v>0</v>
      </c>
    </row>
    <row r="2260" spans="69:88" x14ac:dyDescent="0.25">
      <c r="BQ226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BORD'!$B$13:$B$2000,0),11))*Q2260/INDEX('[1]TABLEAU DE BORD'!$B$13:$R$2000,MATCH('Formalisme RTE'!$H$2,'[1]TABLEAU DE BORD'!$B$13:$B$2000,0),12)</f>
        <v>2.7040062867933941</v>
      </c>
      <c r="CD22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BORD'!$B$13:$B$2000,0),9)))*Q2260/$M$18)</f>
        <v>237.96</v>
      </c>
      <c r="CF2260">
        <f>'[1]TABLEAU DE BORD'!B2258</f>
        <v>0</v>
      </c>
      <c r="CG2260">
        <f>'[1]TABLEAU DE BORD'!E2258-'[1]TABLEAU DE BORD'!C2258</f>
        <v>0</v>
      </c>
      <c r="CI2260">
        <f>'[1]TABLEAU DE BORD'!H2258</f>
        <v>0</v>
      </c>
      <c r="CJ2260">
        <f>'[1]TABLEAU DE BORD'!K2258-'[1]TABLEAU DE BORD'!I2258</f>
        <v>0</v>
      </c>
    </row>
    <row r="2261" spans="69:88" x14ac:dyDescent="0.25">
      <c r="BQ226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BORD'!$B$13:$B$2000,0),11))*Q2261/INDEX('[1]TABLEAU DE BORD'!$B$13:$R$2000,MATCH('Formalisme RTE'!$H$2,'[1]TABLEAU DE BORD'!$B$13:$B$2000,0),12)</f>
        <v>2.7040062867933941</v>
      </c>
      <c r="CD22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BORD'!$B$13:$B$2000,0),9)))*Q2261/$M$18)</f>
        <v>237.96</v>
      </c>
      <c r="CF2261">
        <f>'[1]TABLEAU DE BORD'!B2259</f>
        <v>0</v>
      </c>
      <c r="CG2261">
        <f>'[1]TABLEAU DE BORD'!E2259-'[1]TABLEAU DE BORD'!C2259</f>
        <v>0</v>
      </c>
      <c r="CI2261">
        <f>'[1]TABLEAU DE BORD'!H2259</f>
        <v>0</v>
      </c>
      <c r="CJ2261">
        <f>'[1]TABLEAU DE BORD'!K2259-'[1]TABLEAU DE BORD'!I2259</f>
        <v>0</v>
      </c>
    </row>
    <row r="2262" spans="69:88" x14ac:dyDescent="0.25">
      <c r="BQ226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BORD'!$B$13:$B$2000,0),11))*Q2262/INDEX('[1]TABLEAU DE BORD'!$B$13:$R$2000,MATCH('Formalisme RTE'!$H$2,'[1]TABLEAU DE BORD'!$B$13:$B$2000,0),12)</f>
        <v>2.7040062867933941</v>
      </c>
      <c r="CD22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BORD'!$B$13:$B$2000,0),9)))*Q2262/$M$18)</f>
        <v>237.96</v>
      </c>
      <c r="CF2262">
        <f>'[1]TABLEAU DE BORD'!B2260</f>
        <v>0</v>
      </c>
      <c r="CG2262">
        <f>'[1]TABLEAU DE BORD'!E2260-'[1]TABLEAU DE BORD'!C2260</f>
        <v>0</v>
      </c>
      <c r="CI2262">
        <f>'[1]TABLEAU DE BORD'!H2260</f>
        <v>0</v>
      </c>
      <c r="CJ2262">
        <f>'[1]TABLEAU DE BORD'!K2260-'[1]TABLEAU DE BORD'!I2260</f>
        <v>0</v>
      </c>
    </row>
    <row r="2263" spans="69:88" x14ac:dyDescent="0.25">
      <c r="BQ226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BORD'!$B$13:$B$2000,0),11))*Q2263/INDEX('[1]TABLEAU DE BORD'!$B$13:$R$2000,MATCH('Formalisme RTE'!$H$2,'[1]TABLEAU DE BORD'!$B$13:$B$2000,0),12)</f>
        <v>2.7040062867933941</v>
      </c>
      <c r="CD22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BORD'!$B$13:$B$2000,0),9)))*Q2263/$M$18)</f>
        <v>237.96</v>
      </c>
      <c r="CF2263">
        <f>'[1]TABLEAU DE BORD'!B2261</f>
        <v>0</v>
      </c>
      <c r="CG2263">
        <f>'[1]TABLEAU DE BORD'!E2261-'[1]TABLEAU DE BORD'!C2261</f>
        <v>0</v>
      </c>
      <c r="CI2263">
        <f>'[1]TABLEAU DE BORD'!H2261</f>
        <v>0</v>
      </c>
      <c r="CJ2263">
        <f>'[1]TABLEAU DE BORD'!K2261-'[1]TABLEAU DE BORD'!I2261</f>
        <v>0</v>
      </c>
    </row>
    <row r="2264" spans="69:88" x14ac:dyDescent="0.25">
      <c r="BQ226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BORD'!$B$13:$B$2000,0),11))*Q2264/INDEX('[1]TABLEAU DE BORD'!$B$13:$R$2000,MATCH('Formalisme RTE'!$H$2,'[1]TABLEAU DE BORD'!$B$13:$B$2000,0),12)</f>
        <v>2.7040062867933941</v>
      </c>
      <c r="CD22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BORD'!$B$13:$B$2000,0),9)))*Q2264/$M$18)</f>
        <v>237.96</v>
      </c>
      <c r="CF2264">
        <f>'[1]TABLEAU DE BORD'!B2262</f>
        <v>0</v>
      </c>
      <c r="CG2264">
        <f>'[1]TABLEAU DE BORD'!E2262-'[1]TABLEAU DE BORD'!C2262</f>
        <v>0</v>
      </c>
      <c r="CI2264">
        <f>'[1]TABLEAU DE BORD'!H2262</f>
        <v>0</v>
      </c>
      <c r="CJ2264">
        <f>'[1]TABLEAU DE BORD'!K2262-'[1]TABLEAU DE BORD'!I2262</f>
        <v>0</v>
      </c>
    </row>
    <row r="2265" spans="69:88" x14ac:dyDescent="0.25">
      <c r="BQ226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BORD'!$B$13:$B$2000,0),11))*Q2265/INDEX('[1]TABLEAU DE BORD'!$B$13:$R$2000,MATCH('Formalisme RTE'!$H$2,'[1]TABLEAU DE BORD'!$B$13:$B$2000,0),12)</f>
        <v>2.7040062867933941</v>
      </c>
      <c r="CD22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BORD'!$B$13:$B$2000,0),9)))*Q2265/$M$18)</f>
        <v>237.96</v>
      </c>
      <c r="CF2265">
        <f>'[1]TABLEAU DE BORD'!B2263</f>
        <v>0</v>
      </c>
      <c r="CG2265">
        <f>'[1]TABLEAU DE BORD'!E2263-'[1]TABLEAU DE BORD'!C2263</f>
        <v>0</v>
      </c>
      <c r="CI2265">
        <f>'[1]TABLEAU DE BORD'!H2263</f>
        <v>0</v>
      </c>
      <c r="CJ2265">
        <f>'[1]TABLEAU DE BORD'!K2263-'[1]TABLEAU DE BORD'!I2263</f>
        <v>0</v>
      </c>
    </row>
    <row r="2266" spans="69:88" x14ac:dyDescent="0.25">
      <c r="BQ226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BORD'!$B$13:$B$2000,0),11))*Q2266/INDEX('[1]TABLEAU DE BORD'!$B$13:$R$2000,MATCH('Formalisme RTE'!$H$2,'[1]TABLEAU DE BORD'!$B$13:$B$2000,0),12)</f>
        <v>2.7040062867933941</v>
      </c>
      <c r="CD22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BORD'!$B$13:$B$2000,0),9)))*Q2266/$M$18)</f>
        <v>237.96</v>
      </c>
      <c r="CF2266">
        <f>'[1]TABLEAU DE BORD'!B2264</f>
        <v>0</v>
      </c>
      <c r="CG2266">
        <f>'[1]TABLEAU DE BORD'!E2264-'[1]TABLEAU DE BORD'!C2264</f>
        <v>0</v>
      </c>
      <c r="CI2266">
        <f>'[1]TABLEAU DE BORD'!H2264</f>
        <v>0</v>
      </c>
      <c r="CJ2266">
        <f>'[1]TABLEAU DE BORD'!K2264-'[1]TABLEAU DE BORD'!I2264</f>
        <v>0</v>
      </c>
    </row>
    <row r="2267" spans="69:88" x14ac:dyDescent="0.25">
      <c r="BQ226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BORD'!$B$13:$B$2000,0),11))*Q2267/INDEX('[1]TABLEAU DE BORD'!$B$13:$R$2000,MATCH('Formalisme RTE'!$H$2,'[1]TABLEAU DE BORD'!$B$13:$B$2000,0),12)</f>
        <v>2.7040062867933941</v>
      </c>
      <c r="CD22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BORD'!$B$13:$B$2000,0),9)))*Q2267/$M$18)</f>
        <v>237.96</v>
      </c>
      <c r="CF2267">
        <f>'[1]TABLEAU DE BORD'!B2265</f>
        <v>0</v>
      </c>
      <c r="CG2267">
        <f>'[1]TABLEAU DE BORD'!E2265-'[1]TABLEAU DE BORD'!C2265</f>
        <v>0</v>
      </c>
      <c r="CI2267">
        <f>'[1]TABLEAU DE BORD'!H2265</f>
        <v>0</v>
      </c>
      <c r="CJ2267">
        <f>'[1]TABLEAU DE BORD'!K2265-'[1]TABLEAU DE BORD'!I2265</f>
        <v>0</v>
      </c>
    </row>
    <row r="2268" spans="69:88" x14ac:dyDescent="0.25">
      <c r="BQ226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BORD'!$B$13:$B$2000,0),11))*Q2268/INDEX('[1]TABLEAU DE BORD'!$B$13:$R$2000,MATCH('Formalisme RTE'!$H$2,'[1]TABLEAU DE BORD'!$B$13:$B$2000,0),12)</f>
        <v>2.7040062867933941</v>
      </c>
      <c r="CD22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BORD'!$B$13:$B$2000,0),9)))*Q2268/$M$18)</f>
        <v>237.96</v>
      </c>
      <c r="CF2268">
        <f>'[1]TABLEAU DE BORD'!B2266</f>
        <v>0</v>
      </c>
      <c r="CG2268">
        <f>'[1]TABLEAU DE BORD'!E2266-'[1]TABLEAU DE BORD'!C2266</f>
        <v>0</v>
      </c>
      <c r="CI2268">
        <f>'[1]TABLEAU DE BORD'!H2266</f>
        <v>0</v>
      </c>
      <c r="CJ2268">
        <f>'[1]TABLEAU DE BORD'!K2266-'[1]TABLEAU DE BORD'!I2266</f>
        <v>0</v>
      </c>
    </row>
    <row r="2269" spans="69:88" x14ac:dyDescent="0.25">
      <c r="BQ226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BORD'!$B$13:$B$2000,0),11))*Q2269/INDEX('[1]TABLEAU DE BORD'!$B$13:$R$2000,MATCH('Formalisme RTE'!$H$2,'[1]TABLEAU DE BORD'!$B$13:$B$2000,0),12)</f>
        <v>2.7040062867933941</v>
      </c>
      <c r="CD22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BORD'!$B$13:$B$2000,0),9)))*Q2269/$M$18)</f>
        <v>237.96</v>
      </c>
      <c r="CF2269">
        <f>'[1]TABLEAU DE BORD'!B2267</f>
        <v>0</v>
      </c>
      <c r="CG2269">
        <f>'[1]TABLEAU DE BORD'!E2267-'[1]TABLEAU DE BORD'!C2267</f>
        <v>0</v>
      </c>
      <c r="CI2269">
        <f>'[1]TABLEAU DE BORD'!H2267</f>
        <v>0</v>
      </c>
      <c r="CJ2269">
        <f>'[1]TABLEAU DE BORD'!K2267-'[1]TABLEAU DE BORD'!I2267</f>
        <v>0</v>
      </c>
    </row>
    <row r="2270" spans="69:88" x14ac:dyDescent="0.25">
      <c r="BQ227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BORD'!$B$13:$B$2000,0),11))*Q2270/INDEX('[1]TABLEAU DE BORD'!$B$13:$R$2000,MATCH('Formalisme RTE'!$H$2,'[1]TABLEAU DE BORD'!$B$13:$B$2000,0),12)</f>
        <v>2.7040062867933941</v>
      </c>
      <c r="CD22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BORD'!$B$13:$B$2000,0),9)))*Q2270/$M$18)</f>
        <v>237.96</v>
      </c>
      <c r="CF2270">
        <f>'[1]TABLEAU DE BORD'!B2268</f>
        <v>0</v>
      </c>
      <c r="CG2270">
        <f>'[1]TABLEAU DE BORD'!E2268-'[1]TABLEAU DE BORD'!C2268</f>
        <v>0</v>
      </c>
      <c r="CI2270">
        <f>'[1]TABLEAU DE BORD'!H2268</f>
        <v>0</v>
      </c>
      <c r="CJ2270">
        <f>'[1]TABLEAU DE BORD'!K2268-'[1]TABLEAU DE BORD'!I2268</f>
        <v>0</v>
      </c>
    </row>
    <row r="2271" spans="69:88" x14ac:dyDescent="0.25">
      <c r="BQ227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BORD'!$B$13:$B$2000,0),11))*Q2271/INDEX('[1]TABLEAU DE BORD'!$B$13:$R$2000,MATCH('Formalisme RTE'!$H$2,'[1]TABLEAU DE BORD'!$B$13:$B$2000,0),12)</f>
        <v>2.7040062867933941</v>
      </c>
      <c r="CD22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BORD'!$B$13:$B$2000,0),9)))*Q2271/$M$18)</f>
        <v>237.96</v>
      </c>
      <c r="CF2271">
        <f>'[1]TABLEAU DE BORD'!B2269</f>
        <v>0</v>
      </c>
      <c r="CG2271">
        <f>'[1]TABLEAU DE BORD'!E2269-'[1]TABLEAU DE BORD'!C2269</f>
        <v>0</v>
      </c>
      <c r="CI2271">
        <f>'[1]TABLEAU DE BORD'!H2269</f>
        <v>0</v>
      </c>
      <c r="CJ2271">
        <f>'[1]TABLEAU DE BORD'!K2269-'[1]TABLEAU DE BORD'!I2269</f>
        <v>0</v>
      </c>
    </row>
    <row r="2272" spans="69:88" x14ac:dyDescent="0.25">
      <c r="BQ227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BORD'!$B$13:$B$2000,0),11))*Q2272/INDEX('[1]TABLEAU DE BORD'!$B$13:$R$2000,MATCH('Formalisme RTE'!$H$2,'[1]TABLEAU DE BORD'!$B$13:$B$2000,0),12)</f>
        <v>2.7040062867933941</v>
      </c>
      <c r="CD22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BORD'!$B$13:$B$2000,0),9)))*Q2272/$M$18)</f>
        <v>237.96</v>
      </c>
      <c r="CF2272">
        <f>'[1]TABLEAU DE BORD'!B2270</f>
        <v>0</v>
      </c>
      <c r="CG2272">
        <f>'[1]TABLEAU DE BORD'!E2270-'[1]TABLEAU DE BORD'!C2270</f>
        <v>0</v>
      </c>
      <c r="CI2272">
        <f>'[1]TABLEAU DE BORD'!H2270</f>
        <v>0</v>
      </c>
      <c r="CJ2272">
        <f>'[1]TABLEAU DE BORD'!K2270-'[1]TABLEAU DE BORD'!I2270</f>
        <v>0</v>
      </c>
    </row>
    <row r="2273" spans="69:88" x14ac:dyDescent="0.25">
      <c r="BQ227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BORD'!$B$13:$B$2000,0),11))*Q2273/INDEX('[1]TABLEAU DE BORD'!$B$13:$R$2000,MATCH('Formalisme RTE'!$H$2,'[1]TABLEAU DE BORD'!$B$13:$B$2000,0),12)</f>
        <v>2.7040062867933941</v>
      </c>
      <c r="CD22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BORD'!$B$13:$B$2000,0),9)))*Q2273/$M$18)</f>
        <v>237.96</v>
      </c>
      <c r="CF2273">
        <f>'[1]TABLEAU DE BORD'!B2271</f>
        <v>0</v>
      </c>
      <c r="CG2273">
        <f>'[1]TABLEAU DE BORD'!E2271-'[1]TABLEAU DE BORD'!C2271</f>
        <v>0</v>
      </c>
      <c r="CI2273">
        <f>'[1]TABLEAU DE BORD'!H2271</f>
        <v>0</v>
      </c>
      <c r="CJ2273">
        <f>'[1]TABLEAU DE BORD'!K2271-'[1]TABLEAU DE BORD'!I2271</f>
        <v>0</v>
      </c>
    </row>
    <row r="2274" spans="69:88" x14ac:dyDescent="0.25">
      <c r="BQ227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BORD'!$B$13:$B$2000,0),11))*Q2274/INDEX('[1]TABLEAU DE BORD'!$B$13:$R$2000,MATCH('Formalisme RTE'!$H$2,'[1]TABLEAU DE BORD'!$B$13:$B$2000,0),12)</f>
        <v>2.7040062867933941</v>
      </c>
      <c r="CD22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BORD'!$B$13:$B$2000,0),9)))*Q2274/$M$18)</f>
        <v>237.96</v>
      </c>
      <c r="CF2274">
        <f>'[1]TABLEAU DE BORD'!B2272</f>
        <v>0</v>
      </c>
      <c r="CG2274">
        <f>'[1]TABLEAU DE BORD'!E2272-'[1]TABLEAU DE BORD'!C2272</f>
        <v>0</v>
      </c>
      <c r="CI2274">
        <f>'[1]TABLEAU DE BORD'!H2272</f>
        <v>0</v>
      </c>
      <c r="CJ2274">
        <f>'[1]TABLEAU DE BORD'!K2272-'[1]TABLEAU DE BORD'!I2272</f>
        <v>0</v>
      </c>
    </row>
    <row r="2275" spans="69:88" x14ac:dyDescent="0.25">
      <c r="BQ227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BORD'!$B$13:$B$2000,0),11))*Q2275/INDEX('[1]TABLEAU DE BORD'!$B$13:$R$2000,MATCH('Formalisme RTE'!$H$2,'[1]TABLEAU DE BORD'!$B$13:$B$2000,0),12)</f>
        <v>2.7040062867933941</v>
      </c>
      <c r="CD22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BORD'!$B$13:$B$2000,0),9)))*Q2275/$M$18)</f>
        <v>237.96</v>
      </c>
      <c r="CF2275">
        <f>'[1]TABLEAU DE BORD'!B2273</f>
        <v>0</v>
      </c>
      <c r="CG2275">
        <f>'[1]TABLEAU DE BORD'!E2273-'[1]TABLEAU DE BORD'!C2273</f>
        <v>0</v>
      </c>
      <c r="CI2275">
        <f>'[1]TABLEAU DE BORD'!H2273</f>
        <v>0</v>
      </c>
      <c r="CJ2275">
        <f>'[1]TABLEAU DE BORD'!K2273-'[1]TABLEAU DE BORD'!I2273</f>
        <v>0</v>
      </c>
    </row>
    <row r="2276" spans="69:88" x14ac:dyDescent="0.25">
      <c r="BQ227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BORD'!$B$13:$B$2000,0),11))*Q2276/INDEX('[1]TABLEAU DE BORD'!$B$13:$R$2000,MATCH('Formalisme RTE'!$H$2,'[1]TABLEAU DE BORD'!$B$13:$B$2000,0),12)</f>
        <v>2.7040062867933941</v>
      </c>
      <c r="CD22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BORD'!$B$13:$B$2000,0),9)))*Q2276/$M$18)</f>
        <v>237.96</v>
      </c>
      <c r="CF2276">
        <f>'[1]TABLEAU DE BORD'!B2274</f>
        <v>0</v>
      </c>
      <c r="CG2276">
        <f>'[1]TABLEAU DE BORD'!E2274-'[1]TABLEAU DE BORD'!C2274</f>
        <v>0</v>
      </c>
      <c r="CI2276">
        <f>'[1]TABLEAU DE BORD'!H2274</f>
        <v>0</v>
      </c>
      <c r="CJ2276">
        <f>'[1]TABLEAU DE BORD'!K2274-'[1]TABLEAU DE BORD'!I2274</f>
        <v>0</v>
      </c>
    </row>
    <row r="2277" spans="69:88" x14ac:dyDescent="0.25">
      <c r="BQ227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BORD'!$B$13:$B$2000,0),11))*Q2277/INDEX('[1]TABLEAU DE BORD'!$B$13:$R$2000,MATCH('Formalisme RTE'!$H$2,'[1]TABLEAU DE BORD'!$B$13:$B$2000,0),12)</f>
        <v>2.7040062867933941</v>
      </c>
      <c r="CD22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BORD'!$B$13:$B$2000,0),9)))*Q2277/$M$18)</f>
        <v>237.96</v>
      </c>
      <c r="CF2277">
        <f>'[1]TABLEAU DE BORD'!B2275</f>
        <v>0</v>
      </c>
      <c r="CG2277">
        <f>'[1]TABLEAU DE BORD'!E2275-'[1]TABLEAU DE BORD'!C2275</f>
        <v>0</v>
      </c>
      <c r="CI2277">
        <f>'[1]TABLEAU DE BORD'!H2275</f>
        <v>0</v>
      </c>
      <c r="CJ2277">
        <f>'[1]TABLEAU DE BORD'!K2275-'[1]TABLEAU DE BORD'!I2275</f>
        <v>0</v>
      </c>
    </row>
    <row r="2278" spans="69:88" x14ac:dyDescent="0.25">
      <c r="BQ227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BORD'!$B$13:$B$2000,0),11))*Q2278/INDEX('[1]TABLEAU DE BORD'!$B$13:$R$2000,MATCH('Formalisme RTE'!$H$2,'[1]TABLEAU DE BORD'!$B$13:$B$2000,0),12)</f>
        <v>2.7040062867933941</v>
      </c>
      <c r="CD22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BORD'!$B$13:$B$2000,0),9)))*Q2278/$M$18)</f>
        <v>237.96</v>
      </c>
      <c r="CF2278">
        <f>'[1]TABLEAU DE BORD'!B2276</f>
        <v>0</v>
      </c>
      <c r="CG2278">
        <f>'[1]TABLEAU DE BORD'!E2276-'[1]TABLEAU DE BORD'!C2276</f>
        <v>0</v>
      </c>
      <c r="CI2278">
        <f>'[1]TABLEAU DE BORD'!H2276</f>
        <v>0</v>
      </c>
      <c r="CJ2278">
        <f>'[1]TABLEAU DE BORD'!K2276-'[1]TABLEAU DE BORD'!I2276</f>
        <v>0</v>
      </c>
    </row>
    <row r="2279" spans="69:88" x14ac:dyDescent="0.25">
      <c r="BQ227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BORD'!$B$13:$B$2000,0),11))*Q2279/INDEX('[1]TABLEAU DE BORD'!$B$13:$R$2000,MATCH('Formalisme RTE'!$H$2,'[1]TABLEAU DE BORD'!$B$13:$B$2000,0),12)</f>
        <v>2.7040062867933941</v>
      </c>
      <c r="CD22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BORD'!$B$13:$B$2000,0),9)))*Q2279/$M$18)</f>
        <v>237.96</v>
      </c>
      <c r="CF2279">
        <f>'[1]TABLEAU DE BORD'!B2277</f>
        <v>0</v>
      </c>
      <c r="CG2279">
        <f>'[1]TABLEAU DE BORD'!E2277-'[1]TABLEAU DE BORD'!C2277</f>
        <v>0</v>
      </c>
      <c r="CI2279">
        <f>'[1]TABLEAU DE BORD'!H2277</f>
        <v>0</v>
      </c>
      <c r="CJ2279">
        <f>'[1]TABLEAU DE BORD'!K2277-'[1]TABLEAU DE BORD'!I2277</f>
        <v>0</v>
      </c>
    </row>
    <row r="2280" spans="69:88" x14ac:dyDescent="0.25">
      <c r="BQ228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BORD'!$B$13:$B$2000,0),11))*Q2280/INDEX('[1]TABLEAU DE BORD'!$B$13:$R$2000,MATCH('Formalisme RTE'!$H$2,'[1]TABLEAU DE BORD'!$B$13:$B$2000,0),12)</f>
        <v>2.7040062867933941</v>
      </c>
      <c r="CD22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BORD'!$B$13:$B$2000,0),9)))*Q2280/$M$18)</f>
        <v>237.96</v>
      </c>
      <c r="CF2280">
        <f>'[1]TABLEAU DE BORD'!B2278</f>
        <v>0</v>
      </c>
      <c r="CG2280">
        <f>'[1]TABLEAU DE BORD'!E2278-'[1]TABLEAU DE BORD'!C2278</f>
        <v>0</v>
      </c>
      <c r="CI2280">
        <f>'[1]TABLEAU DE BORD'!H2278</f>
        <v>0</v>
      </c>
      <c r="CJ2280">
        <f>'[1]TABLEAU DE BORD'!K2278-'[1]TABLEAU DE BORD'!I2278</f>
        <v>0</v>
      </c>
    </row>
    <row r="2281" spans="69:88" x14ac:dyDescent="0.25">
      <c r="BQ228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BORD'!$B$13:$B$2000,0),11))*Q2281/INDEX('[1]TABLEAU DE BORD'!$B$13:$R$2000,MATCH('Formalisme RTE'!$H$2,'[1]TABLEAU DE BORD'!$B$13:$B$2000,0),12)</f>
        <v>2.7040062867933941</v>
      </c>
      <c r="CD22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BORD'!$B$13:$B$2000,0),9)))*Q2281/$M$18)</f>
        <v>237.96</v>
      </c>
      <c r="CF2281">
        <f>'[1]TABLEAU DE BORD'!B2279</f>
        <v>0</v>
      </c>
      <c r="CG2281">
        <f>'[1]TABLEAU DE BORD'!E2279-'[1]TABLEAU DE BORD'!C2279</f>
        <v>0</v>
      </c>
      <c r="CI2281">
        <f>'[1]TABLEAU DE BORD'!H2279</f>
        <v>0</v>
      </c>
      <c r="CJ2281">
        <f>'[1]TABLEAU DE BORD'!K2279-'[1]TABLEAU DE BORD'!I2279</f>
        <v>0</v>
      </c>
    </row>
    <row r="2282" spans="69:88" x14ac:dyDescent="0.25">
      <c r="BQ228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BORD'!$B$13:$B$2000,0),11))*Q2282/INDEX('[1]TABLEAU DE BORD'!$B$13:$R$2000,MATCH('Formalisme RTE'!$H$2,'[1]TABLEAU DE BORD'!$B$13:$B$2000,0),12)</f>
        <v>2.7040062867933941</v>
      </c>
      <c r="CD22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BORD'!$B$13:$B$2000,0),9)))*Q2282/$M$18)</f>
        <v>237.96</v>
      </c>
      <c r="CF2282">
        <f>'[1]TABLEAU DE BORD'!B2280</f>
        <v>0</v>
      </c>
      <c r="CG2282">
        <f>'[1]TABLEAU DE BORD'!E2280-'[1]TABLEAU DE BORD'!C2280</f>
        <v>0</v>
      </c>
      <c r="CI2282">
        <f>'[1]TABLEAU DE BORD'!H2280</f>
        <v>0</v>
      </c>
      <c r="CJ2282">
        <f>'[1]TABLEAU DE BORD'!K2280-'[1]TABLEAU DE BORD'!I2280</f>
        <v>0</v>
      </c>
    </row>
    <row r="2283" spans="69:88" x14ac:dyDescent="0.25">
      <c r="BQ228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BORD'!$B$13:$B$2000,0),11))*Q2283/INDEX('[1]TABLEAU DE BORD'!$B$13:$R$2000,MATCH('Formalisme RTE'!$H$2,'[1]TABLEAU DE BORD'!$B$13:$B$2000,0),12)</f>
        <v>2.7040062867933941</v>
      </c>
      <c r="CD22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BORD'!$B$13:$B$2000,0),9)))*Q2283/$M$18)</f>
        <v>237.96</v>
      </c>
      <c r="CF2283">
        <f>'[1]TABLEAU DE BORD'!B2281</f>
        <v>0</v>
      </c>
      <c r="CG2283">
        <f>'[1]TABLEAU DE BORD'!E2281-'[1]TABLEAU DE BORD'!C2281</f>
        <v>0</v>
      </c>
      <c r="CI2283">
        <f>'[1]TABLEAU DE BORD'!H2281</f>
        <v>0</v>
      </c>
      <c r="CJ2283">
        <f>'[1]TABLEAU DE BORD'!K2281-'[1]TABLEAU DE BORD'!I2281</f>
        <v>0</v>
      </c>
    </row>
    <row r="2284" spans="69:88" x14ac:dyDescent="0.25">
      <c r="BQ228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BORD'!$B$13:$B$2000,0),11))*Q2284/INDEX('[1]TABLEAU DE BORD'!$B$13:$R$2000,MATCH('Formalisme RTE'!$H$2,'[1]TABLEAU DE BORD'!$B$13:$B$2000,0),12)</f>
        <v>2.7040062867933941</v>
      </c>
      <c r="CD22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BORD'!$B$13:$B$2000,0),9)))*Q2284/$M$18)</f>
        <v>237.96</v>
      </c>
      <c r="CF2284">
        <f>'[1]TABLEAU DE BORD'!B2282</f>
        <v>0</v>
      </c>
      <c r="CG2284">
        <f>'[1]TABLEAU DE BORD'!E2282-'[1]TABLEAU DE BORD'!C2282</f>
        <v>0</v>
      </c>
      <c r="CI2284">
        <f>'[1]TABLEAU DE BORD'!H2282</f>
        <v>0</v>
      </c>
      <c r="CJ2284">
        <f>'[1]TABLEAU DE BORD'!K2282-'[1]TABLEAU DE BORD'!I2282</f>
        <v>0</v>
      </c>
    </row>
    <row r="2285" spans="69:88" x14ac:dyDescent="0.25">
      <c r="BQ228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BORD'!$B$13:$B$2000,0),11))*Q2285/INDEX('[1]TABLEAU DE BORD'!$B$13:$R$2000,MATCH('Formalisme RTE'!$H$2,'[1]TABLEAU DE BORD'!$B$13:$B$2000,0),12)</f>
        <v>2.7040062867933941</v>
      </c>
      <c r="CD22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BORD'!$B$13:$B$2000,0),9)))*Q2285/$M$18)</f>
        <v>237.96</v>
      </c>
      <c r="CF2285">
        <f>'[1]TABLEAU DE BORD'!B2283</f>
        <v>0</v>
      </c>
      <c r="CG2285">
        <f>'[1]TABLEAU DE BORD'!E2283-'[1]TABLEAU DE BORD'!C2283</f>
        <v>0</v>
      </c>
      <c r="CI2285">
        <f>'[1]TABLEAU DE BORD'!H2283</f>
        <v>0</v>
      </c>
      <c r="CJ2285">
        <f>'[1]TABLEAU DE BORD'!K2283-'[1]TABLEAU DE BORD'!I2283</f>
        <v>0</v>
      </c>
    </row>
    <row r="2286" spans="69:88" x14ac:dyDescent="0.25">
      <c r="BQ228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BORD'!$B$13:$B$2000,0),11))*Q2286/INDEX('[1]TABLEAU DE BORD'!$B$13:$R$2000,MATCH('Formalisme RTE'!$H$2,'[1]TABLEAU DE BORD'!$B$13:$B$2000,0),12)</f>
        <v>2.7040062867933941</v>
      </c>
      <c r="CD22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BORD'!$B$13:$B$2000,0),9)))*Q2286/$M$18)</f>
        <v>237.96</v>
      </c>
      <c r="CF2286">
        <f>'[1]TABLEAU DE BORD'!B2284</f>
        <v>0</v>
      </c>
      <c r="CG2286">
        <f>'[1]TABLEAU DE BORD'!E2284-'[1]TABLEAU DE BORD'!C2284</f>
        <v>0</v>
      </c>
      <c r="CI2286">
        <f>'[1]TABLEAU DE BORD'!H2284</f>
        <v>0</v>
      </c>
      <c r="CJ2286">
        <f>'[1]TABLEAU DE BORD'!K2284-'[1]TABLEAU DE BORD'!I2284</f>
        <v>0</v>
      </c>
    </row>
    <row r="2287" spans="69:88" x14ac:dyDescent="0.25">
      <c r="BQ228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BORD'!$B$13:$B$2000,0),11))*Q2287/INDEX('[1]TABLEAU DE BORD'!$B$13:$R$2000,MATCH('Formalisme RTE'!$H$2,'[1]TABLEAU DE BORD'!$B$13:$B$2000,0),12)</f>
        <v>2.7040062867933941</v>
      </c>
      <c r="CD22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BORD'!$B$13:$B$2000,0),9)))*Q2287/$M$18)</f>
        <v>237.96</v>
      </c>
      <c r="CF2287">
        <f>'[1]TABLEAU DE BORD'!B2285</f>
        <v>0</v>
      </c>
      <c r="CG2287">
        <f>'[1]TABLEAU DE BORD'!E2285-'[1]TABLEAU DE BORD'!C2285</f>
        <v>0</v>
      </c>
      <c r="CI2287">
        <f>'[1]TABLEAU DE BORD'!H2285</f>
        <v>0</v>
      </c>
      <c r="CJ2287">
        <f>'[1]TABLEAU DE BORD'!K2285-'[1]TABLEAU DE BORD'!I2285</f>
        <v>0</v>
      </c>
    </row>
    <row r="2288" spans="69:88" x14ac:dyDescent="0.25">
      <c r="BQ228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BORD'!$B$13:$B$2000,0),11))*Q2288/INDEX('[1]TABLEAU DE BORD'!$B$13:$R$2000,MATCH('Formalisme RTE'!$H$2,'[1]TABLEAU DE BORD'!$B$13:$B$2000,0),12)</f>
        <v>2.7040062867933941</v>
      </c>
      <c r="CD22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BORD'!$B$13:$B$2000,0),9)))*Q2288/$M$18)</f>
        <v>237.96</v>
      </c>
      <c r="CF2288">
        <f>'[1]TABLEAU DE BORD'!B2286</f>
        <v>0</v>
      </c>
      <c r="CG2288">
        <f>'[1]TABLEAU DE BORD'!E2286-'[1]TABLEAU DE BORD'!C2286</f>
        <v>0</v>
      </c>
      <c r="CI2288">
        <f>'[1]TABLEAU DE BORD'!H2286</f>
        <v>0</v>
      </c>
      <c r="CJ2288">
        <f>'[1]TABLEAU DE BORD'!K2286-'[1]TABLEAU DE BORD'!I2286</f>
        <v>0</v>
      </c>
    </row>
    <row r="2289" spans="69:88" x14ac:dyDescent="0.25">
      <c r="BQ228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BORD'!$B$13:$B$2000,0),11))*Q2289/INDEX('[1]TABLEAU DE BORD'!$B$13:$R$2000,MATCH('Formalisme RTE'!$H$2,'[1]TABLEAU DE BORD'!$B$13:$B$2000,0),12)</f>
        <v>2.7040062867933941</v>
      </c>
      <c r="CD22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BORD'!$B$13:$B$2000,0),9)))*Q2289/$M$18)</f>
        <v>237.96</v>
      </c>
      <c r="CF2289">
        <f>'[1]TABLEAU DE BORD'!B2287</f>
        <v>0</v>
      </c>
      <c r="CG2289">
        <f>'[1]TABLEAU DE BORD'!E2287-'[1]TABLEAU DE BORD'!C2287</f>
        <v>0</v>
      </c>
      <c r="CI2289">
        <f>'[1]TABLEAU DE BORD'!H2287</f>
        <v>0</v>
      </c>
      <c r="CJ2289">
        <f>'[1]TABLEAU DE BORD'!K2287-'[1]TABLEAU DE BORD'!I2287</f>
        <v>0</v>
      </c>
    </row>
    <row r="2290" spans="69:88" x14ac:dyDescent="0.25">
      <c r="BQ229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BORD'!$B$13:$B$2000,0),11))*Q2290/INDEX('[1]TABLEAU DE BORD'!$B$13:$R$2000,MATCH('Formalisme RTE'!$H$2,'[1]TABLEAU DE BORD'!$B$13:$B$2000,0),12)</f>
        <v>2.7040062867933941</v>
      </c>
      <c r="CD22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BORD'!$B$13:$B$2000,0),9)))*Q2290/$M$18)</f>
        <v>237.96</v>
      </c>
      <c r="CF2290">
        <f>'[1]TABLEAU DE BORD'!B2288</f>
        <v>0</v>
      </c>
      <c r="CG2290">
        <f>'[1]TABLEAU DE BORD'!E2288-'[1]TABLEAU DE BORD'!C2288</f>
        <v>0</v>
      </c>
      <c r="CI2290">
        <f>'[1]TABLEAU DE BORD'!H2288</f>
        <v>0</v>
      </c>
      <c r="CJ2290">
        <f>'[1]TABLEAU DE BORD'!K2288-'[1]TABLEAU DE BORD'!I2288</f>
        <v>0</v>
      </c>
    </row>
    <row r="2291" spans="69:88" x14ac:dyDescent="0.25">
      <c r="BQ229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BORD'!$B$13:$B$2000,0),11))*Q2291/INDEX('[1]TABLEAU DE BORD'!$B$13:$R$2000,MATCH('Formalisme RTE'!$H$2,'[1]TABLEAU DE BORD'!$B$13:$B$2000,0),12)</f>
        <v>2.7040062867933941</v>
      </c>
      <c r="CD22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BORD'!$B$13:$B$2000,0),9)))*Q2291/$M$18)</f>
        <v>237.96</v>
      </c>
      <c r="CF2291">
        <f>'[1]TABLEAU DE BORD'!B2289</f>
        <v>0</v>
      </c>
      <c r="CG2291">
        <f>'[1]TABLEAU DE BORD'!E2289-'[1]TABLEAU DE BORD'!C2289</f>
        <v>0</v>
      </c>
      <c r="CI2291">
        <f>'[1]TABLEAU DE BORD'!H2289</f>
        <v>0</v>
      </c>
      <c r="CJ2291">
        <f>'[1]TABLEAU DE BORD'!K2289-'[1]TABLEAU DE BORD'!I2289</f>
        <v>0</v>
      </c>
    </row>
    <row r="2292" spans="69:88" x14ac:dyDescent="0.25">
      <c r="BQ229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BORD'!$B$13:$B$2000,0),11))*Q2292/INDEX('[1]TABLEAU DE BORD'!$B$13:$R$2000,MATCH('Formalisme RTE'!$H$2,'[1]TABLEAU DE BORD'!$B$13:$B$2000,0),12)</f>
        <v>2.7040062867933941</v>
      </c>
      <c r="CD22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BORD'!$B$13:$B$2000,0),9)))*Q2292/$M$18)</f>
        <v>237.96</v>
      </c>
      <c r="CF2292">
        <f>'[1]TABLEAU DE BORD'!B2290</f>
        <v>0</v>
      </c>
      <c r="CG2292">
        <f>'[1]TABLEAU DE BORD'!E2290-'[1]TABLEAU DE BORD'!C2290</f>
        <v>0</v>
      </c>
      <c r="CI2292">
        <f>'[1]TABLEAU DE BORD'!H2290</f>
        <v>0</v>
      </c>
      <c r="CJ2292">
        <f>'[1]TABLEAU DE BORD'!K2290-'[1]TABLEAU DE BORD'!I2290</f>
        <v>0</v>
      </c>
    </row>
    <row r="2293" spans="69:88" x14ac:dyDescent="0.25">
      <c r="BQ229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BORD'!$B$13:$B$2000,0),11))*Q2293/INDEX('[1]TABLEAU DE BORD'!$B$13:$R$2000,MATCH('Formalisme RTE'!$H$2,'[1]TABLEAU DE BORD'!$B$13:$B$2000,0),12)</f>
        <v>2.7040062867933941</v>
      </c>
      <c r="CD22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BORD'!$B$13:$B$2000,0),9)))*Q2293/$M$18)</f>
        <v>237.96</v>
      </c>
      <c r="CF2293">
        <f>'[1]TABLEAU DE BORD'!B2291</f>
        <v>0</v>
      </c>
      <c r="CG2293">
        <f>'[1]TABLEAU DE BORD'!E2291-'[1]TABLEAU DE BORD'!C2291</f>
        <v>0</v>
      </c>
      <c r="CI2293">
        <f>'[1]TABLEAU DE BORD'!H2291</f>
        <v>0</v>
      </c>
      <c r="CJ2293">
        <f>'[1]TABLEAU DE BORD'!K2291-'[1]TABLEAU DE BORD'!I2291</f>
        <v>0</v>
      </c>
    </row>
    <row r="2294" spans="69:88" x14ac:dyDescent="0.25">
      <c r="BQ229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BORD'!$B$13:$B$2000,0),11))*Q2294/INDEX('[1]TABLEAU DE BORD'!$B$13:$R$2000,MATCH('Formalisme RTE'!$H$2,'[1]TABLEAU DE BORD'!$B$13:$B$2000,0),12)</f>
        <v>2.7040062867933941</v>
      </c>
      <c r="CD22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BORD'!$B$13:$B$2000,0),9)))*Q2294/$M$18)</f>
        <v>237.96</v>
      </c>
      <c r="CF2294">
        <f>'[1]TABLEAU DE BORD'!B2292</f>
        <v>0</v>
      </c>
      <c r="CG2294">
        <f>'[1]TABLEAU DE BORD'!E2292-'[1]TABLEAU DE BORD'!C2292</f>
        <v>0</v>
      </c>
      <c r="CI2294">
        <f>'[1]TABLEAU DE BORD'!H2292</f>
        <v>0</v>
      </c>
      <c r="CJ2294">
        <f>'[1]TABLEAU DE BORD'!K2292-'[1]TABLEAU DE BORD'!I2292</f>
        <v>0</v>
      </c>
    </row>
    <row r="2295" spans="69:88" x14ac:dyDescent="0.25">
      <c r="BQ229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BORD'!$B$13:$B$2000,0),11))*Q2295/INDEX('[1]TABLEAU DE BORD'!$B$13:$R$2000,MATCH('Formalisme RTE'!$H$2,'[1]TABLEAU DE BORD'!$B$13:$B$2000,0),12)</f>
        <v>2.7040062867933941</v>
      </c>
      <c r="CD22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BORD'!$B$13:$B$2000,0),9)))*Q2295/$M$18)</f>
        <v>237.96</v>
      </c>
      <c r="CF2295">
        <f>'[1]TABLEAU DE BORD'!B2293</f>
        <v>0</v>
      </c>
      <c r="CG2295">
        <f>'[1]TABLEAU DE BORD'!E2293-'[1]TABLEAU DE BORD'!C2293</f>
        <v>0</v>
      </c>
      <c r="CI2295">
        <f>'[1]TABLEAU DE BORD'!H2293</f>
        <v>0</v>
      </c>
      <c r="CJ2295">
        <f>'[1]TABLEAU DE BORD'!K2293-'[1]TABLEAU DE BORD'!I2293</f>
        <v>0</v>
      </c>
    </row>
    <row r="2296" spans="69:88" x14ac:dyDescent="0.25">
      <c r="BQ229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BORD'!$B$13:$B$2000,0),11))*Q2296/INDEX('[1]TABLEAU DE BORD'!$B$13:$R$2000,MATCH('Formalisme RTE'!$H$2,'[1]TABLEAU DE BORD'!$B$13:$B$2000,0),12)</f>
        <v>2.7040062867933941</v>
      </c>
      <c r="CD22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BORD'!$B$13:$B$2000,0),9)))*Q2296/$M$18)</f>
        <v>237.96</v>
      </c>
      <c r="CF2296">
        <f>'[1]TABLEAU DE BORD'!B2294</f>
        <v>0</v>
      </c>
      <c r="CG2296">
        <f>'[1]TABLEAU DE BORD'!E2294-'[1]TABLEAU DE BORD'!C2294</f>
        <v>0</v>
      </c>
      <c r="CI2296">
        <f>'[1]TABLEAU DE BORD'!H2294</f>
        <v>0</v>
      </c>
      <c r="CJ2296">
        <f>'[1]TABLEAU DE BORD'!K2294-'[1]TABLEAU DE BORD'!I2294</f>
        <v>0</v>
      </c>
    </row>
    <row r="2297" spans="69:88" x14ac:dyDescent="0.25">
      <c r="BQ229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BORD'!$B$13:$B$2000,0),11))*Q2297/INDEX('[1]TABLEAU DE BORD'!$B$13:$R$2000,MATCH('Formalisme RTE'!$H$2,'[1]TABLEAU DE BORD'!$B$13:$B$2000,0),12)</f>
        <v>2.7040062867933941</v>
      </c>
      <c r="CD22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BORD'!$B$13:$B$2000,0),9)))*Q2297/$M$18)</f>
        <v>237.96</v>
      </c>
      <c r="CF2297">
        <f>'[1]TABLEAU DE BORD'!B2295</f>
        <v>0</v>
      </c>
      <c r="CG2297">
        <f>'[1]TABLEAU DE BORD'!E2295-'[1]TABLEAU DE BORD'!C2295</f>
        <v>0</v>
      </c>
      <c r="CI2297">
        <f>'[1]TABLEAU DE BORD'!H2295</f>
        <v>0</v>
      </c>
      <c r="CJ2297">
        <f>'[1]TABLEAU DE BORD'!K2295-'[1]TABLEAU DE BORD'!I2295</f>
        <v>0</v>
      </c>
    </row>
    <row r="2298" spans="69:88" x14ac:dyDescent="0.25">
      <c r="BQ229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BORD'!$B$13:$B$2000,0),11))*Q2298/INDEX('[1]TABLEAU DE BORD'!$B$13:$R$2000,MATCH('Formalisme RTE'!$H$2,'[1]TABLEAU DE BORD'!$B$13:$B$2000,0),12)</f>
        <v>2.7040062867933941</v>
      </c>
      <c r="CD22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BORD'!$B$13:$B$2000,0),9)))*Q2298/$M$18)</f>
        <v>237.96</v>
      </c>
      <c r="CF2298">
        <f>'[1]TABLEAU DE BORD'!B2296</f>
        <v>0</v>
      </c>
      <c r="CG2298">
        <f>'[1]TABLEAU DE BORD'!E2296-'[1]TABLEAU DE BORD'!C2296</f>
        <v>0</v>
      </c>
      <c r="CI2298">
        <f>'[1]TABLEAU DE BORD'!H2296</f>
        <v>0</v>
      </c>
      <c r="CJ2298">
        <f>'[1]TABLEAU DE BORD'!K2296-'[1]TABLEAU DE BORD'!I2296</f>
        <v>0</v>
      </c>
    </row>
    <row r="2299" spans="69:88" x14ac:dyDescent="0.25">
      <c r="BQ229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BORD'!$B$13:$B$2000,0),11))*Q2299/INDEX('[1]TABLEAU DE BORD'!$B$13:$R$2000,MATCH('Formalisme RTE'!$H$2,'[1]TABLEAU DE BORD'!$B$13:$B$2000,0),12)</f>
        <v>2.7040062867933941</v>
      </c>
      <c r="CD22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BORD'!$B$13:$B$2000,0),9)))*Q2299/$M$18)</f>
        <v>237.96</v>
      </c>
      <c r="CF2299">
        <f>'[1]TABLEAU DE BORD'!B2297</f>
        <v>0</v>
      </c>
      <c r="CG2299">
        <f>'[1]TABLEAU DE BORD'!E2297-'[1]TABLEAU DE BORD'!C2297</f>
        <v>0</v>
      </c>
      <c r="CI2299">
        <f>'[1]TABLEAU DE BORD'!H2297</f>
        <v>0</v>
      </c>
      <c r="CJ2299">
        <f>'[1]TABLEAU DE BORD'!K2297-'[1]TABLEAU DE BORD'!I2297</f>
        <v>0</v>
      </c>
    </row>
    <row r="2300" spans="69:88" x14ac:dyDescent="0.25">
      <c r="BQ230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BORD'!$B$13:$B$2000,0),11))*Q2300/INDEX('[1]TABLEAU DE BORD'!$B$13:$R$2000,MATCH('Formalisme RTE'!$H$2,'[1]TABLEAU DE BORD'!$B$13:$B$2000,0),12)</f>
        <v>2.7040062867933941</v>
      </c>
      <c r="CD23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BORD'!$B$13:$B$2000,0),9)))*Q2300/$M$18)</f>
        <v>237.96</v>
      </c>
      <c r="CF2300">
        <f>'[1]TABLEAU DE BORD'!B2298</f>
        <v>0</v>
      </c>
      <c r="CG2300">
        <f>'[1]TABLEAU DE BORD'!E2298-'[1]TABLEAU DE BORD'!C2298</f>
        <v>0</v>
      </c>
      <c r="CI2300">
        <f>'[1]TABLEAU DE BORD'!H2298</f>
        <v>0</v>
      </c>
      <c r="CJ2300">
        <f>'[1]TABLEAU DE BORD'!K2298-'[1]TABLEAU DE BORD'!I2298</f>
        <v>0</v>
      </c>
    </row>
    <row r="2301" spans="69:88" x14ac:dyDescent="0.25">
      <c r="BQ230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BORD'!$B$13:$B$2000,0),11))*Q2301/INDEX('[1]TABLEAU DE BORD'!$B$13:$R$2000,MATCH('Formalisme RTE'!$H$2,'[1]TABLEAU DE BORD'!$B$13:$B$2000,0),12)</f>
        <v>2.7040062867933941</v>
      </c>
      <c r="CD23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BORD'!$B$13:$B$2000,0),9)))*Q2301/$M$18)</f>
        <v>237.96</v>
      </c>
      <c r="CF2301">
        <f>'[1]TABLEAU DE BORD'!B2299</f>
        <v>0</v>
      </c>
      <c r="CG2301">
        <f>'[1]TABLEAU DE BORD'!E2299-'[1]TABLEAU DE BORD'!C2299</f>
        <v>0</v>
      </c>
      <c r="CI2301">
        <f>'[1]TABLEAU DE BORD'!H2299</f>
        <v>0</v>
      </c>
      <c r="CJ2301">
        <f>'[1]TABLEAU DE BORD'!K2299-'[1]TABLEAU DE BORD'!I2299</f>
        <v>0</v>
      </c>
    </row>
    <row r="2302" spans="69:88" x14ac:dyDescent="0.25">
      <c r="BQ230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BORD'!$B$13:$B$2000,0),11))*Q2302/INDEX('[1]TABLEAU DE BORD'!$B$13:$R$2000,MATCH('Formalisme RTE'!$H$2,'[1]TABLEAU DE BORD'!$B$13:$B$2000,0),12)</f>
        <v>2.7040062867933941</v>
      </c>
      <c r="CD23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BORD'!$B$13:$B$2000,0),9)))*Q2302/$M$18)</f>
        <v>237.96</v>
      </c>
      <c r="CF2302">
        <f>'[1]TABLEAU DE BORD'!B2300</f>
        <v>0</v>
      </c>
      <c r="CG2302">
        <f>'[1]TABLEAU DE BORD'!E2300-'[1]TABLEAU DE BORD'!C2300</f>
        <v>0</v>
      </c>
      <c r="CI2302">
        <f>'[1]TABLEAU DE BORD'!H2300</f>
        <v>0</v>
      </c>
      <c r="CJ2302">
        <f>'[1]TABLEAU DE BORD'!K2300-'[1]TABLEAU DE BORD'!I2300</f>
        <v>0</v>
      </c>
    </row>
    <row r="2303" spans="69:88" x14ac:dyDescent="0.25">
      <c r="BQ230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BORD'!$B$13:$B$2000,0),11))*Q2303/INDEX('[1]TABLEAU DE BORD'!$B$13:$R$2000,MATCH('Formalisme RTE'!$H$2,'[1]TABLEAU DE BORD'!$B$13:$B$2000,0),12)</f>
        <v>2.7040062867933941</v>
      </c>
      <c r="CD23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BORD'!$B$13:$B$2000,0),9)))*Q2303/$M$18)</f>
        <v>237.96</v>
      </c>
      <c r="CF2303">
        <f>'[1]TABLEAU DE BORD'!B2301</f>
        <v>0</v>
      </c>
      <c r="CG2303">
        <f>'[1]TABLEAU DE BORD'!E2301-'[1]TABLEAU DE BORD'!C2301</f>
        <v>0</v>
      </c>
      <c r="CI2303">
        <f>'[1]TABLEAU DE BORD'!H2301</f>
        <v>0</v>
      </c>
      <c r="CJ2303">
        <f>'[1]TABLEAU DE BORD'!K2301-'[1]TABLEAU DE BORD'!I2301</f>
        <v>0</v>
      </c>
    </row>
    <row r="2304" spans="69:88" x14ac:dyDescent="0.25">
      <c r="BQ230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BORD'!$B$13:$B$2000,0),11))*Q2304/INDEX('[1]TABLEAU DE BORD'!$B$13:$R$2000,MATCH('Formalisme RTE'!$H$2,'[1]TABLEAU DE BORD'!$B$13:$B$2000,0),12)</f>
        <v>2.7040062867933941</v>
      </c>
      <c r="CD23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BORD'!$B$13:$B$2000,0),9)))*Q2304/$M$18)</f>
        <v>237.96</v>
      </c>
      <c r="CF2304">
        <f>'[1]TABLEAU DE BORD'!B2302</f>
        <v>0</v>
      </c>
      <c r="CG2304">
        <f>'[1]TABLEAU DE BORD'!E2302-'[1]TABLEAU DE BORD'!C2302</f>
        <v>0</v>
      </c>
      <c r="CI2304">
        <f>'[1]TABLEAU DE BORD'!H2302</f>
        <v>0</v>
      </c>
      <c r="CJ2304">
        <f>'[1]TABLEAU DE BORD'!K2302-'[1]TABLEAU DE BORD'!I2302</f>
        <v>0</v>
      </c>
    </row>
    <row r="2305" spans="69:88" x14ac:dyDescent="0.25">
      <c r="BQ230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BORD'!$B$13:$B$2000,0),11))*Q2305/INDEX('[1]TABLEAU DE BORD'!$B$13:$R$2000,MATCH('Formalisme RTE'!$H$2,'[1]TABLEAU DE BORD'!$B$13:$B$2000,0),12)</f>
        <v>2.7040062867933941</v>
      </c>
      <c r="CD23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BORD'!$B$13:$B$2000,0),9)))*Q2305/$M$18)</f>
        <v>237.96</v>
      </c>
      <c r="CF2305">
        <f>'[1]TABLEAU DE BORD'!B2303</f>
        <v>0</v>
      </c>
      <c r="CG2305">
        <f>'[1]TABLEAU DE BORD'!E2303-'[1]TABLEAU DE BORD'!C2303</f>
        <v>0</v>
      </c>
      <c r="CI2305">
        <f>'[1]TABLEAU DE BORD'!H2303</f>
        <v>0</v>
      </c>
      <c r="CJ2305">
        <f>'[1]TABLEAU DE BORD'!K2303-'[1]TABLEAU DE BORD'!I2303</f>
        <v>0</v>
      </c>
    </row>
    <row r="2306" spans="69:88" x14ac:dyDescent="0.25">
      <c r="BQ230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BORD'!$B$13:$B$2000,0),11))*Q2306/INDEX('[1]TABLEAU DE BORD'!$B$13:$R$2000,MATCH('Formalisme RTE'!$H$2,'[1]TABLEAU DE BORD'!$B$13:$B$2000,0),12)</f>
        <v>2.7040062867933941</v>
      </c>
      <c r="CD23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BORD'!$B$13:$B$2000,0),9)))*Q2306/$M$18)</f>
        <v>237.96</v>
      </c>
      <c r="CF2306">
        <f>'[1]TABLEAU DE BORD'!B2304</f>
        <v>0</v>
      </c>
      <c r="CG2306">
        <f>'[1]TABLEAU DE BORD'!E2304-'[1]TABLEAU DE BORD'!C2304</f>
        <v>0</v>
      </c>
      <c r="CI2306">
        <f>'[1]TABLEAU DE BORD'!H2304</f>
        <v>0</v>
      </c>
      <c r="CJ2306">
        <f>'[1]TABLEAU DE BORD'!K2304-'[1]TABLEAU DE BORD'!I2304</f>
        <v>0</v>
      </c>
    </row>
    <row r="2307" spans="69:88" x14ac:dyDescent="0.25">
      <c r="BQ230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BORD'!$B$13:$B$2000,0),11))*Q2307/INDEX('[1]TABLEAU DE BORD'!$B$13:$R$2000,MATCH('Formalisme RTE'!$H$2,'[1]TABLEAU DE BORD'!$B$13:$B$2000,0),12)</f>
        <v>2.7040062867933941</v>
      </c>
      <c r="CD23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BORD'!$B$13:$B$2000,0),9)))*Q2307/$M$18)</f>
        <v>237.96</v>
      </c>
      <c r="CF2307">
        <f>'[1]TABLEAU DE BORD'!B2305</f>
        <v>0</v>
      </c>
      <c r="CG2307">
        <f>'[1]TABLEAU DE BORD'!E2305-'[1]TABLEAU DE BORD'!C2305</f>
        <v>0</v>
      </c>
      <c r="CI2307">
        <f>'[1]TABLEAU DE BORD'!H2305</f>
        <v>0</v>
      </c>
      <c r="CJ2307">
        <f>'[1]TABLEAU DE BORD'!K2305-'[1]TABLEAU DE BORD'!I2305</f>
        <v>0</v>
      </c>
    </row>
    <row r="2308" spans="69:88" x14ac:dyDescent="0.25">
      <c r="BQ230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BORD'!$B$13:$B$2000,0),11))*Q2308/INDEX('[1]TABLEAU DE BORD'!$B$13:$R$2000,MATCH('Formalisme RTE'!$H$2,'[1]TABLEAU DE BORD'!$B$13:$B$2000,0),12)</f>
        <v>2.7040062867933941</v>
      </c>
      <c r="CD23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BORD'!$B$13:$B$2000,0),9)))*Q2308/$M$18)</f>
        <v>237.96</v>
      </c>
      <c r="CF2308">
        <f>'[1]TABLEAU DE BORD'!B2306</f>
        <v>0</v>
      </c>
      <c r="CG2308">
        <f>'[1]TABLEAU DE BORD'!E2306-'[1]TABLEAU DE BORD'!C2306</f>
        <v>0</v>
      </c>
      <c r="CI2308">
        <f>'[1]TABLEAU DE BORD'!H2306</f>
        <v>0</v>
      </c>
      <c r="CJ2308">
        <f>'[1]TABLEAU DE BORD'!K2306-'[1]TABLEAU DE BORD'!I2306</f>
        <v>0</v>
      </c>
    </row>
    <row r="2309" spans="69:88" x14ac:dyDescent="0.25">
      <c r="BQ230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BORD'!$B$13:$B$2000,0),11))*Q2309/INDEX('[1]TABLEAU DE BORD'!$B$13:$R$2000,MATCH('Formalisme RTE'!$H$2,'[1]TABLEAU DE BORD'!$B$13:$B$2000,0),12)</f>
        <v>2.7040062867933941</v>
      </c>
      <c r="CD23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BORD'!$B$13:$B$2000,0),9)))*Q2309/$M$18)</f>
        <v>237.96</v>
      </c>
      <c r="CF2309">
        <f>'[1]TABLEAU DE BORD'!B2307</f>
        <v>0</v>
      </c>
      <c r="CG2309">
        <f>'[1]TABLEAU DE BORD'!E2307-'[1]TABLEAU DE BORD'!C2307</f>
        <v>0</v>
      </c>
      <c r="CI2309">
        <f>'[1]TABLEAU DE BORD'!H2307</f>
        <v>0</v>
      </c>
      <c r="CJ2309">
        <f>'[1]TABLEAU DE BORD'!K2307-'[1]TABLEAU DE BORD'!I2307</f>
        <v>0</v>
      </c>
    </row>
    <row r="2310" spans="69:88" x14ac:dyDescent="0.25">
      <c r="BQ231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BORD'!$B$13:$B$2000,0),11))*Q2310/INDEX('[1]TABLEAU DE BORD'!$B$13:$R$2000,MATCH('Formalisme RTE'!$H$2,'[1]TABLEAU DE BORD'!$B$13:$B$2000,0),12)</f>
        <v>2.7040062867933941</v>
      </c>
      <c r="CD23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BORD'!$B$13:$B$2000,0),9)))*Q2310/$M$18)</f>
        <v>237.96</v>
      </c>
      <c r="CF2310">
        <f>'[1]TABLEAU DE BORD'!B2308</f>
        <v>0</v>
      </c>
      <c r="CG2310">
        <f>'[1]TABLEAU DE BORD'!E2308-'[1]TABLEAU DE BORD'!C2308</f>
        <v>0</v>
      </c>
      <c r="CI2310">
        <f>'[1]TABLEAU DE BORD'!H2308</f>
        <v>0</v>
      </c>
      <c r="CJ2310">
        <f>'[1]TABLEAU DE BORD'!K2308-'[1]TABLEAU DE BORD'!I2308</f>
        <v>0</v>
      </c>
    </row>
    <row r="2311" spans="69:88" x14ac:dyDescent="0.25">
      <c r="BQ231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BORD'!$B$13:$B$2000,0),11))*Q2311/INDEX('[1]TABLEAU DE BORD'!$B$13:$R$2000,MATCH('Formalisme RTE'!$H$2,'[1]TABLEAU DE BORD'!$B$13:$B$2000,0),12)</f>
        <v>2.7040062867933941</v>
      </c>
      <c r="CD23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BORD'!$B$13:$B$2000,0),9)))*Q2311/$M$18)</f>
        <v>237.96</v>
      </c>
      <c r="CF2311">
        <f>'[1]TABLEAU DE BORD'!B2309</f>
        <v>0</v>
      </c>
      <c r="CG2311">
        <f>'[1]TABLEAU DE BORD'!E2309-'[1]TABLEAU DE BORD'!C2309</f>
        <v>0</v>
      </c>
      <c r="CI2311">
        <f>'[1]TABLEAU DE BORD'!H2309</f>
        <v>0</v>
      </c>
      <c r="CJ2311">
        <f>'[1]TABLEAU DE BORD'!K2309-'[1]TABLEAU DE BORD'!I2309</f>
        <v>0</v>
      </c>
    </row>
    <row r="2312" spans="69:88" x14ac:dyDescent="0.25">
      <c r="BQ231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BORD'!$B$13:$B$2000,0),11))*Q2312/INDEX('[1]TABLEAU DE BORD'!$B$13:$R$2000,MATCH('Formalisme RTE'!$H$2,'[1]TABLEAU DE BORD'!$B$13:$B$2000,0),12)</f>
        <v>2.7040062867933941</v>
      </c>
      <c r="CD23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BORD'!$B$13:$B$2000,0),9)))*Q2312/$M$18)</f>
        <v>237.96</v>
      </c>
      <c r="CF2312">
        <f>'[1]TABLEAU DE BORD'!B2310</f>
        <v>0</v>
      </c>
      <c r="CG2312">
        <f>'[1]TABLEAU DE BORD'!E2310-'[1]TABLEAU DE BORD'!C2310</f>
        <v>0</v>
      </c>
      <c r="CI2312">
        <f>'[1]TABLEAU DE BORD'!H2310</f>
        <v>0</v>
      </c>
      <c r="CJ2312">
        <f>'[1]TABLEAU DE BORD'!K2310-'[1]TABLEAU DE BORD'!I2310</f>
        <v>0</v>
      </c>
    </row>
    <row r="2313" spans="69:88" x14ac:dyDescent="0.25">
      <c r="BQ231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BORD'!$B$13:$B$2000,0),11))*Q2313/INDEX('[1]TABLEAU DE BORD'!$B$13:$R$2000,MATCH('Formalisme RTE'!$H$2,'[1]TABLEAU DE BORD'!$B$13:$B$2000,0),12)</f>
        <v>2.7040062867933941</v>
      </c>
      <c r="CD23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BORD'!$B$13:$B$2000,0),9)))*Q2313/$M$18)</f>
        <v>237.96</v>
      </c>
      <c r="CF2313">
        <f>'[1]TABLEAU DE BORD'!B2311</f>
        <v>0</v>
      </c>
      <c r="CG2313">
        <f>'[1]TABLEAU DE BORD'!E2311-'[1]TABLEAU DE BORD'!C2311</f>
        <v>0</v>
      </c>
      <c r="CI2313">
        <f>'[1]TABLEAU DE BORD'!H2311</f>
        <v>0</v>
      </c>
      <c r="CJ2313">
        <f>'[1]TABLEAU DE BORD'!K2311-'[1]TABLEAU DE BORD'!I2311</f>
        <v>0</v>
      </c>
    </row>
    <row r="2314" spans="69:88" x14ac:dyDescent="0.25">
      <c r="BQ2314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BORD'!$B$13:$B$2000,0),11))*Q2314/INDEX('[1]TABLEAU DE BORD'!$B$13:$R$2000,MATCH('Formalisme RTE'!$H$2,'[1]TABLEAU DE BORD'!$B$13:$B$2000,0),12)</f>
        <v>2.7040062867933941</v>
      </c>
      <c r="CD23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BORD'!$B$13:$B$2000,0),9)))*Q2314/$M$18)</f>
        <v>237.96</v>
      </c>
      <c r="CF2314">
        <f>'[1]TABLEAU DE BORD'!B2312</f>
        <v>0</v>
      </c>
      <c r="CG2314">
        <f>'[1]TABLEAU DE BORD'!E2312-'[1]TABLEAU DE BORD'!C2312</f>
        <v>0</v>
      </c>
      <c r="CI2314">
        <f>'[1]TABLEAU DE BORD'!H2312</f>
        <v>0</v>
      </c>
      <c r="CJ2314">
        <f>'[1]TABLEAU DE BORD'!K2312-'[1]TABLEAU DE BORD'!I2312</f>
        <v>0</v>
      </c>
    </row>
    <row r="2315" spans="69:88" x14ac:dyDescent="0.25">
      <c r="BQ2315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BORD'!$B$13:$B$2000,0),11))*Q2315/INDEX('[1]TABLEAU DE BORD'!$B$13:$R$2000,MATCH('Formalisme RTE'!$H$2,'[1]TABLEAU DE BORD'!$B$13:$B$2000,0),12)</f>
        <v>2.7040062867933941</v>
      </c>
      <c r="CD23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BORD'!$B$13:$B$2000,0),9)))*Q2315/$M$18)</f>
        <v>237.96</v>
      </c>
      <c r="CF2315">
        <f>'[1]TABLEAU DE BORD'!B2313</f>
        <v>0</v>
      </c>
      <c r="CG2315">
        <f>'[1]TABLEAU DE BORD'!E2313-'[1]TABLEAU DE BORD'!C2313</f>
        <v>0</v>
      </c>
      <c r="CI2315">
        <f>'[1]TABLEAU DE BORD'!H2313</f>
        <v>0</v>
      </c>
      <c r="CJ2315">
        <f>'[1]TABLEAU DE BORD'!K2313-'[1]TABLEAU DE BORD'!I2313</f>
        <v>0</v>
      </c>
    </row>
    <row r="2316" spans="69:88" x14ac:dyDescent="0.25">
      <c r="BQ2316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BORD'!$B$13:$B$2000,0),11))*Q2316/INDEX('[1]TABLEAU DE BORD'!$B$13:$R$2000,MATCH('Formalisme RTE'!$H$2,'[1]TABLEAU DE BORD'!$B$13:$B$2000,0),12)</f>
        <v>2.7040062867933941</v>
      </c>
      <c r="CD23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BORD'!$B$13:$B$2000,0),9)))*Q2316/$M$18)</f>
        <v>237.96</v>
      </c>
      <c r="CF2316">
        <f>'[1]TABLEAU DE BORD'!B2314</f>
        <v>0</v>
      </c>
      <c r="CG2316">
        <f>'[1]TABLEAU DE BORD'!E2314-'[1]TABLEAU DE BORD'!C2314</f>
        <v>0</v>
      </c>
      <c r="CI2316">
        <f>'[1]TABLEAU DE BORD'!H2314</f>
        <v>0</v>
      </c>
      <c r="CJ2316">
        <f>'[1]TABLEAU DE BORD'!K2314-'[1]TABLEAU DE BORD'!I2314</f>
        <v>0</v>
      </c>
    </row>
    <row r="2317" spans="69:88" x14ac:dyDescent="0.25">
      <c r="BQ2317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BORD'!$B$13:$B$2000,0),11))*Q2317/INDEX('[1]TABLEAU DE BORD'!$B$13:$R$2000,MATCH('Formalisme RTE'!$H$2,'[1]TABLEAU DE BORD'!$B$13:$B$2000,0),12)</f>
        <v>2.7040062867933941</v>
      </c>
      <c r="CD23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BORD'!$B$13:$B$2000,0),9)))*Q2317/$M$18)</f>
        <v>237.96</v>
      </c>
      <c r="CF2317">
        <f>'[1]TABLEAU DE BORD'!B2315</f>
        <v>0</v>
      </c>
      <c r="CG2317">
        <f>'[1]TABLEAU DE BORD'!E2315-'[1]TABLEAU DE BORD'!C2315</f>
        <v>0</v>
      </c>
      <c r="CI2317">
        <f>'[1]TABLEAU DE BORD'!H2315</f>
        <v>0</v>
      </c>
      <c r="CJ2317">
        <f>'[1]TABLEAU DE BORD'!K2315-'[1]TABLEAU DE BORD'!I2315</f>
        <v>0</v>
      </c>
    </row>
    <row r="2318" spans="69:88" x14ac:dyDescent="0.25">
      <c r="BQ2318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BORD'!$B$13:$B$2000,0),11))*Q2318/INDEX('[1]TABLEAU DE BORD'!$B$13:$R$2000,MATCH('Formalisme RTE'!$H$2,'[1]TABLEAU DE BORD'!$B$13:$B$2000,0),12)</f>
        <v>2.7040062867933941</v>
      </c>
      <c r="CD23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BORD'!$B$13:$B$2000,0),9)))*Q2318/$M$18)</f>
        <v>237.96</v>
      </c>
      <c r="CF2318">
        <f>'[1]TABLEAU DE BORD'!B2316</f>
        <v>0</v>
      </c>
      <c r="CG2318">
        <f>'[1]TABLEAU DE BORD'!E2316-'[1]TABLEAU DE BORD'!C2316</f>
        <v>0</v>
      </c>
      <c r="CI2318">
        <f>'[1]TABLEAU DE BORD'!H2316</f>
        <v>0</v>
      </c>
      <c r="CJ2318">
        <f>'[1]TABLEAU DE BORD'!K2316-'[1]TABLEAU DE BORD'!I2316</f>
        <v>0</v>
      </c>
    </row>
    <row r="2319" spans="69:88" x14ac:dyDescent="0.25">
      <c r="BQ2319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BORD'!$B$13:$B$2000,0),11))*Q2319/INDEX('[1]TABLEAU DE BORD'!$B$13:$R$2000,MATCH('Formalisme RTE'!$H$2,'[1]TABLEAU DE BORD'!$B$13:$B$2000,0),12)</f>
        <v>2.7040062867933941</v>
      </c>
      <c r="CD23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BORD'!$B$13:$B$2000,0),9)))*Q2319/$M$18)</f>
        <v>237.96</v>
      </c>
      <c r="CF2319">
        <f>'[1]TABLEAU DE BORD'!B2317</f>
        <v>0</v>
      </c>
      <c r="CG2319">
        <f>'[1]TABLEAU DE BORD'!E2317-'[1]TABLEAU DE BORD'!C2317</f>
        <v>0</v>
      </c>
      <c r="CI2319">
        <f>'[1]TABLEAU DE BORD'!H2317</f>
        <v>0</v>
      </c>
      <c r="CJ2319">
        <f>'[1]TABLEAU DE BORD'!K2317-'[1]TABLEAU DE BORD'!I2317</f>
        <v>0</v>
      </c>
    </row>
    <row r="2320" spans="69:88" x14ac:dyDescent="0.25">
      <c r="BQ2320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BORD'!$B$13:$B$2000,0),11))*Q2320/INDEX('[1]TABLEAU DE BORD'!$B$13:$R$2000,MATCH('Formalisme RTE'!$H$2,'[1]TABLEAU DE BORD'!$B$13:$B$2000,0),12)</f>
        <v>2.7040062867933941</v>
      </c>
      <c r="CD23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BORD'!$B$13:$B$2000,0),9)))*Q2320/$M$18)</f>
        <v>237.96</v>
      </c>
      <c r="CF2320">
        <f>'[1]TABLEAU DE BORD'!B2318</f>
        <v>0</v>
      </c>
      <c r="CG2320">
        <f>'[1]TABLEAU DE BORD'!E2318-'[1]TABLEAU DE BORD'!C2318</f>
        <v>0</v>
      </c>
      <c r="CI2320">
        <f>'[1]TABLEAU DE BORD'!H2318</f>
        <v>0</v>
      </c>
      <c r="CJ2320">
        <f>'[1]TABLEAU DE BORD'!K2318-'[1]TABLEAU DE BORD'!I2318</f>
        <v>0</v>
      </c>
    </row>
    <row r="2321" spans="69:88" x14ac:dyDescent="0.25">
      <c r="BQ2321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BORD'!$B$13:$B$2000,0),11))*Q2321/INDEX('[1]TABLEAU DE BORD'!$B$13:$R$2000,MATCH('Formalisme RTE'!$H$2,'[1]TABLEAU DE BORD'!$B$13:$B$2000,0),12)</f>
        <v>2.7040062867933941</v>
      </c>
      <c r="CD23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BORD'!$B$13:$B$2000,0),9)))*Q2321/$M$18)</f>
        <v>237.96</v>
      </c>
      <c r="CF2321">
        <f>'[1]TABLEAU DE BORD'!B2319</f>
        <v>0</v>
      </c>
      <c r="CG2321">
        <f>'[1]TABLEAU DE BORD'!E2319-'[1]TABLEAU DE BORD'!C2319</f>
        <v>0</v>
      </c>
      <c r="CI2321">
        <f>'[1]TABLEAU DE BORD'!H2319</f>
        <v>0</v>
      </c>
      <c r="CJ2321">
        <f>'[1]TABLEAU DE BORD'!K2319-'[1]TABLEAU DE BORD'!I2319</f>
        <v>0</v>
      </c>
    </row>
    <row r="2322" spans="69:88" x14ac:dyDescent="0.25">
      <c r="BQ2322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BORD'!$B$13:$B$2000,0),11))*Q2322/INDEX('[1]TABLEAU DE BORD'!$B$13:$R$2000,MATCH('Formalisme RTE'!$H$2,'[1]TABLEAU DE BORD'!$B$13:$B$2000,0),12)</f>
        <v>2.7040062867933941</v>
      </c>
      <c r="CD23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BORD'!$B$13:$B$2000,0),9)))*Q2322/$M$18)</f>
        <v>237.96</v>
      </c>
      <c r="CF2322">
        <f>'[1]TABLEAU DE BORD'!B2320</f>
        <v>0</v>
      </c>
      <c r="CG2322">
        <f>'[1]TABLEAU DE BORD'!E2320-'[1]TABLEAU DE BORD'!C2320</f>
        <v>0</v>
      </c>
      <c r="CI2322">
        <f>'[1]TABLEAU DE BORD'!H2320</f>
        <v>0</v>
      </c>
      <c r="CJ2322">
        <f>'[1]TABLEAU DE BORD'!K2320-'[1]TABLEAU DE BORD'!I2320</f>
        <v>0</v>
      </c>
    </row>
    <row r="2323" spans="69:88" x14ac:dyDescent="0.25">
      <c r="BQ2323">
        <f>INDEX('[1]TABLEAU DE BORD'!$B$13:$R$2000,MATCH('Formalisme RTE'!$H$2,'[1]TABLEAU DE BORD'!$B$13:$B$2000,0),5)-(INDEX('[1]TABLEAU DE BORD'!$B$13:$R$2000,MATCH('Formalisme RTE'!$H$2,'[1]TABLEAU DE BORD'!$B$13:$B$2000,0),5)-INDEX('[1]TABLEAU DE BORD'!$B$13:$R$2000,MATCH('Formalisme RTE'!$H$2,'[1]TABLEAU DE BORD'!$B$13:$B$2000,0),11))*Q2323/INDEX('[1]TABLEAU DE BORD'!$B$13:$R$2000,MATCH('Formalisme RTE'!$H$2,'[1]TABLEAU DE BORD'!$B$13:$B$2000,0),12)</f>
        <v>2.7040062867933941</v>
      </c>
      <c r="CD23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BORD'!$B$13:$B$2000,0),9)))*Q2323/$M$18)</f>
        <v>237.96</v>
      </c>
      <c r="CF2323">
        <f>'[1]TABLEAU DE BORD'!B2321</f>
        <v>0</v>
      </c>
      <c r="CG2323">
        <f>'[1]TABLEAU DE BORD'!E2321-'[1]TABLEAU DE BORD'!C2321</f>
        <v>0</v>
      </c>
      <c r="CI2323">
        <f>'[1]TABLEAU DE BORD'!H2321</f>
        <v>0</v>
      </c>
      <c r="CJ2323">
        <f>'[1]TABLEAU DE BORD'!K2321-'[1]TABLEAU DE BORD'!I2321</f>
        <v>0</v>
      </c>
    </row>
    <row r="2324" spans="69:88" x14ac:dyDescent="0.25">
      <c r="CD23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BORD'!$B$13:$B$2000,0),9)))*Q2324/$M$18)</f>
        <v>237.96</v>
      </c>
      <c r="CF2324">
        <f>'[1]TABLEAU DE BORD'!B2322</f>
        <v>0</v>
      </c>
      <c r="CG2324">
        <f>'[1]TABLEAU DE BORD'!E2322-'[1]TABLEAU DE BORD'!C2322</f>
        <v>0</v>
      </c>
      <c r="CI2324">
        <f>'[1]TABLEAU DE BORD'!H2322</f>
        <v>0</v>
      </c>
      <c r="CJ2324">
        <f>'[1]TABLEAU DE BORD'!K2322-'[1]TABLEAU DE BORD'!I2322</f>
        <v>0</v>
      </c>
    </row>
    <row r="2325" spans="69:88" x14ac:dyDescent="0.25">
      <c r="CD23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BORD'!$B$13:$B$2000,0),9)))*Q2325/$M$18)</f>
        <v>237.96</v>
      </c>
      <c r="CF2325">
        <f>'[1]TABLEAU DE BORD'!B2323</f>
        <v>0</v>
      </c>
      <c r="CG2325">
        <f>'[1]TABLEAU DE BORD'!E2323-'[1]TABLEAU DE BORD'!C2323</f>
        <v>0</v>
      </c>
      <c r="CI2325">
        <f>'[1]TABLEAU DE BORD'!H2323</f>
        <v>0</v>
      </c>
      <c r="CJ2325">
        <f>'[1]TABLEAU DE BORD'!K2323-'[1]TABLEAU DE BORD'!I2323</f>
        <v>0</v>
      </c>
    </row>
    <row r="2326" spans="69:88" x14ac:dyDescent="0.25">
      <c r="CD23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BORD'!$B$13:$B$2000,0),9)))*Q2326/$M$18)</f>
        <v>237.96</v>
      </c>
      <c r="CF2326">
        <f>'[1]TABLEAU DE BORD'!B2324</f>
        <v>0</v>
      </c>
      <c r="CG2326">
        <f>'[1]TABLEAU DE BORD'!E2324-'[1]TABLEAU DE BORD'!C2324</f>
        <v>0</v>
      </c>
      <c r="CI2326">
        <f>'[1]TABLEAU DE BORD'!H2324</f>
        <v>0</v>
      </c>
      <c r="CJ2326">
        <f>'[1]TABLEAU DE BORD'!K2324-'[1]TABLEAU DE BORD'!I2324</f>
        <v>0</v>
      </c>
    </row>
    <row r="2327" spans="69:88" x14ac:dyDescent="0.25">
      <c r="CD23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BORD'!$B$13:$B$2000,0),9)))*Q2327/$M$18)</f>
        <v>237.96</v>
      </c>
      <c r="CF2327">
        <f>'[1]TABLEAU DE BORD'!B2325</f>
        <v>0</v>
      </c>
      <c r="CG2327">
        <f>'[1]TABLEAU DE BORD'!E2325-'[1]TABLEAU DE BORD'!C2325</f>
        <v>0</v>
      </c>
      <c r="CI2327">
        <f>'[1]TABLEAU DE BORD'!H2325</f>
        <v>0</v>
      </c>
      <c r="CJ2327">
        <f>'[1]TABLEAU DE BORD'!K2325-'[1]TABLEAU DE BORD'!I2325</f>
        <v>0</v>
      </c>
    </row>
    <row r="2328" spans="69:88" x14ac:dyDescent="0.25">
      <c r="CD23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BORD'!$B$13:$B$2000,0),9)))*Q2328/$M$18)</f>
        <v>237.96</v>
      </c>
      <c r="CF2328">
        <f>'[1]TABLEAU DE BORD'!B2326</f>
        <v>0</v>
      </c>
      <c r="CG2328">
        <f>'[1]TABLEAU DE BORD'!E2326-'[1]TABLEAU DE BORD'!C2326</f>
        <v>0</v>
      </c>
      <c r="CI2328">
        <f>'[1]TABLEAU DE BORD'!H2326</f>
        <v>0</v>
      </c>
      <c r="CJ2328">
        <f>'[1]TABLEAU DE BORD'!K2326-'[1]TABLEAU DE BORD'!I2326</f>
        <v>0</v>
      </c>
    </row>
    <row r="2329" spans="69:88" x14ac:dyDescent="0.25">
      <c r="CD23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BORD'!$B$13:$B$2000,0),9)))*Q2329/$M$18)</f>
        <v>237.96</v>
      </c>
      <c r="CF2329">
        <f>'[1]TABLEAU DE BORD'!B2327</f>
        <v>0</v>
      </c>
      <c r="CG2329">
        <f>'[1]TABLEAU DE BORD'!E2327-'[1]TABLEAU DE BORD'!C2327</f>
        <v>0</v>
      </c>
      <c r="CI2329">
        <f>'[1]TABLEAU DE BORD'!H2327</f>
        <v>0</v>
      </c>
      <c r="CJ2329">
        <f>'[1]TABLEAU DE BORD'!K2327-'[1]TABLEAU DE BORD'!I2327</f>
        <v>0</v>
      </c>
    </row>
    <row r="2330" spans="69:88" x14ac:dyDescent="0.25">
      <c r="CD23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BORD'!$B$13:$B$2000,0),9)))*Q2330/$M$18)</f>
        <v>237.96</v>
      </c>
      <c r="CF2330">
        <f>'[1]TABLEAU DE BORD'!B2328</f>
        <v>0</v>
      </c>
      <c r="CG2330">
        <f>'[1]TABLEAU DE BORD'!E2328-'[1]TABLEAU DE BORD'!C2328</f>
        <v>0</v>
      </c>
      <c r="CI2330">
        <f>'[1]TABLEAU DE BORD'!H2328</f>
        <v>0</v>
      </c>
      <c r="CJ2330">
        <f>'[1]TABLEAU DE BORD'!K2328-'[1]TABLEAU DE BORD'!I2328</f>
        <v>0</v>
      </c>
    </row>
    <row r="2331" spans="69:88" x14ac:dyDescent="0.25">
      <c r="CD23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BORD'!$B$13:$B$2000,0),9)))*Q2331/$M$18)</f>
        <v>237.96</v>
      </c>
      <c r="CF2331">
        <f>'[1]TABLEAU DE BORD'!B2329</f>
        <v>0</v>
      </c>
      <c r="CG2331">
        <f>'[1]TABLEAU DE BORD'!E2329-'[1]TABLEAU DE BORD'!C2329</f>
        <v>0</v>
      </c>
      <c r="CI2331">
        <f>'[1]TABLEAU DE BORD'!H2329</f>
        <v>0</v>
      </c>
      <c r="CJ2331">
        <f>'[1]TABLEAU DE BORD'!K2329-'[1]TABLEAU DE BORD'!I2329</f>
        <v>0</v>
      </c>
    </row>
    <row r="2332" spans="69:88" x14ac:dyDescent="0.25">
      <c r="CD23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BORD'!$B$13:$B$2000,0),9)))*Q2332/$M$18)</f>
        <v>237.96</v>
      </c>
      <c r="CF2332">
        <f>'[1]TABLEAU DE BORD'!B2330</f>
        <v>0</v>
      </c>
      <c r="CG2332">
        <f>'[1]TABLEAU DE BORD'!E2330-'[1]TABLEAU DE BORD'!C2330</f>
        <v>0</v>
      </c>
      <c r="CI2332">
        <f>'[1]TABLEAU DE BORD'!H2330</f>
        <v>0</v>
      </c>
      <c r="CJ2332">
        <f>'[1]TABLEAU DE BORD'!K2330-'[1]TABLEAU DE BORD'!I2330</f>
        <v>0</v>
      </c>
    </row>
    <row r="2333" spans="69:88" x14ac:dyDescent="0.25">
      <c r="CD23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BORD'!$B$13:$B$2000,0),9)))*Q2333/$M$18)</f>
        <v>237.96</v>
      </c>
      <c r="CF2333">
        <f>'[1]TABLEAU DE BORD'!B2331</f>
        <v>0</v>
      </c>
      <c r="CG2333">
        <f>'[1]TABLEAU DE BORD'!E2331-'[1]TABLEAU DE BORD'!C2331</f>
        <v>0</v>
      </c>
      <c r="CI2333">
        <f>'[1]TABLEAU DE BORD'!H2331</f>
        <v>0</v>
      </c>
      <c r="CJ2333">
        <f>'[1]TABLEAU DE BORD'!K2331-'[1]TABLEAU DE BORD'!I2331</f>
        <v>0</v>
      </c>
    </row>
    <row r="2334" spans="69:88" x14ac:dyDescent="0.25">
      <c r="CD23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BORD'!$B$13:$B$2000,0),9)))*Q2334/$M$18)</f>
        <v>237.96</v>
      </c>
      <c r="CF2334">
        <f>'[1]TABLEAU DE BORD'!B2332</f>
        <v>0</v>
      </c>
      <c r="CG2334">
        <f>'[1]TABLEAU DE BORD'!E2332-'[1]TABLEAU DE BORD'!C2332</f>
        <v>0</v>
      </c>
      <c r="CI2334">
        <f>'[1]TABLEAU DE BORD'!H2332</f>
        <v>0</v>
      </c>
      <c r="CJ2334">
        <f>'[1]TABLEAU DE BORD'!K2332-'[1]TABLEAU DE BORD'!I2332</f>
        <v>0</v>
      </c>
    </row>
    <row r="2335" spans="69:88" x14ac:dyDescent="0.25">
      <c r="CD23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BORD'!$B$13:$B$2000,0),9)))*Q2335/$M$18)</f>
        <v>237.96</v>
      </c>
      <c r="CF2335">
        <f>'[1]TABLEAU DE BORD'!B2333</f>
        <v>0</v>
      </c>
      <c r="CG2335">
        <f>'[1]TABLEAU DE BORD'!E2333-'[1]TABLEAU DE BORD'!C2333</f>
        <v>0</v>
      </c>
      <c r="CI2335">
        <f>'[1]TABLEAU DE BORD'!H2333</f>
        <v>0</v>
      </c>
      <c r="CJ2335">
        <f>'[1]TABLEAU DE BORD'!K2333-'[1]TABLEAU DE BORD'!I2333</f>
        <v>0</v>
      </c>
    </row>
    <row r="2336" spans="69:88" x14ac:dyDescent="0.25">
      <c r="CD23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BORD'!$B$13:$B$2000,0),9)))*Q2336/$M$18)</f>
        <v>237.96</v>
      </c>
      <c r="CF2336">
        <f>'[1]TABLEAU DE BORD'!B2334</f>
        <v>0</v>
      </c>
      <c r="CG2336">
        <f>'[1]TABLEAU DE BORD'!E2334-'[1]TABLEAU DE BORD'!C2334</f>
        <v>0</v>
      </c>
      <c r="CI2336">
        <f>'[1]TABLEAU DE BORD'!H2334</f>
        <v>0</v>
      </c>
      <c r="CJ2336">
        <f>'[1]TABLEAU DE BORD'!K2334-'[1]TABLEAU DE BORD'!I2334</f>
        <v>0</v>
      </c>
    </row>
    <row r="2337" spans="82:88" x14ac:dyDescent="0.25">
      <c r="CD23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BORD'!$B$13:$B$2000,0),9)))*Q2337/$M$18)</f>
        <v>237.96</v>
      </c>
      <c r="CF2337">
        <f>'[1]TABLEAU DE BORD'!B2335</f>
        <v>0</v>
      </c>
      <c r="CG2337">
        <f>'[1]TABLEAU DE BORD'!E2335-'[1]TABLEAU DE BORD'!C2335</f>
        <v>0</v>
      </c>
      <c r="CI2337">
        <f>'[1]TABLEAU DE BORD'!H2335</f>
        <v>0</v>
      </c>
      <c r="CJ2337">
        <f>'[1]TABLEAU DE BORD'!K2335-'[1]TABLEAU DE BORD'!I2335</f>
        <v>0</v>
      </c>
    </row>
    <row r="2338" spans="82:88" x14ac:dyDescent="0.25">
      <c r="CD23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BORD'!$B$13:$B$2000,0),9)))*Q2338/$M$18)</f>
        <v>237.96</v>
      </c>
      <c r="CF2338">
        <f>'[1]TABLEAU DE BORD'!B2336</f>
        <v>0</v>
      </c>
      <c r="CG2338">
        <f>'[1]TABLEAU DE BORD'!E2336-'[1]TABLEAU DE BORD'!C2336</f>
        <v>0</v>
      </c>
      <c r="CI2338">
        <f>'[1]TABLEAU DE BORD'!H2336</f>
        <v>0</v>
      </c>
      <c r="CJ2338">
        <f>'[1]TABLEAU DE BORD'!K2336-'[1]TABLEAU DE BORD'!I2336</f>
        <v>0</v>
      </c>
    </row>
    <row r="2339" spans="82:88" x14ac:dyDescent="0.25">
      <c r="CD23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BORD'!$B$13:$B$2000,0),9)))*Q2339/$M$18)</f>
        <v>237.96</v>
      </c>
      <c r="CF2339">
        <f>'[1]TABLEAU DE BORD'!B2337</f>
        <v>0</v>
      </c>
      <c r="CG2339">
        <f>'[1]TABLEAU DE BORD'!E2337-'[1]TABLEAU DE BORD'!C2337</f>
        <v>0</v>
      </c>
      <c r="CI2339">
        <f>'[1]TABLEAU DE BORD'!H2337</f>
        <v>0</v>
      </c>
      <c r="CJ2339">
        <f>'[1]TABLEAU DE BORD'!K2337-'[1]TABLEAU DE BORD'!I2337</f>
        <v>0</v>
      </c>
    </row>
    <row r="2340" spans="82:88" x14ac:dyDescent="0.25">
      <c r="CD23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BORD'!$B$13:$B$2000,0),9)))*Q2340/$M$18)</f>
        <v>237.96</v>
      </c>
      <c r="CF2340">
        <f>'[1]TABLEAU DE BORD'!B2338</f>
        <v>0</v>
      </c>
      <c r="CG2340">
        <f>'[1]TABLEAU DE BORD'!E2338-'[1]TABLEAU DE BORD'!C2338</f>
        <v>0</v>
      </c>
      <c r="CI2340">
        <f>'[1]TABLEAU DE BORD'!H2338</f>
        <v>0</v>
      </c>
      <c r="CJ2340">
        <f>'[1]TABLEAU DE BORD'!K2338-'[1]TABLEAU DE BORD'!I2338</f>
        <v>0</v>
      </c>
    </row>
    <row r="2341" spans="82:88" x14ac:dyDescent="0.25">
      <c r="CD23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BORD'!$B$13:$B$2000,0),9)))*Q2341/$M$18)</f>
        <v>237.96</v>
      </c>
      <c r="CF2341">
        <f>'[1]TABLEAU DE BORD'!B2339</f>
        <v>0</v>
      </c>
      <c r="CG2341">
        <f>'[1]TABLEAU DE BORD'!E2339-'[1]TABLEAU DE BORD'!C2339</f>
        <v>0</v>
      </c>
      <c r="CI2341">
        <f>'[1]TABLEAU DE BORD'!H2339</f>
        <v>0</v>
      </c>
      <c r="CJ2341">
        <f>'[1]TABLEAU DE BORD'!K2339-'[1]TABLEAU DE BORD'!I2339</f>
        <v>0</v>
      </c>
    </row>
    <row r="2342" spans="82:88" x14ac:dyDescent="0.25">
      <c r="CD23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BORD'!$B$13:$B$2000,0),9)))*Q2342/$M$18)</f>
        <v>237.96</v>
      </c>
      <c r="CF2342">
        <f>'[1]TABLEAU DE BORD'!B2340</f>
        <v>0</v>
      </c>
      <c r="CG2342">
        <f>'[1]TABLEAU DE BORD'!E2340-'[1]TABLEAU DE BORD'!C2340</f>
        <v>0</v>
      </c>
      <c r="CI2342">
        <f>'[1]TABLEAU DE BORD'!H2340</f>
        <v>0</v>
      </c>
      <c r="CJ2342">
        <f>'[1]TABLEAU DE BORD'!K2340-'[1]TABLEAU DE BORD'!I2340</f>
        <v>0</v>
      </c>
    </row>
    <row r="2343" spans="82:88" x14ac:dyDescent="0.25">
      <c r="CD23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BORD'!$B$13:$B$2000,0),9)))*Q2343/$M$18)</f>
        <v>237.96</v>
      </c>
      <c r="CF2343">
        <f>'[1]TABLEAU DE BORD'!B2341</f>
        <v>0</v>
      </c>
      <c r="CG2343">
        <f>'[1]TABLEAU DE BORD'!E2341-'[1]TABLEAU DE BORD'!C2341</f>
        <v>0</v>
      </c>
      <c r="CI2343">
        <f>'[1]TABLEAU DE BORD'!H2341</f>
        <v>0</v>
      </c>
      <c r="CJ2343">
        <f>'[1]TABLEAU DE BORD'!K2341-'[1]TABLEAU DE BORD'!I2341</f>
        <v>0</v>
      </c>
    </row>
    <row r="2344" spans="82:88" x14ac:dyDescent="0.25">
      <c r="CD23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BORD'!$B$13:$B$2000,0),9)))*Q2344/$M$18)</f>
        <v>237.96</v>
      </c>
      <c r="CF2344">
        <f>'[1]TABLEAU DE BORD'!B2342</f>
        <v>0</v>
      </c>
      <c r="CG2344">
        <f>'[1]TABLEAU DE BORD'!E2342-'[1]TABLEAU DE BORD'!C2342</f>
        <v>0</v>
      </c>
      <c r="CI2344">
        <f>'[1]TABLEAU DE BORD'!H2342</f>
        <v>0</v>
      </c>
      <c r="CJ2344">
        <f>'[1]TABLEAU DE BORD'!K2342-'[1]TABLEAU DE BORD'!I2342</f>
        <v>0</v>
      </c>
    </row>
    <row r="2345" spans="82:88" x14ac:dyDescent="0.25">
      <c r="CD23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BORD'!$B$13:$B$2000,0),9)))*Q2345/$M$18)</f>
        <v>237.96</v>
      </c>
      <c r="CF2345">
        <f>'[1]TABLEAU DE BORD'!B2343</f>
        <v>0</v>
      </c>
      <c r="CG2345">
        <f>'[1]TABLEAU DE BORD'!E2343-'[1]TABLEAU DE BORD'!C2343</f>
        <v>0</v>
      </c>
      <c r="CI2345">
        <f>'[1]TABLEAU DE BORD'!H2343</f>
        <v>0</v>
      </c>
      <c r="CJ2345">
        <f>'[1]TABLEAU DE BORD'!K2343-'[1]TABLEAU DE BORD'!I2343</f>
        <v>0</v>
      </c>
    </row>
    <row r="2346" spans="82:88" x14ac:dyDescent="0.25">
      <c r="CD23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BORD'!$B$13:$B$2000,0),9)))*Q2346/$M$18)</f>
        <v>237.96</v>
      </c>
      <c r="CF2346">
        <f>'[1]TABLEAU DE BORD'!B2344</f>
        <v>0</v>
      </c>
      <c r="CG2346">
        <f>'[1]TABLEAU DE BORD'!E2344-'[1]TABLEAU DE BORD'!C2344</f>
        <v>0</v>
      </c>
      <c r="CI2346">
        <f>'[1]TABLEAU DE BORD'!H2344</f>
        <v>0</v>
      </c>
      <c r="CJ2346">
        <f>'[1]TABLEAU DE BORD'!K2344-'[1]TABLEAU DE BORD'!I2344</f>
        <v>0</v>
      </c>
    </row>
    <row r="2347" spans="82:88" x14ac:dyDescent="0.25">
      <c r="CD23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BORD'!$B$13:$B$2000,0),9)))*Q2347/$M$18)</f>
        <v>237.96</v>
      </c>
      <c r="CF2347">
        <f>'[1]TABLEAU DE BORD'!B2345</f>
        <v>0</v>
      </c>
      <c r="CG2347">
        <f>'[1]TABLEAU DE BORD'!E2345-'[1]TABLEAU DE BORD'!C2345</f>
        <v>0</v>
      </c>
      <c r="CI2347">
        <f>'[1]TABLEAU DE BORD'!H2345</f>
        <v>0</v>
      </c>
      <c r="CJ2347">
        <f>'[1]TABLEAU DE BORD'!K2345-'[1]TABLEAU DE BORD'!I2345</f>
        <v>0</v>
      </c>
    </row>
    <row r="2348" spans="82:88" x14ac:dyDescent="0.25">
      <c r="CD23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BORD'!$B$13:$B$2000,0),9)))*Q2348/$M$18)</f>
        <v>237.96</v>
      </c>
      <c r="CF2348">
        <f>'[1]TABLEAU DE BORD'!B2346</f>
        <v>0</v>
      </c>
      <c r="CG2348">
        <f>'[1]TABLEAU DE BORD'!E2346-'[1]TABLEAU DE BORD'!C2346</f>
        <v>0</v>
      </c>
      <c r="CI2348">
        <f>'[1]TABLEAU DE BORD'!H2346</f>
        <v>0</v>
      </c>
      <c r="CJ2348">
        <f>'[1]TABLEAU DE BORD'!K2346-'[1]TABLEAU DE BORD'!I2346</f>
        <v>0</v>
      </c>
    </row>
    <row r="2349" spans="82:88" x14ac:dyDescent="0.25">
      <c r="CD23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BORD'!$B$13:$B$2000,0),9)))*Q2349/$M$18)</f>
        <v>237.96</v>
      </c>
      <c r="CF2349">
        <f>'[1]TABLEAU DE BORD'!B2347</f>
        <v>0</v>
      </c>
      <c r="CG2349">
        <f>'[1]TABLEAU DE BORD'!E2347-'[1]TABLEAU DE BORD'!C2347</f>
        <v>0</v>
      </c>
      <c r="CI2349">
        <f>'[1]TABLEAU DE BORD'!H2347</f>
        <v>0</v>
      </c>
      <c r="CJ2349">
        <f>'[1]TABLEAU DE BORD'!K2347-'[1]TABLEAU DE BORD'!I2347</f>
        <v>0</v>
      </c>
    </row>
    <row r="2350" spans="82:88" x14ac:dyDescent="0.25">
      <c r="CD23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BORD'!$B$13:$B$2000,0),9)))*Q2350/$M$18)</f>
        <v>237.96</v>
      </c>
      <c r="CF2350">
        <f>'[1]TABLEAU DE BORD'!B2348</f>
        <v>0</v>
      </c>
      <c r="CG2350">
        <f>'[1]TABLEAU DE BORD'!E2348-'[1]TABLEAU DE BORD'!C2348</f>
        <v>0</v>
      </c>
      <c r="CI2350">
        <f>'[1]TABLEAU DE BORD'!H2348</f>
        <v>0</v>
      </c>
      <c r="CJ2350">
        <f>'[1]TABLEAU DE BORD'!K2348-'[1]TABLEAU DE BORD'!I2348</f>
        <v>0</v>
      </c>
    </row>
    <row r="2351" spans="82:88" x14ac:dyDescent="0.25">
      <c r="CD23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BORD'!$B$13:$B$2000,0),9)))*Q2351/$M$18)</f>
        <v>237.96</v>
      </c>
      <c r="CF2351">
        <f>'[1]TABLEAU DE BORD'!B2349</f>
        <v>0</v>
      </c>
      <c r="CG2351">
        <f>'[1]TABLEAU DE BORD'!E2349-'[1]TABLEAU DE BORD'!C2349</f>
        <v>0</v>
      </c>
      <c r="CI2351">
        <f>'[1]TABLEAU DE BORD'!H2349</f>
        <v>0</v>
      </c>
      <c r="CJ2351">
        <f>'[1]TABLEAU DE BORD'!K2349-'[1]TABLEAU DE BORD'!I2349</f>
        <v>0</v>
      </c>
    </row>
    <row r="2352" spans="82:88" x14ac:dyDescent="0.25">
      <c r="CD23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BORD'!$B$13:$B$2000,0),9)))*Q2352/$M$18)</f>
        <v>237.96</v>
      </c>
      <c r="CF2352">
        <f>'[1]TABLEAU DE BORD'!B2350</f>
        <v>0</v>
      </c>
      <c r="CG2352">
        <f>'[1]TABLEAU DE BORD'!E2350-'[1]TABLEAU DE BORD'!C2350</f>
        <v>0</v>
      </c>
      <c r="CI2352">
        <f>'[1]TABLEAU DE BORD'!H2350</f>
        <v>0</v>
      </c>
      <c r="CJ2352">
        <f>'[1]TABLEAU DE BORD'!K2350-'[1]TABLEAU DE BORD'!I2350</f>
        <v>0</v>
      </c>
    </row>
    <row r="2353" spans="82:88" x14ac:dyDescent="0.25">
      <c r="CD23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BORD'!$B$13:$B$2000,0),9)))*Q2353/$M$18)</f>
        <v>237.96</v>
      </c>
      <c r="CF2353">
        <f>'[1]TABLEAU DE BORD'!B2351</f>
        <v>0</v>
      </c>
      <c r="CG2353">
        <f>'[1]TABLEAU DE BORD'!E2351-'[1]TABLEAU DE BORD'!C2351</f>
        <v>0</v>
      </c>
      <c r="CI2353">
        <f>'[1]TABLEAU DE BORD'!H2351</f>
        <v>0</v>
      </c>
      <c r="CJ2353">
        <f>'[1]TABLEAU DE BORD'!K2351-'[1]TABLEAU DE BORD'!I2351</f>
        <v>0</v>
      </c>
    </row>
    <row r="2354" spans="82:88" x14ac:dyDescent="0.25">
      <c r="CD23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BORD'!$B$13:$B$2000,0),9)))*Q2354/$M$18)</f>
        <v>237.96</v>
      </c>
      <c r="CF2354">
        <f>'[1]TABLEAU DE BORD'!B2352</f>
        <v>0</v>
      </c>
      <c r="CG2354">
        <f>'[1]TABLEAU DE BORD'!E2352-'[1]TABLEAU DE BORD'!C2352</f>
        <v>0</v>
      </c>
      <c r="CI2354">
        <f>'[1]TABLEAU DE BORD'!H2352</f>
        <v>0</v>
      </c>
      <c r="CJ2354">
        <f>'[1]TABLEAU DE BORD'!K2352-'[1]TABLEAU DE BORD'!I2352</f>
        <v>0</v>
      </c>
    </row>
    <row r="2355" spans="82:88" x14ac:dyDescent="0.25">
      <c r="CD23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BORD'!$B$13:$B$2000,0),9)))*Q2355/$M$18)</f>
        <v>237.96</v>
      </c>
      <c r="CF2355">
        <f>'[1]TABLEAU DE BORD'!B2353</f>
        <v>0</v>
      </c>
      <c r="CG2355">
        <f>'[1]TABLEAU DE BORD'!E2353-'[1]TABLEAU DE BORD'!C2353</f>
        <v>0</v>
      </c>
      <c r="CI2355">
        <f>'[1]TABLEAU DE BORD'!H2353</f>
        <v>0</v>
      </c>
      <c r="CJ2355">
        <f>'[1]TABLEAU DE BORD'!K2353-'[1]TABLEAU DE BORD'!I2353</f>
        <v>0</v>
      </c>
    </row>
    <row r="2356" spans="82:88" x14ac:dyDescent="0.25">
      <c r="CD23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BORD'!$B$13:$B$2000,0),9)))*Q2356/$M$18)</f>
        <v>237.96</v>
      </c>
      <c r="CF2356">
        <f>'[1]TABLEAU DE BORD'!B2354</f>
        <v>0</v>
      </c>
      <c r="CG2356">
        <f>'[1]TABLEAU DE BORD'!E2354-'[1]TABLEAU DE BORD'!C2354</f>
        <v>0</v>
      </c>
      <c r="CI2356">
        <f>'[1]TABLEAU DE BORD'!H2354</f>
        <v>0</v>
      </c>
      <c r="CJ2356">
        <f>'[1]TABLEAU DE BORD'!K2354-'[1]TABLEAU DE BORD'!I2354</f>
        <v>0</v>
      </c>
    </row>
    <row r="2357" spans="82:88" x14ac:dyDescent="0.25">
      <c r="CD23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BORD'!$B$13:$B$2000,0),9)))*Q2357/$M$18)</f>
        <v>237.96</v>
      </c>
      <c r="CF2357">
        <f>'[1]TABLEAU DE BORD'!B2355</f>
        <v>0</v>
      </c>
      <c r="CG2357">
        <f>'[1]TABLEAU DE BORD'!E2355-'[1]TABLEAU DE BORD'!C2355</f>
        <v>0</v>
      </c>
      <c r="CI2357">
        <f>'[1]TABLEAU DE BORD'!H2355</f>
        <v>0</v>
      </c>
      <c r="CJ2357">
        <f>'[1]TABLEAU DE BORD'!K2355-'[1]TABLEAU DE BORD'!I2355</f>
        <v>0</v>
      </c>
    </row>
    <row r="2358" spans="82:88" x14ac:dyDescent="0.25">
      <c r="CD23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BORD'!$B$13:$B$2000,0),9)))*Q2358/$M$18)</f>
        <v>237.96</v>
      </c>
      <c r="CF2358">
        <f>'[1]TABLEAU DE BORD'!B2356</f>
        <v>0</v>
      </c>
      <c r="CG2358">
        <f>'[1]TABLEAU DE BORD'!E2356-'[1]TABLEAU DE BORD'!C2356</f>
        <v>0</v>
      </c>
      <c r="CI2358">
        <f>'[1]TABLEAU DE BORD'!H2356</f>
        <v>0</v>
      </c>
      <c r="CJ2358">
        <f>'[1]TABLEAU DE BORD'!K2356-'[1]TABLEAU DE BORD'!I2356</f>
        <v>0</v>
      </c>
    </row>
    <row r="2359" spans="82:88" x14ac:dyDescent="0.25">
      <c r="CD23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BORD'!$B$13:$B$2000,0),9)))*Q2359/$M$18)</f>
        <v>237.96</v>
      </c>
      <c r="CF2359">
        <f>'[1]TABLEAU DE BORD'!B2357</f>
        <v>0</v>
      </c>
      <c r="CG2359">
        <f>'[1]TABLEAU DE BORD'!E2357-'[1]TABLEAU DE BORD'!C2357</f>
        <v>0</v>
      </c>
      <c r="CI2359">
        <f>'[1]TABLEAU DE BORD'!H2357</f>
        <v>0</v>
      </c>
      <c r="CJ2359">
        <f>'[1]TABLEAU DE BORD'!K2357-'[1]TABLEAU DE BORD'!I2357</f>
        <v>0</v>
      </c>
    </row>
    <row r="2360" spans="82:88" x14ac:dyDescent="0.25">
      <c r="CD23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BORD'!$B$13:$B$2000,0),9)))*Q2360/$M$18)</f>
        <v>237.96</v>
      </c>
      <c r="CF2360">
        <f>'[1]TABLEAU DE BORD'!B2358</f>
        <v>0</v>
      </c>
      <c r="CG2360">
        <f>'[1]TABLEAU DE BORD'!E2358-'[1]TABLEAU DE BORD'!C2358</f>
        <v>0</v>
      </c>
      <c r="CI2360">
        <f>'[1]TABLEAU DE BORD'!H2358</f>
        <v>0</v>
      </c>
      <c r="CJ2360">
        <f>'[1]TABLEAU DE BORD'!K2358-'[1]TABLEAU DE BORD'!I2358</f>
        <v>0</v>
      </c>
    </row>
    <row r="2361" spans="82:88" x14ac:dyDescent="0.25">
      <c r="CD23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BORD'!$B$13:$B$2000,0),9)))*Q2361/$M$18)</f>
        <v>237.96</v>
      </c>
      <c r="CF2361">
        <f>'[1]TABLEAU DE BORD'!B2359</f>
        <v>0</v>
      </c>
      <c r="CG2361">
        <f>'[1]TABLEAU DE BORD'!E2359-'[1]TABLEAU DE BORD'!C2359</f>
        <v>0</v>
      </c>
      <c r="CI2361">
        <f>'[1]TABLEAU DE BORD'!H2359</f>
        <v>0</v>
      </c>
      <c r="CJ2361">
        <f>'[1]TABLEAU DE BORD'!K2359-'[1]TABLEAU DE BORD'!I2359</f>
        <v>0</v>
      </c>
    </row>
    <row r="2362" spans="82:88" x14ac:dyDescent="0.25">
      <c r="CD23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BORD'!$B$13:$B$2000,0),9)))*Q2362/$M$18)</f>
        <v>237.96</v>
      </c>
      <c r="CF2362">
        <f>'[1]TABLEAU DE BORD'!B2360</f>
        <v>0</v>
      </c>
      <c r="CG2362">
        <f>'[1]TABLEAU DE BORD'!E2360-'[1]TABLEAU DE BORD'!C2360</f>
        <v>0</v>
      </c>
      <c r="CI2362">
        <f>'[1]TABLEAU DE BORD'!H2360</f>
        <v>0</v>
      </c>
      <c r="CJ2362">
        <f>'[1]TABLEAU DE BORD'!K2360-'[1]TABLEAU DE BORD'!I2360</f>
        <v>0</v>
      </c>
    </row>
    <row r="2363" spans="82:88" x14ac:dyDescent="0.25">
      <c r="CD23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BORD'!$B$13:$B$2000,0),9)))*Q2363/$M$18)</f>
        <v>237.96</v>
      </c>
      <c r="CF2363">
        <f>'[1]TABLEAU DE BORD'!B2361</f>
        <v>0</v>
      </c>
      <c r="CG2363">
        <f>'[1]TABLEAU DE BORD'!E2361-'[1]TABLEAU DE BORD'!C2361</f>
        <v>0</v>
      </c>
      <c r="CI2363">
        <f>'[1]TABLEAU DE BORD'!H2361</f>
        <v>0</v>
      </c>
      <c r="CJ2363">
        <f>'[1]TABLEAU DE BORD'!K2361-'[1]TABLEAU DE BORD'!I2361</f>
        <v>0</v>
      </c>
    </row>
    <row r="2364" spans="82:88" x14ac:dyDescent="0.25">
      <c r="CD23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BORD'!$B$13:$B$2000,0),9)))*Q2364/$M$18)</f>
        <v>237.96</v>
      </c>
      <c r="CF2364">
        <f>'[1]TABLEAU DE BORD'!B2362</f>
        <v>0</v>
      </c>
      <c r="CG2364">
        <f>'[1]TABLEAU DE BORD'!E2362-'[1]TABLEAU DE BORD'!C2362</f>
        <v>0</v>
      </c>
      <c r="CI2364">
        <f>'[1]TABLEAU DE BORD'!H2362</f>
        <v>0</v>
      </c>
      <c r="CJ2364">
        <f>'[1]TABLEAU DE BORD'!K2362-'[1]TABLEAU DE BORD'!I2362</f>
        <v>0</v>
      </c>
    </row>
    <row r="2365" spans="82:88" x14ac:dyDescent="0.25">
      <c r="CD23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BORD'!$B$13:$B$2000,0),9)))*Q2365/$M$18)</f>
        <v>237.96</v>
      </c>
      <c r="CF2365">
        <f>'[1]TABLEAU DE BORD'!B2363</f>
        <v>0</v>
      </c>
      <c r="CG2365">
        <f>'[1]TABLEAU DE BORD'!E2363-'[1]TABLEAU DE BORD'!C2363</f>
        <v>0</v>
      </c>
      <c r="CI2365">
        <f>'[1]TABLEAU DE BORD'!H2363</f>
        <v>0</v>
      </c>
      <c r="CJ2365">
        <f>'[1]TABLEAU DE BORD'!K2363-'[1]TABLEAU DE BORD'!I2363</f>
        <v>0</v>
      </c>
    </row>
    <row r="2366" spans="82:88" x14ac:dyDescent="0.25">
      <c r="CD23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BORD'!$B$13:$B$2000,0),9)))*Q2366/$M$18)</f>
        <v>237.96</v>
      </c>
      <c r="CF2366">
        <f>'[1]TABLEAU DE BORD'!B2364</f>
        <v>0</v>
      </c>
      <c r="CG2366">
        <f>'[1]TABLEAU DE BORD'!E2364-'[1]TABLEAU DE BORD'!C2364</f>
        <v>0</v>
      </c>
      <c r="CI2366">
        <f>'[1]TABLEAU DE BORD'!H2364</f>
        <v>0</v>
      </c>
      <c r="CJ2366">
        <f>'[1]TABLEAU DE BORD'!K2364-'[1]TABLEAU DE BORD'!I2364</f>
        <v>0</v>
      </c>
    </row>
    <row r="2367" spans="82:88" x14ac:dyDescent="0.25">
      <c r="CD23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BORD'!$B$13:$B$2000,0),9)))*Q2367/$M$18)</f>
        <v>237.96</v>
      </c>
      <c r="CF2367">
        <f>'[1]TABLEAU DE BORD'!B2365</f>
        <v>0</v>
      </c>
      <c r="CG2367">
        <f>'[1]TABLEAU DE BORD'!E2365-'[1]TABLEAU DE BORD'!C2365</f>
        <v>0</v>
      </c>
      <c r="CI2367">
        <f>'[1]TABLEAU DE BORD'!H2365</f>
        <v>0</v>
      </c>
      <c r="CJ2367">
        <f>'[1]TABLEAU DE BORD'!K2365-'[1]TABLEAU DE BORD'!I2365</f>
        <v>0</v>
      </c>
    </row>
    <row r="2368" spans="82:88" x14ac:dyDescent="0.25">
      <c r="CD23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BORD'!$B$13:$B$2000,0),9)))*Q2368/$M$18)</f>
        <v>237.96</v>
      </c>
      <c r="CF2368">
        <f>'[1]TABLEAU DE BORD'!B2366</f>
        <v>0</v>
      </c>
      <c r="CG2368">
        <f>'[1]TABLEAU DE BORD'!E2366-'[1]TABLEAU DE BORD'!C2366</f>
        <v>0</v>
      </c>
      <c r="CI2368">
        <f>'[1]TABLEAU DE BORD'!H2366</f>
        <v>0</v>
      </c>
      <c r="CJ2368">
        <f>'[1]TABLEAU DE BORD'!K2366-'[1]TABLEAU DE BORD'!I2366</f>
        <v>0</v>
      </c>
    </row>
    <row r="2369" spans="82:88" x14ac:dyDescent="0.25">
      <c r="CD23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BORD'!$B$13:$B$2000,0),9)))*Q2369/$M$18)</f>
        <v>237.96</v>
      </c>
      <c r="CF2369">
        <f>'[1]TABLEAU DE BORD'!B2367</f>
        <v>0</v>
      </c>
      <c r="CG2369">
        <f>'[1]TABLEAU DE BORD'!E2367-'[1]TABLEAU DE BORD'!C2367</f>
        <v>0</v>
      </c>
      <c r="CI2369">
        <f>'[1]TABLEAU DE BORD'!H2367</f>
        <v>0</v>
      </c>
      <c r="CJ2369">
        <f>'[1]TABLEAU DE BORD'!K2367-'[1]TABLEAU DE BORD'!I2367</f>
        <v>0</v>
      </c>
    </row>
    <row r="2370" spans="82:88" x14ac:dyDescent="0.25">
      <c r="CD23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BORD'!$B$13:$B$2000,0),9)))*Q2370/$M$18)</f>
        <v>237.96</v>
      </c>
      <c r="CF2370">
        <f>'[1]TABLEAU DE BORD'!B2368</f>
        <v>0</v>
      </c>
      <c r="CG2370">
        <f>'[1]TABLEAU DE BORD'!E2368-'[1]TABLEAU DE BORD'!C2368</f>
        <v>0</v>
      </c>
      <c r="CI2370">
        <f>'[1]TABLEAU DE BORD'!H2368</f>
        <v>0</v>
      </c>
      <c r="CJ2370">
        <f>'[1]TABLEAU DE BORD'!K2368-'[1]TABLEAU DE BORD'!I2368</f>
        <v>0</v>
      </c>
    </row>
    <row r="2371" spans="82:88" x14ac:dyDescent="0.25">
      <c r="CD23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BORD'!$B$13:$B$2000,0),9)))*Q2371/$M$18)</f>
        <v>237.96</v>
      </c>
      <c r="CF2371">
        <f>'[1]TABLEAU DE BORD'!B2369</f>
        <v>0</v>
      </c>
      <c r="CG2371">
        <f>'[1]TABLEAU DE BORD'!E2369-'[1]TABLEAU DE BORD'!C2369</f>
        <v>0</v>
      </c>
      <c r="CI2371">
        <f>'[1]TABLEAU DE BORD'!H2369</f>
        <v>0</v>
      </c>
      <c r="CJ2371">
        <f>'[1]TABLEAU DE BORD'!K2369-'[1]TABLEAU DE BORD'!I2369</f>
        <v>0</v>
      </c>
    </row>
    <row r="2372" spans="82:88" x14ac:dyDescent="0.25">
      <c r="CD23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BORD'!$B$13:$B$2000,0),9)))*Q2372/$M$18)</f>
        <v>237.96</v>
      </c>
      <c r="CF2372">
        <f>'[1]TABLEAU DE BORD'!B2370</f>
        <v>0</v>
      </c>
      <c r="CG2372">
        <f>'[1]TABLEAU DE BORD'!E2370-'[1]TABLEAU DE BORD'!C2370</f>
        <v>0</v>
      </c>
      <c r="CI2372">
        <f>'[1]TABLEAU DE BORD'!H2370</f>
        <v>0</v>
      </c>
      <c r="CJ2372">
        <f>'[1]TABLEAU DE BORD'!K2370-'[1]TABLEAU DE BORD'!I2370</f>
        <v>0</v>
      </c>
    </row>
    <row r="2373" spans="82:88" x14ac:dyDescent="0.25">
      <c r="CD23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BORD'!$B$13:$B$2000,0),9)))*Q2373/$M$18)</f>
        <v>237.96</v>
      </c>
      <c r="CF2373">
        <f>'[1]TABLEAU DE BORD'!B2371</f>
        <v>0</v>
      </c>
      <c r="CG2373">
        <f>'[1]TABLEAU DE BORD'!E2371-'[1]TABLEAU DE BORD'!C2371</f>
        <v>0</v>
      </c>
      <c r="CI2373">
        <f>'[1]TABLEAU DE BORD'!H2371</f>
        <v>0</v>
      </c>
      <c r="CJ2373">
        <f>'[1]TABLEAU DE BORD'!K2371-'[1]TABLEAU DE BORD'!I2371</f>
        <v>0</v>
      </c>
    </row>
    <row r="2374" spans="82:88" x14ac:dyDescent="0.25">
      <c r="CD23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BORD'!$B$13:$B$2000,0),9)))*Q2374/$M$18)</f>
        <v>237.96</v>
      </c>
      <c r="CF2374">
        <f>'[1]TABLEAU DE BORD'!B2372</f>
        <v>0</v>
      </c>
      <c r="CG2374">
        <f>'[1]TABLEAU DE BORD'!E2372-'[1]TABLEAU DE BORD'!C2372</f>
        <v>0</v>
      </c>
      <c r="CI2374">
        <f>'[1]TABLEAU DE BORD'!H2372</f>
        <v>0</v>
      </c>
      <c r="CJ2374">
        <f>'[1]TABLEAU DE BORD'!K2372-'[1]TABLEAU DE BORD'!I2372</f>
        <v>0</v>
      </c>
    </row>
    <row r="2375" spans="82:88" x14ac:dyDescent="0.25">
      <c r="CD23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BORD'!$B$13:$B$2000,0),9)))*Q2375/$M$18)</f>
        <v>237.96</v>
      </c>
      <c r="CF2375">
        <f>'[1]TABLEAU DE BORD'!B2373</f>
        <v>0</v>
      </c>
      <c r="CG2375">
        <f>'[1]TABLEAU DE BORD'!E2373-'[1]TABLEAU DE BORD'!C2373</f>
        <v>0</v>
      </c>
      <c r="CI2375">
        <f>'[1]TABLEAU DE BORD'!H2373</f>
        <v>0</v>
      </c>
      <c r="CJ2375">
        <f>'[1]TABLEAU DE BORD'!K2373-'[1]TABLEAU DE BORD'!I2373</f>
        <v>0</v>
      </c>
    </row>
    <row r="2376" spans="82:88" x14ac:dyDescent="0.25">
      <c r="CD23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BORD'!$B$13:$B$2000,0),9)))*Q2376/$M$18)</f>
        <v>237.96</v>
      </c>
      <c r="CF2376">
        <f>'[1]TABLEAU DE BORD'!B2374</f>
        <v>0</v>
      </c>
      <c r="CG2376">
        <f>'[1]TABLEAU DE BORD'!E2374-'[1]TABLEAU DE BORD'!C2374</f>
        <v>0</v>
      </c>
      <c r="CI2376">
        <f>'[1]TABLEAU DE BORD'!H2374</f>
        <v>0</v>
      </c>
      <c r="CJ2376">
        <f>'[1]TABLEAU DE BORD'!K2374-'[1]TABLEAU DE BORD'!I2374</f>
        <v>0</v>
      </c>
    </row>
    <row r="2377" spans="82:88" x14ac:dyDescent="0.25">
      <c r="CD23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BORD'!$B$13:$B$2000,0),9)))*Q2377/$M$18)</f>
        <v>237.96</v>
      </c>
      <c r="CF2377">
        <f>'[1]TABLEAU DE BORD'!B2375</f>
        <v>0</v>
      </c>
      <c r="CG2377">
        <f>'[1]TABLEAU DE BORD'!E2375-'[1]TABLEAU DE BORD'!C2375</f>
        <v>0</v>
      </c>
      <c r="CI2377">
        <f>'[1]TABLEAU DE BORD'!H2375</f>
        <v>0</v>
      </c>
      <c r="CJ2377">
        <f>'[1]TABLEAU DE BORD'!K2375-'[1]TABLEAU DE BORD'!I2375</f>
        <v>0</v>
      </c>
    </row>
    <row r="2378" spans="82:88" x14ac:dyDescent="0.25">
      <c r="CD23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BORD'!$B$13:$B$2000,0),9)))*Q2378/$M$18)</f>
        <v>237.96</v>
      </c>
      <c r="CF2378">
        <f>'[1]TABLEAU DE BORD'!B2376</f>
        <v>0</v>
      </c>
      <c r="CG2378">
        <f>'[1]TABLEAU DE BORD'!E2376-'[1]TABLEAU DE BORD'!C2376</f>
        <v>0</v>
      </c>
      <c r="CI2378">
        <f>'[1]TABLEAU DE BORD'!H2376</f>
        <v>0</v>
      </c>
      <c r="CJ2378">
        <f>'[1]TABLEAU DE BORD'!K2376-'[1]TABLEAU DE BORD'!I2376</f>
        <v>0</v>
      </c>
    </row>
    <row r="2379" spans="82:88" x14ac:dyDescent="0.25">
      <c r="CD23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BORD'!$B$13:$B$2000,0),9)))*Q2379/$M$18)</f>
        <v>237.96</v>
      </c>
      <c r="CF2379">
        <f>'[1]TABLEAU DE BORD'!B2377</f>
        <v>0</v>
      </c>
      <c r="CG2379">
        <f>'[1]TABLEAU DE BORD'!E2377-'[1]TABLEAU DE BORD'!C2377</f>
        <v>0</v>
      </c>
      <c r="CI2379">
        <f>'[1]TABLEAU DE BORD'!H2377</f>
        <v>0</v>
      </c>
      <c r="CJ2379">
        <f>'[1]TABLEAU DE BORD'!K2377-'[1]TABLEAU DE BORD'!I2377</f>
        <v>0</v>
      </c>
    </row>
    <row r="2380" spans="82:88" x14ac:dyDescent="0.25">
      <c r="CD23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BORD'!$B$13:$B$2000,0),9)))*Q2380/$M$18)</f>
        <v>237.96</v>
      </c>
      <c r="CF2380">
        <f>'[1]TABLEAU DE BORD'!B2378</f>
        <v>0</v>
      </c>
      <c r="CG2380">
        <f>'[1]TABLEAU DE BORD'!E2378-'[1]TABLEAU DE BORD'!C2378</f>
        <v>0</v>
      </c>
      <c r="CI2380">
        <f>'[1]TABLEAU DE BORD'!H2378</f>
        <v>0</v>
      </c>
      <c r="CJ2380">
        <f>'[1]TABLEAU DE BORD'!K2378-'[1]TABLEAU DE BORD'!I2378</f>
        <v>0</v>
      </c>
    </row>
    <row r="2381" spans="82:88" x14ac:dyDescent="0.25">
      <c r="CD23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BORD'!$B$13:$B$2000,0),9)))*Q2381/$M$18)</f>
        <v>237.96</v>
      </c>
      <c r="CF2381">
        <f>'[1]TABLEAU DE BORD'!B2379</f>
        <v>0</v>
      </c>
      <c r="CG2381">
        <f>'[1]TABLEAU DE BORD'!E2379-'[1]TABLEAU DE BORD'!C2379</f>
        <v>0</v>
      </c>
      <c r="CI2381">
        <f>'[1]TABLEAU DE BORD'!H2379</f>
        <v>0</v>
      </c>
      <c r="CJ2381">
        <f>'[1]TABLEAU DE BORD'!K2379-'[1]TABLEAU DE BORD'!I2379</f>
        <v>0</v>
      </c>
    </row>
    <row r="2382" spans="82:88" x14ac:dyDescent="0.25">
      <c r="CD23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BORD'!$B$13:$B$2000,0),9)))*Q2382/$M$18)</f>
        <v>237.96</v>
      </c>
      <c r="CF2382">
        <f>'[1]TABLEAU DE BORD'!B2380</f>
        <v>0</v>
      </c>
      <c r="CG2382">
        <f>'[1]TABLEAU DE BORD'!E2380-'[1]TABLEAU DE BORD'!C2380</f>
        <v>0</v>
      </c>
      <c r="CI2382">
        <f>'[1]TABLEAU DE BORD'!H2380</f>
        <v>0</v>
      </c>
      <c r="CJ2382">
        <f>'[1]TABLEAU DE BORD'!K2380-'[1]TABLEAU DE BORD'!I2380</f>
        <v>0</v>
      </c>
    </row>
    <row r="2383" spans="82:88" x14ac:dyDescent="0.25">
      <c r="CD23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BORD'!$B$13:$B$2000,0),9)))*Q2383/$M$18)</f>
        <v>237.96</v>
      </c>
      <c r="CF2383">
        <f>'[1]TABLEAU DE BORD'!B2381</f>
        <v>0</v>
      </c>
      <c r="CG2383">
        <f>'[1]TABLEAU DE BORD'!E2381-'[1]TABLEAU DE BORD'!C2381</f>
        <v>0</v>
      </c>
      <c r="CI2383">
        <f>'[1]TABLEAU DE BORD'!H2381</f>
        <v>0</v>
      </c>
      <c r="CJ2383">
        <f>'[1]TABLEAU DE BORD'!K2381-'[1]TABLEAU DE BORD'!I2381</f>
        <v>0</v>
      </c>
    </row>
    <row r="2384" spans="82:88" x14ac:dyDescent="0.25">
      <c r="CD23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BORD'!$B$13:$B$2000,0),9)))*Q2384/$M$18)</f>
        <v>237.96</v>
      </c>
      <c r="CF2384">
        <f>'[1]TABLEAU DE BORD'!B2382</f>
        <v>0</v>
      </c>
      <c r="CG2384">
        <f>'[1]TABLEAU DE BORD'!E2382-'[1]TABLEAU DE BORD'!C2382</f>
        <v>0</v>
      </c>
      <c r="CI2384">
        <f>'[1]TABLEAU DE BORD'!H2382</f>
        <v>0</v>
      </c>
      <c r="CJ2384">
        <f>'[1]TABLEAU DE BORD'!K2382-'[1]TABLEAU DE BORD'!I2382</f>
        <v>0</v>
      </c>
    </row>
    <row r="2385" spans="82:88" x14ac:dyDescent="0.25">
      <c r="CD23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BORD'!$B$13:$B$2000,0),9)))*Q2385/$M$18)</f>
        <v>237.96</v>
      </c>
      <c r="CF2385">
        <f>'[1]TABLEAU DE BORD'!B2383</f>
        <v>0</v>
      </c>
      <c r="CG2385">
        <f>'[1]TABLEAU DE BORD'!E2383-'[1]TABLEAU DE BORD'!C2383</f>
        <v>0</v>
      </c>
      <c r="CI2385">
        <f>'[1]TABLEAU DE BORD'!H2383</f>
        <v>0</v>
      </c>
      <c r="CJ2385">
        <f>'[1]TABLEAU DE BORD'!K2383-'[1]TABLEAU DE BORD'!I2383</f>
        <v>0</v>
      </c>
    </row>
    <row r="2386" spans="82:88" x14ac:dyDescent="0.25">
      <c r="CD23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BORD'!$B$13:$B$2000,0),9)))*Q2386/$M$18)</f>
        <v>237.96</v>
      </c>
      <c r="CF2386">
        <f>'[1]TABLEAU DE BORD'!B2384</f>
        <v>0</v>
      </c>
      <c r="CG2386">
        <f>'[1]TABLEAU DE BORD'!E2384-'[1]TABLEAU DE BORD'!C2384</f>
        <v>0</v>
      </c>
      <c r="CI2386">
        <f>'[1]TABLEAU DE BORD'!H2384</f>
        <v>0</v>
      </c>
      <c r="CJ2386">
        <f>'[1]TABLEAU DE BORD'!K2384-'[1]TABLEAU DE BORD'!I2384</f>
        <v>0</v>
      </c>
    </row>
    <row r="2387" spans="82:88" x14ac:dyDescent="0.25">
      <c r="CD23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BORD'!$B$13:$B$2000,0),9)))*Q2387/$M$18)</f>
        <v>237.96</v>
      </c>
      <c r="CF2387">
        <f>'[1]TABLEAU DE BORD'!B2385</f>
        <v>0</v>
      </c>
      <c r="CG2387">
        <f>'[1]TABLEAU DE BORD'!E2385-'[1]TABLEAU DE BORD'!C2385</f>
        <v>0</v>
      </c>
      <c r="CI2387">
        <f>'[1]TABLEAU DE BORD'!H2385</f>
        <v>0</v>
      </c>
      <c r="CJ2387">
        <f>'[1]TABLEAU DE BORD'!K2385-'[1]TABLEAU DE BORD'!I2385</f>
        <v>0</v>
      </c>
    </row>
    <row r="2388" spans="82:88" x14ac:dyDescent="0.25">
      <c r="CD23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BORD'!$B$13:$B$2000,0),9)))*Q2388/$M$18)</f>
        <v>237.96</v>
      </c>
      <c r="CF2388">
        <f>'[1]TABLEAU DE BORD'!B2386</f>
        <v>0</v>
      </c>
      <c r="CG2388">
        <f>'[1]TABLEAU DE BORD'!E2386-'[1]TABLEAU DE BORD'!C2386</f>
        <v>0</v>
      </c>
      <c r="CI2388">
        <f>'[1]TABLEAU DE BORD'!H2386</f>
        <v>0</v>
      </c>
      <c r="CJ2388">
        <f>'[1]TABLEAU DE BORD'!K2386-'[1]TABLEAU DE BORD'!I2386</f>
        <v>0</v>
      </c>
    </row>
    <row r="2389" spans="82:88" x14ac:dyDescent="0.25">
      <c r="CD23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BORD'!$B$13:$B$2000,0),9)))*Q2389/$M$18)</f>
        <v>237.96</v>
      </c>
      <c r="CF2389">
        <f>'[1]TABLEAU DE BORD'!B2387</f>
        <v>0</v>
      </c>
      <c r="CG2389">
        <f>'[1]TABLEAU DE BORD'!E2387-'[1]TABLEAU DE BORD'!C2387</f>
        <v>0</v>
      </c>
      <c r="CI2389">
        <f>'[1]TABLEAU DE BORD'!H2387</f>
        <v>0</v>
      </c>
      <c r="CJ2389">
        <f>'[1]TABLEAU DE BORD'!K2387-'[1]TABLEAU DE BORD'!I2387</f>
        <v>0</v>
      </c>
    </row>
    <row r="2390" spans="82:88" x14ac:dyDescent="0.25">
      <c r="CD23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BORD'!$B$13:$B$2000,0),9)))*Q2390/$M$18)</f>
        <v>237.96</v>
      </c>
      <c r="CF2390">
        <f>'[1]TABLEAU DE BORD'!B2388</f>
        <v>0</v>
      </c>
      <c r="CG2390">
        <f>'[1]TABLEAU DE BORD'!E2388-'[1]TABLEAU DE BORD'!C2388</f>
        <v>0</v>
      </c>
      <c r="CI2390">
        <f>'[1]TABLEAU DE BORD'!H2388</f>
        <v>0</v>
      </c>
      <c r="CJ2390">
        <f>'[1]TABLEAU DE BORD'!K2388-'[1]TABLEAU DE BORD'!I2388</f>
        <v>0</v>
      </c>
    </row>
    <row r="2391" spans="82:88" x14ac:dyDescent="0.25">
      <c r="CD23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BORD'!$B$13:$B$2000,0),9)))*Q2391/$M$18)</f>
        <v>237.96</v>
      </c>
      <c r="CF2391">
        <f>'[1]TABLEAU DE BORD'!B2389</f>
        <v>0</v>
      </c>
      <c r="CG2391">
        <f>'[1]TABLEAU DE BORD'!E2389-'[1]TABLEAU DE BORD'!C2389</f>
        <v>0</v>
      </c>
      <c r="CI2391">
        <f>'[1]TABLEAU DE BORD'!H2389</f>
        <v>0</v>
      </c>
      <c r="CJ2391">
        <f>'[1]TABLEAU DE BORD'!K2389-'[1]TABLEAU DE BORD'!I2389</f>
        <v>0</v>
      </c>
    </row>
    <row r="2392" spans="82:88" x14ac:dyDescent="0.25">
      <c r="CD23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BORD'!$B$13:$B$2000,0),9)))*Q2392/$M$18)</f>
        <v>237.96</v>
      </c>
      <c r="CF2392">
        <f>'[1]TABLEAU DE BORD'!B2390</f>
        <v>0</v>
      </c>
      <c r="CG2392">
        <f>'[1]TABLEAU DE BORD'!E2390-'[1]TABLEAU DE BORD'!C2390</f>
        <v>0</v>
      </c>
      <c r="CI2392">
        <f>'[1]TABLEAU DE BORD'!H2390</f>
        <v>0</v>
      </c>
      <c r="CJ2392">
        <f>'[1]TABLEAU DE BORD'!K2390-'[1]TABLEAU DE BORD'!I2390</f>
        <v>0</v>
      </c>
    </row>
    <row r="2393" spans="82:88" x14ac:dyDescent="0.25">
      <c r="CD23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BORD'!$B$13:$B$2000,0),9)))*Q2393/$M$18)</f>
        <v>237.96</v>
      </c>
      <c r="CF2393">
        <f>'[1]TABLEAU DE BORD'!B2391</f>
        <v>0</v>
      </c>
      <c r="CG2393">
        <f>'[1]TABLEAU DE BORD'!E2391-'[1]TABLEAU DE BORD'!C2391</f>
        <v>0</v>
      </c>
      <c r="CI2393">
        <f>'[1]TABLEAU DE BORD'!H2391</f>
        <v>0</v>
      </c>
      <c r="CJ2393">
        <f>'[1]TABLEAU DE BORD'!K2391-'[1]TABLEAU DE BORD'!I2391</f>
        <v>0</v>
      </c>
    </row>
    <row r="2394" spans="82:88" x14ac:dyDescent="0.25">
      <c r="CD23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BORD'!$B$13:$B$2000,0),9)))*Q2394/$M$18)</f>
        <v>237.96</v>
      </c>
      <c r="CF2394">
        <f>'[1]TABLEAU DE BORD'!B2392</f>
        <v>0</v>
      </c>
      <c r="CG2394">
        <f>'[1]TABLEAU DE BORD'!E2392-'[1]TABLEAU DE BORD'!C2392</f>
        <v>0</v>
      </c>
      <c r="CI2394">
        <f>'[1]TABLEAU DE BORD'!H2392</f>
        <v>0</v>
      </c>
      <c r="CJ2394">
        <f>'[1]TABLEAU DE BORD'!K2392-'[1]TABLEAU DE BORD'!I2392</f>
        <v>0</v>
      </c>
    </row>
    <row r="2395" spans="82:88" x14ac:dyDescent="0.25">
      <c r="CD23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BORD'!$B$13:$B$2000,0),9)))*Q2395/$M$18)</f>
        <v>237.96</v>
      </c>
      <c r="CF2395">
        <f>'[1]TABLEAU DE BORD'!B2393</f>
        <v>0</v>
      </c>
      <c r="CG2395">
        <f>'[1]TABLEAU DE BORD'!E2393-'[1]TABLEAU DE BORD'!C2393</f>
        <v>0</v>
      </c>
      <c r="CI2395">
        <f>'[1]TABLEAU DE BORD'!H2393</f>
        <v>0</v>
      </c>
      <c r="CJ2395">
        <f>'[1]TABLEAU DE BORD'!K2393-'[1]TABLEAU DE BORD'!I2393</f>
        <v>0</v>
      </c>
    </row>
    <row r="2396" spans="82:88" x14ac:dyDescent="0.25">
      <c r="CD23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BORD'!$B$13:$B$2000,0),9)))*Q2396/$M$18)</f>
        <v>237.96</v>
      </c>
      <c r="CF2396">
        <f>'[1]TABLEAU DE BORD'!B2394</f>
        <v>0</v>
      </c>
      <c r="CG2396">
        <f>'[1]TABLEAU DE BORD'!E2394-'[1]TABLEAU DE BORD'!C2394</f>
        <v>0</v>
      </c>
      <c r="CI2396">
        <f>'[1]TABLEAU DE BORD'!H2394</f>
        <v>0</v>
      </c>
      <c r="CJ2396">
        <f>'[1]TABLEAU DE BORD'!K2394-'[1]TABLEAU DE BORD'!I2394</f>
        <v>0</v>
      </c>
    </row>
    <row r="2397" spans="82:88" x14ac:dyDescent="0.25">
      <c r="CD23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BORD'!$B$13:$B$2000,0),9)))*Q2397/$M$18)</f>
        <v>237.96</v>
      </c>
      <c r="CF2397">
        <f>'[1]TABLEAU DE BORD'!B2395</f>
        <v>0</v>
      </c>
      <c r="CG2397">
        <f>'[1]TABLEAU DE BORD'!E2395-'[1]TABLEAU DE BORD'!C2395</f>
        <v>0</v>
      </c>
      <c r="CI2397">
        <f>'[1]TABLEAU DE BORD'!H2395</f>
        <v>0</v>
      </c>
      <c r="CJ2397">
        <f>'[1]TABLEAU DE BORD'!K2395-'[1]TABLEAU DE BORD'!I2395</f>
        <v>0</v>
      </c>
    </row>
    <row r="2398" spans="82:88" x14ac:dyDescent="0.25">
      <c r="CD23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BORD'!$B$13:$B$2000,0),9)))*Q2398/$M$18)</f>
        <v>237.96</v>
      </c>
      <c r="CF2398">
        <f>'[1]TABLEAU DE BORD'!B2396</f>
        <v>0</v>
      </c>
      <c r="CG2398">
        <f>'[1]TABLEAU DE BORD'!E2396-'[1]TABLEAU DE BORD'!C2396</f>
        <v>0</v>
      </c>
      <c r="CI2398">
        <f>'[1]TABLEAU DE BORD'!H2396</f>
        <v>0</v>
      </c>
      <c r="CJ2398">
        <f>'[1]TABLEAU DE BORD'!K2396-'[1]TABLEAU DE BORD'!I2396</f>
        <v>0</v>
      </c>
    </row>
    <row r="2399" spans="82:88" x14ac:dyDescent="0.25">
      <c r="CD23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BORD'!$B$13:$B$2000,0),9)))*Q2399/$M$18)</f>
        <v>237.96</v>
      </c>
      <c r="CF2399">
        <f>'[1]TABLEAU DE BORD'!B2397</f>
        <v>0</v>
      </c>
      <c r="CG2399">
        <f>'[1]TABLEAU DE BORD'!E2397-'[1]TABLEAU DE BORD'!C2397</f>
        <v>0</v>
      </c>
      <c r="CI2399">
        <f>'[1]TABLEAU DE BORD'!H2397</f>
        <v>0</v>
      </c>
      <c r="CJ2399">
        <f>'[1]TABLEAU DE BORD'!K2397-'[1]TABLEAU DE BORD'!I2397</f>
        <v>0</v>
      </c>
    </row>
    <row r="2400" spans="82:88" x14ac:dyDescent="0.25">
      <c r="CD24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BORD'!$B$13:$B$2000,0),9)))*Q2400/$M$18)</f>
        <v>237.96</v>
      </c>
      <c r="CF2400">
        <f>'[1]TABLEAU DE BORD'!B2398</f>
        <v>0</v>
      </c>
      <c r="CG2400">
        <f>'[1]TABLEAU DE BORD'!E2398-'[1]TABLEAU DE BORD'!C2398</f>
        <v>0</v>
      </c>
      <c r="CI2400">
        <f>'[1]TABLEAU DE BORD'!H2398</f>
        <v>0</v>
      </c>
      <c r="CJ2400">
        <f>'[1]TABLEAU DE BORD'!K2398-'[1]TABLEAU DE BORD'!I2398</f>
        <v>0</v>
      </c>
    </row>
    <row r="2401" spans="82:88" x14ac:dyDescent="0.25">
      <c r="CD24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BORD'!$B$13:$B$2000,0),9)))*Q2401/$M$18)</f>
        <v>237.96</v>
      </c>
      <c r="CF2401">
        <f>'[1]TABLEAU DE BORD'!B2399</f>
        <v>0</v>
      </c>
      <c r="CG2401">
        <f>'[1]TABLEAU DE BORD'!E2399-'[1]TABLEAU DE BORD'!C2399</f>
        <v>0</v>
      </c>
      <c r="CI2401">
        <f>'[1]TABLEAU DE BORD'!H2399</f>
        <v>0</v>
      </c>
      <c r="CJ2401">
        <f>'[1]TABLEAU DE BORD'!K2399-'[1]TABLEAU DE BORD'!I2399</f>
        <v>0</v>
      </c>
    </row>
    <row r="2402" spans="82:88" x14ac:dyDescent="0.25">
      <c r="CD24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BORD'!$B$13:$B$2000,0),9)))*Q2402/$M$18)</f>
        <v>237.96</v>
      </c>
      <c r="CF2402">
        <f>'[1]TABLEAU DE BORD'!B2400</f>
        <v>0</v>
      </c>
      <c r="CG2402">
        <f>'[1]TABLEAU DE BORD'!E2400-'[1]TABLEAU DE BORD'!C2400</f>
        <v>0</v>
      </c>
      <c r="CI2402">
        <f>'[1]TABLEAU DE BORD'!H2400</f>
        <v>0</v>
      </c>
      <c r="CJ2402">
        <f>'[1]TABLEAU DE BORD'!K2400-'[1]TABLEAU DE BORD'!I2400</f>
        <v>0</v>
      </c>
    </row>
    <row r="2403" spans="82:88" x14ac:dyDescent="0.25">
      <c r="CD24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BORD'!$B$13:$B$2000,0),9)))*Q2403/$M$18)</f>
        <v>237.96</v>
      </c>
      <c r="CF2403">
        <f>'[1]TABLEAU DE BORD'!B2401</f>
        <v>0</v>
      </c>
      <c r="CG2403">
        <f>'[1]TABLEAU DE BORD'!E2401-'[1]TABLEAU DE BORD'!C2401</f>
        <v>0</v>
      </c>
      <c r="CI2403">
        <f>'[1]TABLEAU DE BORD'!H2401</f>
        <v>0</v>
      </c>
      <c r="CJ2403">
        <f>'[1]TABLEAU DE BORD'!K2401-'[1]TABLEAU DE BORD'!I2401</f>
        <v>0</v>
      </c>
    </row>
    <row r="2404" spans="82:88" x14ac:dyDescent="0.25">
      <c r="CD24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BORD'!$B$13:$B$2000,0),9)))*Q2404/$M$18)</f>
        <v>237.96</v>
      </c>
      <c r="CF2404">
        <f>'[1]TABLEAU DE BORD'!B2402</f>
        <v>0</v>
      </c>
      <c r="CG2404">
        <f>'[1]TABLEAU DE BORD'!E2402-'[1]TABLEAU DE BORD'!C2402</f>
        <v>0</v>
      </c>
      <c r="CI2404">
        <f>'[1]TABLEAU DE BORD'!H2402</f>
        <v>0</v>
      </c>
      <c r="CJ2404">
        <f>'[1]TABLEAU DE BORD'!K2402-'[1]TABLEAU DE BORD'!I2402</f>
        <v>0</v>
      </c>
    </row>
    <row r="2405" spans="82:88" x14ac:dyDescent="0.25">
      <c r="CD24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BORD'!$B$13:$B$2000,0),9)))*Q2405/$M$18)</f>
        <v>237.96</v>
      </c>
      <c r="CF2405">
        <f>'[1]TABLEAU DE BORD'!B2403</f>
        <v>0</v>
      </c>
      <c r="CG2405">
        <f>'[1]TABLEAU DE BORD'!E2403-'[1]TABLEAU DE BORD'!C2403</f>
        <v>0</v>
      </c>
      <c r="CI2405">
        <f>'[1]TABLEAU DE BORD'!H2403</f>
        <v>0</v>
      </c>
      <c r="CJ2405">
        <f>'[1]TABLEAU DE BORD'!K2403-'[1]TABLEAU DE BORD'!I2403</f>
        <v>0</v>
      </c>
    </row>
    <row r="2406" spans="82:88" x14ac:dyDescent="0.25">
      <c r="CD24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BORD'!$B$13:$B$2000,0),9)))*Q2406/$M$18)</f>
        <v>237.96</v>
      </c>
      <c r="CF2406">
        <f>'[1]TABLEAU DE BORD'!B2404</f>
        <v>0</v>
      </c>
      <c r="CG2406">
        <f>'[1]TABLEAU DE BORD'!E2404-'[1]TABLEAU DE BORD'!C2404</f>
        <v>0</v>
      </c>
      <c r="CI2406">
        <f>'[1]TABLEAU DE BORD'!H2404</f>
        <v>0</v>
      </c>
      <c r="CJ2406">
        <f>'[1]TABLEAU DE BORD'!K2404-'[1]TABLEAU DE BORD'!I2404</f>
        <v>0</v>
      </c>
    </row>
    <row r="2407" spans="82:88" x14ac:dyDescent="0.25">
      <c r="CD24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BORD'!$B$13:$B$2000,0),9)))*Q2407/$M$18)</f>
        <v>237.96</v>
      </c>
      <c r="CF2407">
        <f>'[1]TABLEAU DE BORD'!B2405</f>
        <v>0</v>
      </c>
      <c r="CG2407">
        <f>'[1]TABLEAU DE BORD'!E2405-'[1]TABLEAU DE BORD'!C2405</f>
        <v>0</v>
      </c>
      <c r="CI2407">
        <f>'[1]TABLEAU DE BORD'!H2405</f>
        <v>0</v>
      </c>
      <c r="CJ2407">
        <f>'[1]TABLEAU DE BORD'!K2405-'[1]TABLEAU DE BORD'!I2405</f>
        <v>0</v>
      </c>
    </row>
    <row r="2408" spans="82:88" x14ac:dyDescent="0.25">
      <c r="CD24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BORD'!$B$13:$B$2000,0),9)))*Q2408/$M$18)</f>
        <v>237.96</v>
      </c>
      <c r="CF2408">
        <f>'[1]TABLEAU DE BORD'!B2406</f>
        <v>0</v>
      </c>
      <c r="CG2408">
        <f>'[1]TABLEAU DE BORD'!E2406-'[1]TABLEAU DE BORD'!C2406</f>
        <v>0</v>
      </c>
      <c r="CI2408">
        <f>'[1]TABLEAU DE BORD'!H2406</f>
        <v>0</v>
      </c>
      <c r="CJ2408">
        <f>'[1]TABLEAU DE BORD'!K2406-'[1]TABLEAU DE BORD'!I2406</f>
        <v>0</v>
      </c>
    </row>
    <row r="2409" spans="82:88" x14ac:dyDescent="0.25">
      <c r="CD24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BORD'!$B$13:$B$2000,0),9)))*Q2409/$M$18)</f>
        <v>237.96</v>
      </c>
      <c r="CF2409">
        <f>'[1]TABLEAU DE BORD'!B2407</f>
        <v>0</v>
      </c>
      <c r="CG2409">
        <f>'[1]TABLEAU DE BORD'!E2407-'[1]TABLEAU DE BORD'!C2407</f>
        <v>0</v>
      </c>
      <c r="CI2409">
        <f>'[1]TABLEAU DE BORD'!H2407</f>
        <v>0</v>
      </c>
      <c r="CJ2409">
        <f>'[1]TABLEAU DE BORD'!K2407-'[1]TABLEAU DE BORD'!I2407</f>
        <v>0</v>
      </c>
    </row>
    <row r="2410" spans="82:88" x14ac:dyDescent="0.25">
      <c r="CD24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BORD'!$B$13:$B$2000,0),9)))*Q2410/$M$18)</f>
        <v>237.96</v>
      </c>
      <c r="CF2410">
        <f>'[1]TABLEAU DE BORD'!B2408</f>
        <v>0</v>
      </c>
      <c r="CG2410">
        <f>'[1]TABLEAU DE BORD'!E2408-'[1]TABLEAU DE BORD'!C2408</f>
        <v>0</v>
      </c>
      <c r="CI2410">
        <f>'[1]TABLEAU DE BORD'!H2408</f>
        <v>0</v>
      </c>
      <c r="CJ2410">
        <f>'[1]TABLEAU DE BORD'!K2408-'[1]TABLEAU DE BORD'!I2408</f>
        <v>0</v>
      </c>
    </row>
    <row r="2411" spans="82:88" x14ac:dyDescent="0.25">
      <c r="CD24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BORD'!$B$13:$B$2000,0),9)))*Q2411/$M$18)</f>
        <v>237.96</v>
      </c>
      <c r="CF2411">
        <f>'[1]TABLEAU DE BORD'!B2409</f>
        <v>0</v>
      </c>
      <c r="CG2411">
        <f>'[1]TABLEAU DE BORD'!E2409-'[1]TABLEAU DE BORD'!C2409</f>
        <v>0</v>
      </c>
      <c r="CI2411">
        <f>'[1]TABLEAU DE BORD'!H2409</f>
        <v>0</v>
      </c>
      <c r="CJ2411">
        <f>'[1]TABLEAU DE BORD'!K2409-'[1]TABLEAU DE BORD'!I2409</f>
        <v>0</v>
      </c>
    </row>
    <row r="2412" spans="82:88" x14ac:dyDescent="0.25">
      <c r="CD24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BORD'!$B$13:$B$2000,0),9)))*Q2412/$M$18)</f>
        <v>237.96</v>
      </c>
      <c r="CF2412">
        <f>'[1]TABLEAU DE BORD'!B2410</f>
        <v>0</v>
      </c>
      <c r="CG2412">
        <f>'[1]TABLEAU DE BORD'!E2410-'[1]TABLEAU DE BORD'!C2410</f>
        <v>0</v>
      </c>
      <c r="CI2412">
        <f>'[1]TABLEAU DE BORD'!H2410</f>
        <v>0</v>
      </c>
      <c r="CJ2412">
        <f>'[1]TABLEAU DE BORD'!K2410-'[1]TABLEAU DE BORD'!I2410</f>
        <v>0</v>
      </c>
    </row>
    <row r="2413" spans="82:88" x14ac:dyDescent="0.25">
      <c r="CD24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BORD'!$B$13:$B$2000,0),9)))*Q2413/$M$18)</f>
        <v>237.96</v>
      </c>
      <c r="CF2413">
        <f>'[1]TABLEAU DE BORD'!B2411</f>
        <v>0</v>
      </c>
      <c r="CG2413">
        <f>'[1]TABLEAU DE BORD'!E2411-'[1]TABLEAU DE BORD'!C2411</f>
        <v>0</v>
      </c>
      <c r="CI2413">
        <f>'[1]TABLEAU DE BORD'!H2411</f>
        <v>0</v>
      </c>
      <c r="CJ2413">
        <f>'[1]TABLEAU DE BORD'!K2411-'[1]TABLEAU DE BORD'!I2411</f>
        <v>0</v>
      </c>
    </row>
    <row r="2414" spans="82:88" x14ac:dyDescent="0.25">
      <c r="CD24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BORD'!$B$13:$B$2000,0),9)))*Q2414/$M$18)</f>
        <v>237.96</v>
      </c>
      <c r="CF2414">
        <f>'[1]TABLEAU DE BORD'!B2412</f>
        <v>0</v>
      </c>
      <c r="CG2414">
        <f>'[1]TABLEAU DE BORD'!E2412-'[1]TABLEAU DE BORD'!C2412</f>
        <v>0</v>
      </c>
      <c r="CI2414">
        <f>'[1]TABLEAU DE BORD'!H2412</f>
        <v>0</v>
      </c>
      <c r="CJ2414">
        <f>'[1]TABLEAU DE BORD'!K2412-'[1]TABLEAU DE BORD'!I2412</f>
        <v>0</v>
      </c>
    </row>
    <row r="2415" spans="82:88" x14ac:dyDescent="0.25">
      <c r="CD24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BORD'!$B$13:$B$2000,0),9)))*Q2415/$M$18)</f>
        <v>237.96</v>
      </c>
      <c r="CF2415">
        <f>'[1]TABLEAU DE BORD'!B2413</f>
        <v>0</v>
      </c>
      <c r="CG2415">
        <f>'[1]TABLEAU DE BORD'!E2413-'[1]TABLEAU DE BORD'!C2413</f>
        <v>0</v>
      </c>
      <c r="CI2415">
        <f>'[1]TABLEAU DE BORD'!H2413</f>
        <v>0</v>
      </c>
      <c r="CJ2415">
        <f>'[1]TABLEAU DE BORD'!K2413-'[1]TABLEAU DE BORD'!I2413</f>
        <v>0</v>
      </c>
    </row>
    <row r="2416" spans="82:88" x14ac:dyDescent="0.25">
      <c r="CD24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BORD'!$B$13:$B$2000,0),9)))*Q2416/$M$18)</f>
        <v>237.96</v>
      </c>
      <c r="CF2416">
        <f>'[1]TABLEAU DE BORD'!B2414</f>
        <v>0</v>
      </c>
      <c r="CG2416">
        <f>'[1]TABLEAU DE BORD'!E2414-'[1]TABLEAU DE BORD'!C2414</f>
        <v>0</v>
      </c>
      <c r="CI2416">
        <f>'[1]TABLEAU DE BORD'!H2414</f>
        <v>0</v>
      </c>
      <c r="CJ2416">
        <f>'[1]TABLEAU DE BORD'!K2414-'[1]TABLEAU DE BORD'!I2414</f>
        <v>0</v>
      </c>
    </row>
    <row r="2417" spans="82:88" x14ac:dyDescent="0.25">
      <c r="CD24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BORD'!$B$13:$B$2000,0),9)))*Q2417/$M$18)</f>
        <v>237.96</v>
      </c>
      <c r="CF2417">
        <f>'[1]TABLEAU DE BORD'!B2415</f>
        <v>0</v>
      </c>
      <c r="CG2417">
        <f>'[1]TABLEAU DE BORD'!E2415-'[1]TABLEAU DE BORD'!C2415</f>
        <v>0</v>
      </c>
      <c r="CI2417">
        <f>'[1]TABLEAU DE BORD'!H2415</f>
        <v>0</v>
      </c>
      <c r="CJ2417">
        <f>'[1]TABLEAU DE BORD'!K2415-'[1]TABLEAU DE BORD'!I2415</f>
        <v>0</v>
      </c>
    </row>
    <row r="2418" spans="82:88" x14ac:dyDescent="0.25">
      <c r="CD24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BORD'!$B$13:$B$2000,0),9)))*Q2418/$M$18)</f>
        <v>237.96</v>
      </c>
      <c r="CF2418">
        <f>'[1]TABLEAU DE BORD'!B2416</f>
        <v>0</v>
      </c>
      <c r="CG2418">
        <f>'[1]TABLEAU DE BORD'!E2416-'[1]TABLEAU DE BORD'!C2416</f>
        <v>0</v>
      </c>
      <c r="CI2418">
        <f>'[1]TABLEAU DE BORD'!H2416</f>
        <v>0</v>
      </c>
      <c r="CJ2418">
        <f>'[1]TABLEAU DE BORD'!K2416-'[1]TABLEAU DE BORD'!I2416</f>
        <v>0</v>
      </c>
    </row>
    <row r="2419" spans="82:88" x14ac:dyDescent="0.25">
      <c r="CD24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BORD'!$B$13:$B$2000,0),9)))*Q2419/$M$18)</f>
        <v>237.96</v>
      </c>
      <c r="CF2419">
        <f>'[1]TABLEAU DE BORD'!B2417</f>
        <v>0</v>
      </c>
      <c r="CG2419">
        <f>'[1]TABLEAU DE BORD'!E2417-'[1]TABLEAU DE BORD'!C2417</f>
        <v>0</v>
      </c>
      <c r="CI2419">
        <f>'[1]TABLEAU DE BORD'!H2417</f>
        <v>0</v>
      </c>
      <c r="CJ2419">
        <f>'[1]TABLEAU DE BORD'!K2417-'[1]TABLEAU DE BORD'!I2417</f>
        <v>0</v>
      </c>
    </row>
    <row r="2420" spans="82:88" x14ac:dyDescent="0.25">
      <c r="CD24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BORD'!$B$13:$B$2000,0),9)))*Q2420/$M$18)</f>
        <v>237.96</v>
      </c>
      <c r="CF2420">
        <f>'[1]TABLEAU DE BORD'!B2418</f>
        <v>0</v>
      </c>
      <c r="CG2420">
        <f>'[1]TABLEAU DE BORD'!E2418-'[1]TABLEAU DE BORD'!C2418</f>
        <v>0</v>
      </c>
      <c r="CI2420">
        <f>'[1]TABLEAU DE BORD'!H2418</f>
        <v>0</v>
      </c>
      <c r="CJ2420">
        <f>'[1]TABLEAU DE BORD'!K2418-'[1]TABLEAU DE BORD'!I2418</f>
        <v>0</v>
      </c>
    </row>
    <row r="2421" spans="82:88" x14ac:dyDescent="0.25">
      <c r="CD24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BORD'!$B$13:$B$2000,0),9)))*Q2421/$M$18)</f>
        <v>237.96</v>
      </c>
      <c r="CF2421">
        <f>'[1]TABLEAU DE BORD'!B2419</f>
        <v>0</v>
      </c>
      <c r="CG2421">
        <f>'[1]TABLEAU DE BORD'!E2419-'[1]TABLEAU DE BORD'!C2419</f>
        <v>0</v>
      </c>
      <c r="CI2421">
        <f>'[1]TABLEAU DE BORD'!H2419</f>
        <v>0</v>
      </c>
      <c r="CJ2421">
        <f>'[1]TABLEAU DE BORD'!K2419-'[1]TABLEAU DE BORD'!I2419</f>
        <v>0</v>
      </c>
    </row>
    <row r="2422" spans="82:88" x14ac:dyDescent="0.25">
      <c r="CD24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BORD'!$B$13:$B$2000,0),9)))*Q2422/$M$18)</f>
        <v>237.96</v>
      </c>
      <c r="CF2422">
        <f>'[1]TABLEAU DE BORD'!B2420</f>
        <v>0</v>
      </c>
      <c r="CG2422">
        <f>'[1]TABLEAU DE BORD'!E2420-'[1]TABLEAU DE BORD'!C2420</f>
        <v>0</v>
      </c>
      <c r="CI2422">
        <f>'[1]TABLEAU DE BORD'!H2420</f>
        <v>0</v>
      </c>
      <c r="CJ2422">
        <f>'[1]TABLEAU DE BORD'!K2420-'[1]TABLEAU DE BORD'!I2420</f>
        <v>0</v>
      </c>
    </row>
    <row r="2423" spans="82:88" x14ac:dyDescent="0.25">
      <c r="CD24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BORD'!$B$13:$B$2000,0),9)))*Q2423/$M$18)</f>
        <v>237.96</v>
      </c>
      <c r="CF2423">
        <f>'[1]TABLEAU DE BORD'!B2421</f>
        <v>0</v>
      </c>
      <c r="CG2423">
        <f>'[1]TABLEAU DE BORD'!E2421-'[1]TABLEAU DE BORD'!C2421</f>
        <v>0</v>
      </c>
      <c r="CI2423">
        <f>'[1]TABLEAU DE BORD'!H2421</f>
        <v>0</v>
      </c>
      <c r="CJ2423">
        <f>'[1]TABLEAU DE BORD'!K2421-'[1]TABLEAU DE BORD'!I2421</f>
        <v>0</v>
      </c>
    </row>
    <row r="2424" spans="82:88" x14ac:dyDescent="0.25">
      <c r="CD24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BORD'!$B$13:$B$2000,0),9)))*Q2424/$M$18)</f>
        <v>237.96</v>
      </c>
      <c r="CF2424">
        <f>'[1]TABLEAU DE BORD'!B2422</f>
        <v>0</v>
      </c>
      <c r="CG2424">
        <f>'[1]TABLEAU DE BORD'!E2422-'[1]TABLEAU DE BORD'!C2422</f>
        <v>0</v>
      </c>
      <c r="CI2424">
        <f>'[1]TABLEAU DE BORD'!H2422</f>
        <v>0</v>
      </c>
      <c r="CJ2424">
        <f>'[1]TABLEAU DE BORD'!K2422-'[1]TABLEAU DE BORD'!I2422</f>
        <v>0</v>
      </c>
    </row>
    <row r="2425" spans="82:88" x14ac:dyDescent="0.25">
      <c r="CD24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BORD'!$B$13:$B$2000,0),9)))*Q2425/$M$18)</f>
        <v>237.96</v>
      </c>
      <c r="CF2425">
        <f>'[1]TABLEAU DE BORD'!B2423</f>
        <v>0</v>
      </c>
      <c r="CG2425">
        <f>'[1]TABLEAU DE BORD'!E2423-'[1]TABLEAU DE BORD'!C2423</f>
        <v>0</v>
      </c>
      <c r="CI2425">
        <f>'[1]TABLEAU DE BORD'!H2423</f>
        <v>0</v>
      </c>
      <c r="CJ2425">
        <f>'[1]TABLEAU DE BORD'!K2423-'[1]TABLEAU DE BORD'!I2423</f>
        <v>0</v>
      </c>
    </row>
    <row r="2426" spans="82:88" x14ac:dyDescent="0.25">
      <c r="CD24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BORD'!$B$13:$B$2000,0),9)))*Q2426/$M$18)</f>
        <v>237.96</v>
      </c>
      <c r="CF2426">
        <f>'[1]TABLEAU DE BORD'!B2424</f>
        <v>0</v>
      </c>
      <c r="CG2426">
        <f>'[1]TABLEAU DE BORD'!E2424-'[1]TABLEAU DE BORD'!C2424</f>
        <v>0</v>
      </c>
      <c r="CI2426">
        <f>'[1]TABLEAU DE BORD'!H2424</f>
        <v>0</v>
      </c>
      <c r="CJ2426">
        <f>'[1]TABLEAU DE BORD'!K2424-'[1]TABLEAU DE BORD'!I2424</f>
        <v>0</v>
      </c>
    </row>
    <row r="2427" spans="82:88" x14ac:dyDescent="0.25">
      <c r="CD24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BORD'!$B$13:$B$2000,0),9)))*Q2427/$M$18)</f>
        <v>237.96</v>
      </c>
      <c r="CF2427">
        <f>'[1]TABLEAU DE BORD'!B2425</f>
        <v>0</v>
      </c>
      <c r="CG2427">
        <f>'[1]TABLEAU DE BORD'!E2425-'[1]TABLEAU DE BORD'!C2425</f>
        <v>0</v>
      </c>
      <c r="CI2427">
        <f>'[1]TABLEAU DE BORD'!H2425</f>
        <v>0</v>
      </c>
      <c r="CJ2427">
        <f>'[1]TABLEAU DE BORD'!K2425-'[1]TABLEAU DE BORD'!I2425</f>
        <v>0</v>
      </c>
    </row>
    <row r="2428" spans="82:88" x14ac:dyDescent="0.25">
      <c r="CD24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BORD'!$B$13:$B$2000,0),9)))*Q2428/$M$18)</f>
        <v>237.96</v>
      </c>
      <c r="CF2428">
        <f>'[1]TABLEAU DE BORD'!B2426</f>
        <v>0</v>
      </c>
      <c r="CG2428">
        <f>'[1]TABLEAU DE BORD'!E2426-'[1]TABLEAU DE BORD'!C2426</f>
        <v>0</v>
      </c>
      <c r="CI2428">
        <f>'[1]TABLEAU DE BORD'!H2426</f>
        <v>0</v>
      </c>
      <c r="CJ2428">
        <f>'[1]TABLEAU DE BORD'!K2426-'[1]TABLEAU DE BORD'!I2426</f>
        <v>0</v>
      </c>
    </row>
    <row r="2429" spans="82:88" x14ac:dyDescent="0.25">
      <c r="CD24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BORD'!$B$13:$B$2000,0),9)))*Q2429/$M$18)</f>
        <v>237.96</v>
      </c>
      <c r="CF2429">
        <f>'[1]TABLEAU DE BORD'!B2427</f>
        <v>0</v>
      </c>
      <c r="CG2429">
        <f>'[1]TABLEAU DE BORD'!E2427-'[1]TABLEAU DE BORD'!C2427</f>
        <v>0</v>
      </c>
      <c r="CI2429">
        <f>'[1]TABLEAU DE BORD'!H2427</f>
        <v>0</v>
      </c>
      <c r="CJ2429">
        <f>'[1]TABLEAU DE BORD'!K2427-'[1]TABLEAU DE BORD'!I2427</f>
        <v>0</v>
      </c>
    </row>
    <row r="2430" spans="82:88" x14ac:dyDescent="0.25">
      <c r="CD24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BORD'!$B$13:$B$2000,0),9)))*Q2430/$M$18)</f>
        <v>237.96</v>
      </c>
      <c r="CF2430">
        <f>'[1]TABLEAU DE BORD'!B2428</f>
        <v>0</v>
      </c>
      <c r="CG2430">
        <f>'[1]TABLEAU DE BORD'!E2428-'[1]TABLEAU DE BORD'!C2428</f>
        <v>0</v>
      </c>
      <c r="CI2430">
        <f>'[1]TABLEAU DE BORD'!H2428</f>
        <v>0</v>
      </c>
      <c r="CJ2430">
        <f>'[1]TABLEAU DE BORD'!K2428-'[1]TABLEAU DE BORD'!I2428</f>
        <v>0</v>
      </c>
    </row>
    <row r="2431" spans="82:88" x14ac:dyDescent="0.25">
      <c r="CD24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BORD'!$B$13:$B$2000,0),9)))*Q2431/$M$18)</f>
        <v>237.96</v>
      </c>
      <c r="CF2431">
        <f>'[1]TABLEAU DE BORD'!B2429</f>
        <v>0</v>
      </c>
      <c r="CG2431">
        <f>'[1]TABLEAU DE BORD'!E2429-'[1]TABLEAU DE BORD'!C2429</f>
        <v>0</v>
      </c>
      <c r="CI2431">
        <f>'[1]TABLEAU DE BORD'!H2429</f>
        <v>0</v>
      </c>
      <c r="CJ2431">
        <f>'[1]TABLEAU DE BORD'!K2429-'[1]TABLEAU DE BORD'!I2429</f>
        <v>0</v>
      </c>
    </row>
    <row r="2432" spans="82:88" x14ac:dyDescent="0.25">
      <c r="CD24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BORD'!$B$13:$B$2000,0),9)))*Q2432/$M$18)</f>
        <v>237.96</v>
      </c>
      <c r="CF2432">
        <f>'[1]TABLEAU DE BORD'!B2430</f>
        <v>0</v>
      </c>
      <c r="CG2432">
        <f>'[1]TABLEAU DE BORD'!E2430-'[1]TABLEAU DE BORD'!C2430</f>
        <v>0</v>
      </c>
      <c r="CI2432">
        <f>'[1]TABLEAU DE BORD'!H2430</f>
        <v>0</v>
      </c>
      <c r="CJ2432">
        <f>'[1]TABLEAU DE BORD'!K2430-'[1]TABLEAU DE BORD'!I2430</f>
        <v>0</v>
      </c>
    </row>
    <row r="2433" spans="82:88" x14ac:dyDescent="0.25">
      <c r="CD24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BORD'!$B$13:$B$2000,0),9)))*Q2433/$M$18)</f>
        <v>237.96</v>
      </c>
      <c r="CF2433">
        <f>'[1]TABLEAU DE BORD'!B2431</f>
        <v>0</v>
      </c>
      <c r="CG2433">
        <f>'[1]TABLEAU DE BORD'!E2431-'[1]TABLEAU DE BORD'!C2431</f>
        <v>0</v>
      </c>
      <c r="CI2433">
        <f>'[1]TABLEAU DE BORD'!H2431</f>
        <v>0</v>
      </c>
      <c r="CJ2433">
        <f>'[1]TABLEAU DE BORD'!K2431-'[1]TABLEAU DE BORD'!I2431</f>
        <v>0</v>
      </c>
    </row>
    <row r="2434" spans="82:88" x14ac:dyDescent="0.25">
      <c r="CD24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BORD'!$B$13:$B$2000,0),9)))*Q2434/$M$18)</f>
        <v>237.96</v>
      </c>
      <c r="CF2434">
        <f>'[1]TABLEAU DE BORD'!B2432</f>
        <v>0</v>
      </c>
      <c r="CG2434">
        <f>'[1]TABLEAU DE BORD'!E2432-'[1]TABLEAU DE BORD'!C2432</f>
        <v>0</v>
      </c>
      <c r="CI2434">
        <f>'[1]TABLEAU DE BORD'!H2432</f>
        <v>0</v>
      </c>
      <c r="CJ2434">
        <f>'[1]TABLEAU DE BORD'!K2432-'[1]TABLEAU DE BORD'!I2432</f>
        <v>0</v>
      </c>
    </row>
    <row r="2435" spans="82:88" x14ac:dyDescent="0.25">
      <c r="CD24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BORD'!$B$13:$B$2000,0),9)))*Q2435/$M$18)</f>
        <v>237.96</v>
      </c>
      <c r="CF2435">
        <f>'[1]TABLEAU DE BORD'!B2433</f>
        <v>0</v>
      </c>
      <c r="CG2435">
        <f>'[1]TABLEAU DE BORD'!E2433-'[1]TABLEAU DE BORD'!C2433</f>
        <v>0</v>
      </c>
      <c r="CI2435">
        <f>'[1]TABLEAU DE BORD'!H2433</f>
        <v>0</v>
      </c>
      <c r="CJ2435">
        <f>'[1]TABLEAU DE BORD'!K2433-'[1]TABLEAU DE BORD'!I2433</f>
        <v>0</v>
      </c>
    </row>
    <row r="2436" spans="82:88" x14ac:dyDescent="0.25">
      <c r="CD24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BORD'!$B$13:$B$2000,0),9)))*Q2436/$M$18)</f>
        <v>237.96</v>
      </c>
      <c r="CF2436">
        <f>'[1]TABLEAU DE BORD'!B2434</f>
        <v>0</v>
      </c>
      <c r="CG2436">
        <f>'[1]TABLEAU DE BORD'!E2434-'[1]TABLEAU DE BORD'!C2434</f>
        <v>0</v>
      </c>
      <c r="CI2436">
        <f>'[1]TABLEAU DE BORD'!H2434</f>
        <v>0</v>
      </c>
      <c r="CJ2436">
        <f>'[1]TABLEAU DE BORD'!K2434-'[1]TABLEAU DE BORD'!I2434</f>
        <v>0</v>
      </c>
    </row>
    <row r="2437" spans="82:88" x14ac:dyDescent="0.25">
      <c r="CD24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BORD'!$B$13:$B$2000,0),9)))*Q2437/$M$18)</f>
        <v>237.96</v>
      </c>
      <c r="CF2437">
        <f>'[1]TABLEAU DE BORD'!B2435</f>
        <v>0</v>
      </c>
      <c r="CG2437">
        <f>'[1]TABLEAU DE BORD'!E2435-'[1]TABLEAU DE BORD'!C2435</f>
        <v>0</v>
      </c>
      <c r="CI2437">
        <f>'[1]TABLEAU DE BORD'!H2435</f>
        <v>0</v>
      </c>
      <c r="CJ2437">
        <f>'[1]TABLEAU DE BORD'!K2435-'[1]TABLEAU DE BORD'!I2435</f>
        <v>0</v>
      </c>
    </row>
    <row r="2438" spans="82:88" x14ac:dyDescent="0.25">
      <c r="CD24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BORD'!$B$13:$B$2000,0),9)))*Q2438/$M$18)</f>
        <v>237.96</v>
      </c>
      <c r="CF2438">
        <f>'[1]TABLEAU DE BORD'!B2436</f>
        <v>0</v>
      </c>
      <c r="CG2438">
        <f>'[1]TABLEAU DE BORD'!E2436-'[1]TABLEAU DE BORD'!C2436</f>
        <v>0</v>
      </c>
      <c r="CI2438">
        <f>'[1]TABLEAU DE BORD'!H2436</f>
        <v>0</v>
      </c>
      <c r="CJ2438">
        <f>'[1]TABLEAU DE BORD'!K2436-'[1]TABLEAU DE BORD'!I2436</f>
        <v>0</v>
      </c>
    </row>
    <row r="2439" spans="82:88" x14ac:dyDescent="0.25">
      <c r="CD24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BORD'!$B$13:$B$2000,0),9)))*Q2439/$M$18)</f>
        <v>237.96</v>
      </c>
      <c r="CF2439">
        <f>'[1]TABLEAU DE BORD'!B2437</f>
        <v>0</v>
      </c>
      <c r="CG2439">
        <f>'[1]TABLEAU DE BORD'!E2437-'[1]TABLEAU DE BORD'!C2437</f>
        <v>0</v>
      </c>
      <c r="CI2439">
        <f>'[1]TABLEAU DE BORD'!H2437</f>
        <v>0</v>
      </c>
      <c r="CJ2439">
        <f>'[1]TABLEAU DE BORD'!K2437-'[1]TABLEAU DE BORD'!I2437</f>
        <v>0</v>
      </c>
    </row>
    <row r="2440" spans="82:88" x14ac:dyDescent="0.25">
      <c r="CD24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BORD'!$B$13:$B$2000,0),9)))*Q2440/$M$18)</f>
        <v>237.96</v>
      </c>
      <c r="CF2440">
        <f>'[1]TABLEAU DE BORD'!B2438</f>
        <v>0</v>
      </c>
      <c r="CG2440">
        <f>'[1]TABLEAU DE BORD'!E2438-'[1]TABLEAU DE BORD'!C2438</f>
        <v>0</v>
      </c>
      <c r="CI2440">
        <f>'[1]TABLEAU DE BORD'!H2438</f>
        <v>0</v>
      </c>
      <c r="CJ2440">
        <f>'[1]TABLEAU DE BORD'!K2438-'[1]TABLEAU DE BORD'!I2438</f>
        <v>0</v>
      </c>
    </row>
    <row r="2441" spans="82:88" x14ac:dyDescent="0.25">
      <c r="CD24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BORD'!$B$13:$B$2000,0),9)))*Q2441/$M$18)</f>
        <v>237.96</v>
      </c>
      <c r="CF2441">
        <f>'[1]TABLEAU DE BORD'!B2439</f>
        <v>0</v>
      </c>
      <c r="CG2441">
        <f>'[1]TABLEAU DE BORD'!E2439-'[1]TABLEAU DE BORD'!C2439</f>
        <v>0</v>
      </c>
      <c r="CI2441">
        <f>'[1]TABLEAU DE BORD'!H2439</f>
        <v>0</v>
      </c>
      <c r="CJ2441">
        <f>'[1]TABLEAU DE BORD'!K2439-'[1]TABLEAU DE BORD'!I2439</f>
        <v>0</v>
      </c>
    </row>
    <row r="2442" spans="82:88" x14ac:dyDescent="0.25">
      <c r="CD24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BORD'!$B$13:$B$2000,0),9)))*Q2442/$M$18)</f>
        <v>237.96</v>
      </c>
      <c r="CF2442">
        <f>'[1]TABLEAU DE BORD'!B2440</f>
        <v>0</v>
      </c>
      <c r="CG2442">
        <f>'[1]TABLEAU DE BORD'!E2440-'[1]TABLEAU DE BORD'!C2440</f>
        <v>0</v>
      </c>
      <c r="CI2442">
        <f>'[1]TABLEAU DE BORD'!H2440</f>
        <v>0</v>
      </c>
      <c r="CJ2442">
        <f>'[1]TABLEAU DE BORD'!K2440-'[1]TABLEAU DE BORD'!I2440</f>
        <v>0</v>
      </c>
    </row>
    <row r="2443" spans="82:88" x14ac:dyDescent="0.25">
      <c r="CD24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BORD'!$B$13:$B$2000,0),9)))*Q2443/$M$18)</f>
        <v>237.96</v>
      </c>
      <c r="CF2443">
        <f>'[1]TABLEAU DE BORD'!B2441</f>
        <v>0</v>
      </c>
      <c r="CG2443">
        <f>'[1]TABLEAU DE BORD'!E2441-'[1]TABLEAU DE BORD'!C2441</f>
        <v>0</v>
      </c>
      <c r="CI2443">
        <f>'[1]TABLEAU DE BORD'!H2441</f>
        <v>0</v>
      </c>
      <c r="CJ2443">
        <f>'[1]TABLEAU DE BORD'!K2441-'[1]TABLEAU DE BORD'!I2441</f>
        <v>0</v>
      </c>
    </row>
    <row r="2444" spans="82:88" x14ac:dyDescent="0.25">
      <c r="CD24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BORD'!$B$13:$B$2000,0),9)))*Q2444/$M$18)</f>
        <v>237.96</v>
      </c>
      <c r="CF2444">
        <f>'[1]TABLEAU DE BORD'!B2442</f>
        <v>0</v>
      </c>
      <c r="CG2444">
        <f>'[1]TABLEAU DE BORD'!E2442-'[1]TABLEAU DE BORD'!C2442</f>
        <v>0</v>
      </c>
      <c r="CI2444">
        <f>'[1]TABLEAU DE BORD'!H2442</f>
        <v>0</v>
      </c>
      <c r="CJ2444">
        <f>'[1]TABLEAU DE BORD'!K2442-'[1]TABLEAU DE BORD'!I2442</f>
        <v>0</v>
      </c>
    </row>
    <row r="2445" spans="82:88" x14ac:dyDescent="0.25">
      <c r="CD24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BORD'!$B$13:$B$2000,0),9)))*Q2445/$M$18)</f>
        <v>237.96</v>
      </c>
      <c r="CF2445">
        <f>'[1]TABLEAU DE BORD'!B2443</f>
        <v>0</v>
      </c>
      <c r="CG2445">
        <f>'[1]TABLEAU DE BORD'!E2443-'[1]TABLEAU DE BORD'!C2443</f>
        <v>0</v>
      </c>
      <c r="CI2445">
        <f>'[1]TABLEAU DE BORD'!H2443</f>
        <v>0</v>
      </c>
      <c r="CJ2445">
        <f>'[1]TABLEAU DE BORD'!K2443-'[1]TABLEAU DE BORD'!I2443</f>
        <v>0</v>
      </c>
    </row>
    <row r="2446" spans="82:88" x14ac:dyDescent="0.25">
      <c r="CD24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BORD'!$B$13:$B$2000,0),9)))*Q2446/$M$18)</f>
        <v>237.96</v>
      </c>
      <c r="CF2446">
        <f>'[1]TABLEAU DE BORD'!B2444</f>
        <v>0</v>
      </c>
      <c r="CG2446">
        <f>'[1]TABLEAU DE BORD'!E2444-'[1]TABLEAU DE BORD'!C2444</f>
        <v>0</v>
      </c>
      <c r="CI2446">
        <f>'[1]TABLEAU DE BORD'!H2444</f>
        <v>0</v>
      </c>
      <c r="CJ2446">
        <f>'[1]TABLEAU DE BORD'!K2444-'[1]TABLEAU DE BORD'!I2444</f>
        <v>0</v>
      </c>
    </row>
    <row r="2447" spans="82:88" x14ac:dyDescent="0.25">
      <c r="CD24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BORD'!$B$13:$B$2000,0),9)))*Q2447/$M$18)</f>
        <v>237.96</v>
      </c>
      <c r="CF2447">
        <f>'[1]TABLEAU DE BORD'!B2445</f>
        <v>0</v>
      </c>
      <c r="CG2447">
        <f>'[1]TABLEAU DE BORD'!E2445-'[1]TABLEAU DE BORD'!C2445</f>
        <v>0</v>
      </c>
      <c r="CI2447">
        <f>'[1]TABLEAU DE BORD'!H2445</f>
        <v>0</v>
      </c>
      <c r="CJ2447">
        <f>'[1]TABLEAU DE BORD'!K2445-'[1]TABLEAU DE BORD'!I2445</f>
        <v>0</v>
      </c>
    </row>
    <row r="2448" spans="82:88" x14ac:dyDescent="0.25">
      <c r="CD24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BORD'!$B$13:$B$2000,0),9)))*Q2448/$M$18)</f>
        <v>237.96</v>
      </c>
      <c r="CF2448">
        <f>'[1]TABLEAU DE BORD'!B2446</f>
        <v>0</v>
      </c>
      <c r="CG2448">
        <f>'[1]TABLEAU DE BORD'!E2446-'[1]TABLEAU DE BORD'!C2446</f>
        <v>0</v>
      </c>
      <c r="CI2448">
        <f>'[1]TABLEAU DE BORD'!H2446</f>
        <v>0</v>
      </c>
      <c r="CJ2448">
        <f>'[1]TABLEAU DE BORD'!K2446-'[1]TABLEAU DE BORD'!I2446</f>
        <v>0</v>
      </c>
    </row>
    <row r="2449" spans="82:88" x14ac:dyDescent="0.25">
      <c r="CD24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BORD'!$B$13:$B$2000,0),9)))*Q2449/$M$18)</f>
        <v>237.96</v>
      </c>
      <c r="CF2449">
        <f>'[1]TABLEAU DE BORD'!B2447</f>
        <v>0</v>
      </c>
      <c r="CG2449">
        <f>'[1]TABLEAU DE BORD'!E2447-'[1]TABLEAU DE BORD'!C2447</f>
        <v>0</v>
      </c>
      <c r="CI2449">
        <f>'[1]TABLEAU DE BORD'!H2447</f>
        <v>0</v>
      </c>
      <c r="CJ2449">
        <f>'[1]TABLEAU DE BORD'!K2447-'[1]TABLEAU DE BORD'!I2447</f>
        <v>0</v>
      </c>
    </row>
    <row r="2450" spans="82:88" x14ac:dyDescent="0.25">
      <c r="CD24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BORD'!$B$13:$B$2000,0),9)))*Q2450/$M$18)</f>
        <v>237.96</v>
      </c>
      <c r="CF2450">
        <f>'[1]TABLEAU DE BORD'!B2448</f>
        <v>0</v>
      </c>
      <c r="CG2450">
        <f>'[1]TABLEAU DE BORD'!E2448-'[1]TABLEAU DE BORD'!C2448</f>
        <v>0</v>
      </c>
      <c r="CI2450">
        <f>'[1]TABLEAU DE BORD'!H2448</f>
        <v>0</v>
      </c>
      <c r="CJ2450">
        <f>'[1]TABLEAU DE BORD'!K2448-'[1]TABLEAU DE BORD'!I2448</f>
        <v>0</v>
      </c>
    </row>
    <row r="2451" spans="82:88" x14ac:dyDescent="0.25">
      <c r="CD24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BORD'!$B$13:$B$2000,0),9)))*Q2451/$M$18)</f>
        <v>237.96</v>
      </c>
      <c r="CF2451">
        <f>'[1]TABLEAU DE BORD'!B2449</f>
        <v>0</v>
      </c>
      <c r="CG2451">
        <f>'[1]TABLEAU DE BORD'!E2449-'[1]TABLEAU DE BORD'!C2449</f>
        <v>0</v>
      </c>
      <c r="CI2451">
        <f>'[1]TABLEAU DE BORD'!H2449</f>
        <v>0</v>
      </c>
      <c r="CJ2451">
        <f>'[1]TABLEAU DE BORD'!K2449-'[1]TABLEAU DE BORD'!I2449</f>
        <v>0</v>
      </c>
    </row>
    <row r="2452" spans="82:88" x14ac:dyDescent="0.25">
      <c r="CD24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BORD'!$B$13:$B$2000,0),9)))*Q2452/$M$18)</f>
        <v>237.96</v>
      </c>
      <c r="CF2452">
        <f>'[1]TABLEAU DE BORD'!B2450</f>
        <v>0</v>
      </c>
      <c r="CG2452">
        <f>'[1]TABLEAU DE BORD'!E2450-'[1]TABLEAU DE BORD'!C2450</f>
        <v>0</v>
      </c>
      <c r="CI2452">
        <f>'[1]TABLEAU DE BORD'!H2450</f>
        <v>0</v>
      </c>
      <c r="CJ2452">
        <f>'[1]TABLEAU DE BORD'!K2450-'[1]TABLEAU DE BORD'!I2450</f>
        <v>0</v>
      </c>
    </row>
    <row r="2453" spans="82:88" x14ac:dyDescent="0.25">
      <c r="CD24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BORD'!$B$13:$B$2000,0),9)))*Q2453/$M$18)</f>
        <v>237.96</v>
      </c>
      <c r="CF2453">
        <f>'[1]TABLEAU DE BORD'!B2451</f>
        <v>0</v>
      </c>
      <c r="CG2453">
        <f>'[1]TABLEAU DE BORD'!E2451-'[1]TABLEAU DE BORD'!C2451</f>
        <v>0</v>
      </c>
      <c r="CI2453">
        <f>'[1]TABLEAU DE BORD'!H2451</f>
        <v>0</v>
      </c>
      <c r="CJ2453">
        <f>'[1]TABLEAU DE BORD'!K2451-'[1]TABLEAU DE BORD'!I2451</f>
        <v>0</v>
      </c>
    </row>
    <row r="2454" spans="82:88" x14ac:dyDescent="0.25">
      <c r="CD24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BORD'!$B$13:$B$2000,0),9)))*Q2454/$M$18)</f>
        <v>237.96</v>
      </c>
      <c r="CF2454">
        <f>'[1]TABLEAU DE BORD'!B2452</f>
        <v>0</v>
      </c>
      <c r="CG2454">
        <f>'[1]TABLEAU DE BORD'!E2452-'[1]TABLEAU DE BORD'!C2452</f>
        <v>0</v>
      </c>
      <c r="CI2454">
        <f>'[1]TABLEAU DE BORD'!H2452</f>
        <v>0</v>
      </c>
      <c r="CJ2454">
        <f>'[1]TABLEAU DE BORD'!K2452-'[1]TABLEAU DE BORD'!I2452</f>
        <v>0</v>
      </c>
    </row>
    <row r="2455" spans="82:88" x14ac:dyDescent="0.25">
      <c r="CD24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BORD'!$B$13:$B$2000,0),9)))*Q2455/$M$18)</f>
        <v>237.96</v>
      </c>
      <c r="CF2455">
        <f>'[1]TABLEAU DE BORD'!B2453</f>
        <v>0</v>
      </c>
      <c r="CG2455">
        <f>'[1]TABLEAU DE BORD'!E2453-'[1]TABLEAU DE BORD'!C2453</f>
        <v>0</v>
      </c>
      <c r="CI2455">
        <f>'[1]TABLEAU DE BORD'!H2453</f>
        <v>0</v>
      </c>
      <c r="CJ2455">
        <f>'[1]TABLEAU DE BORD'!K2453-'[1]TABLEAU DE BORD'!I2453</f>
        <v>0</v>
      </c>
    </row>
    <row r="2456" spans="82:88" x14ac:dyDescent="0.25">
      <c r="CD24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BORD'!$B$13:$B$2000,0),9)))*Q2456/$M$18)</f>
        <v>237.96</v>
      </c>
      <c r="CF2456">
        <f>'[1]TABLEAU DE BORD'!B2454</f>
        <v>0</v>
      </c>
      <c r="CG2456">
        <f>'[1]TABLEAU DE BORD'!E2454-'[1]TABLEAU DE BORD'!C2454</f>
        <v>0</v>
      </c>
      <c r="CI2456">
        <f>'[1]TABLEAU DE BORD'!H2454</f>
        <v>0</v>
      </c>
      <c r="CJ2456">
        <f>'[1]TABLEAU DE BORD'!K2454-'[1]TABLEAU DE BORD'!I2454</f>
        <v>0</v>
      </c>
    </row>
    <row r="2457" spans="82:88" x14ac:dyDescent="0.25">
      <c r="CD24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BORD'!$B$13:$B$2000,0),9)))*Q2457/$M$18)</f>
        <v>237.96</v>
      </c>
      <c r="CF2457">
        <f>'[1]TABLEAU DE BORD'!B2455</f>
        <v>0</v>
      </c>
      <c r="CG2457">
        <f>'[1]TABLEAU DE BORD'!E2455-'[1]TABLEAU DE BORD'!C2455</f>
        <v>0</v>
      </c>
      <c r="CI2457">
        <f>'[1]TABLEAU DE BORD'!H2455</f>
        <v>0</v>
      </c>
      <c r="CJ2457">
        <f>'[1]TABLEAU DE BORD'!K2455-'[1]TABLEAU DE BORD'!I2455</f>
        <v>0</v>
      </c>
    </row>
    <row r="2458" spans="82:88" x14ac:dyDescent="0.25">
      <c r="CD24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BORD'!$B$13:$B$2000,0),9)))*Q2458/$M$18)</f>
        <v>237.96</v>
      </c>
      <c r="CF2458">
        <f>'[1]TABLEAU DE BORD'!B2456</f>
        <v>0</v>
      </c>
      <c r="CG2458">
        <f>'[1]TABLEAU DE BORD'!E2456-'[1]TABLEAU DE BORD'!C2456</f>
        <v>0</v>
      </c>
      <c r="CI2458">
        <f>'[1]TABLEAU DE BORD'!H2456</f>
        <v>0</v>
      </c>
      <c r="CJ2458">
        <f>'[1]TABLEAU DE BORD'!K2456-'[1]TABLEAU DE BORD'!I2456</f>
        <v>0</v>
      </c>
    </row>
    <row r="2459" spans="82:88" x14ac:dyDescent="0.25">
      <c r="CD24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BORD'!$B$13:$B$2000,0),9)))*Q2459/$M$18)</f>
        <v>237.96</v>
      </c>
      <c r="CF2459">
        <f>'[1]TABLEAU DE BORD'!B2457</f>
        <v>0</v>
      </c>
      <c r="CG2459">
        <f>'[1]TABLEAU DE BORD'!E2457-'[1]TABLEAU DE BORD'!C2457</f>
        <v>0</v>
      </c>
      <c r="CI2459">
        <f>'[1]TABLEAU DE BORD'!H2457</f>
        <v>0</v>
      </c>
      <c r="CJ2459">
        <f>'[1]TABLEAU DE BORD'!K2457-'[1]TABLEAU DE BORD'!I2457</f>
        <v>0</v>
      </c>
    </row>
    <row r="2460" spans="82:88" x14ac:dyDescent="0.25">
      <c r="CD24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BORD'!$B$13:$B$2000,0),9)))*Q2460/$M$18)</f>
        <v>237.96</v>
      </c>
      <c r="CF2460">
        <f>'[1]TABLEAU DE BORD'!B2458</f>
        <v>0</v>
      </c>
      <c r="CG2460">
        <f>'[1]TABLEAU DE BORD'!E2458-'[1]TABLEAU DE BORD'!C2458</f>
        <v>0</v>
      </c>
      <c r="CI2460">
        <f>'[1]TABLEAU DE BORD'!H2458</f>
        <v>0</v>
      </c>
      <c r="CJ2460">
        <f>'[1]TABLEAU DE BORD'!K2458-'[1]TABLEAU DE BORD'!I2458</f>
        <v>0</v>
      </c>
    </row>
    <row r="2461" spans="82:88" x14ac:dyDescent="0.25">
      <c r="CD24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BORD'!$B$13:$B$2000,0),9)))*Q2461/$M$18)</f>
        <v>237.96</v>
      </c>
      <c r="CF2461">
        <f>'[1]TABLEAU DE BORD'!B2459</f>
        <v>0</v>
      </c>
      <c r="CG2461">
        <f>'[1]TABLEAU DE BORD'!E2459-'[1]TABLEAU DE BORD'!C2459</f>
        <v>0</v>
      </c>
      <c r="CI2461">
        <f>'[1]TABLEAU DE BORD'!H2459</f>
        <v>0</v>
      </c>
      <c r="CJ2461">
        <f>'[1]TABLEAU DE BORD'!K2459-'[1]TABLEAU DE BORD'!I2459</f>
        <v>0</v>
      </c>
    </row>
    <row r="2462" spans="82:88" x14ac:dyDescent="0.25">
      <c r="CD24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BORD'!$B$13:$B$2000,0),9)))*Q2462/$M$18)</f>
        <v>237.96</v>
      </c>
      <c r="CF2462">
        <f>'[1]TABLEAU DE BORD'!B2460</f>
        <v>0</v>
      </c>
      <c r="CG2462">
        <f>'[1]TABLEAU DE BORD'!E2460-'[1]TABLEAU DE BORD'!C2460</f>
        <v>0</v>
      </c>
      <c r="CI2462">
        <f>'[1]TABLEAU DE BORD'!H2460</f>
        <v>0</v>
      </c>
      <c r="CJ2462">
        <f>'[1]TABLEAU DE BORD'!K2460-'[1]TABLEAU DE BORD'!I2460</f>
        <v>0</v>
      </c>
    </row>
    <row r="2463" spans="82:88" x14ac:dyDescent="0.25">
      <c r="CD24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BORD'!$B$13:$B$2000,0),9)))*Q2463/$M$18)</f>
        <v>237.96</v>
      </c>
      <c r="CF2463">
        <f>'[1]TABLEAU DE BORD'!B2461</f>
        <v>0</v>
      </c>
      <c r="CG2463">
        <f>'[1]TABLEAU DE BORD'!E2461-'[1]TABLEAU DE BORD'!C2461</f>
        <v>0</v>
      </c>
      <c r="CI2463">
        <f>'[1]TABLEAU DE BORD'!H2461</f>
        <v>0</v>
      </c>
      <c r="CJ2463">
        <f>'[1]TABLEAU DE BORD'!K2461-'[1]TABLEAU DE BORD'!I2461</f>
        <v>0</v>
      </c>
    </row>
    <row r="2464" spans="82:88" x14ac:dyDescent="0.25">
      <c r="CD24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BORD'!$B$13:$B$2000,0),9)))*Q2464/$M$18)</f>
        <v>237.96</v>
      </c>
      <c r="CF2464">
        <f>'[1]TABLEAU DE BORD'!B2462</f>
        <v>0</v>
      </c>
      <c r="CG2464">
        <f>'[1]TABLEAU DE BORD'!E2462-'[1]TABLEAU DE BORD'!C2462</f>
        <v>0</v>
      </c>
      <c r="CI2464">
        <f>'[1]TABLEAU DE BORD'!H2462</f>
        <v>0</v>
      </c>
      <c r="CJ2464">
        <f>'[1]TABLEAU DE BORD'!K2462-'[1]TABLEAU DE BORD'!I2462</f>
        <v>0</v>
      </c>
    </row>
    <row r="2465" spans="82:88" x14ac:dyDescent="0.25">
      <c r="CD24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BORD'!$B$13:$B$2000,0),9)))*Q2465/$M$18)</f>
        <v>237.96</v>
      </c>
      <c r="CF2465">
        <f>'[1]TABLEAU DE BORD'!B2463</f>
        <v>0</v>
      </c>
      <c r="CG2465">
        <f>'[1]TABLEAU DE BORD'!E2463-'[1]TABLEAU DE BORD'!C2463</f>
        <v>0</v>
      </c>
      <c r="CI2465">
        <f>'[1]TABLEAU DE BORD'!H2463</f>
        <v>0</v>
      </c>
      <c r="CJ2465">
        <f>'[1]TABLEAU DE BORD'!K2463-'[1]TABLEAU DE BORD'!I2463</f>
        <v>0</v>
      </c>
    </row>
    <row r="2466" spans="82:88" x14ac:dyDescent="0.25">
      <c r="CD24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BORD'!$B$13:$B$2000,0),9)))*Q2466/$M$18)</f>
        <v>237.96</v>
      </c>
      <c r="CF2466">
        <f>'[1]TABLEAU DE BORD'!B2464</f>
        <v>0</v>
      </c>
      <c r="CG2466">
        <f>'[1]TABLEAU DE BORD'!E2464-'[1]TABLEAU DE BORD'!C2464</f>
        <v>0</v>
      </c>
      <c r="CI2466">
        <f>'[1]TABLEAU DE BORD'!H2464</f>
        <v>0</v>
      </c>
      <c r="CJ2466">
        <f>'[1]TABLEAU DE BORD'!K2464-'[1]TABLEAU DE BORD'!I2464</f>
        <v>0</v>
      </c>
    </row>
    <row r="2467" spans="82:88" x14ac:dyDescent="0.25">
      <c r="CD24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BORD'!$B$13:$B$2000,0),9)))*Q2467/$M$18)</f>
        <v>237.96</v>
      </c>
      <c r="CF2467">
        <f>'[1]TABLEAU DE BORD'!B2465</f>
        <v>0</v>
      </c>
      <c r="CG2467">
        <f>'[1]TABLEAU DE BORD'!E2465-'[1]TABLEAU DE BORD'!C2465</f>
        <v>0</v>
      </c>
      <c r="CI2467">
        <f>'[1]TABLEAU DE BORD'!H2465</f>
        <v>0</v>
      </c>
      <c r="CJ2467">
        <f>'[1]TABLEAU DE BORD'!K2465-'[1]TABLEAU DE BORD'!I2465</f>
        <v>0</v>
      </c>
    </row>
    <row r="2468" spans="82:88" x14ac:dyDescent="0.25">
      <c r="CD24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BORD'!$B$13:$B$2000,0),9)))*Q2468/$M$18)</f>
        <v>237.96</v>
      </c>
      <c r="CF2468">
        <f>'[1]TABLEAU DE BORD'!B2466</f>
        <v>0</v>
      </c>
      <c r="CG2468">
        <f>'[1]TABLEAU DE BORD'!E2466-'[1]TABLEAU DE BORD'!C2466</f>
        <v>0</v>
      </c>
      <c r="CI2468">
        <f>'[1]TABLEAU DE BORD'!H2466</f>
        <v>0</v>
      </c>
      <c r="CJ2468">
        <f>'[1]TABLEAU DE BORD'!K2466-'[1]TABLEAU DE BORD'!I2466</f>
        <v>0</v>
      </c>
    </row>
    <row r="2469" spans="82:88" x14ac:dyDescent="0.25">
      <c r="CD24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BORD'!$B$13:$B$2000,0),9)))*Q2469/$M$18)</f>
        <v>237.96</v>
      </c>
      <c r="CF2469">
        <f>'[1]TABLEAU DE BORD'!B2467</f>
        <v>0</v>
      </c>
      <c r="CG2469">
        <f>'[1]TABLEAU DE BORD'!E2467-'[1]TABLEAU DE BORD'!C2467</f>
        <v>0</v>
      </c>
      <c r="CI2469">
        <f>'[1]TABLEAU DE BORD'!H2467</f>
        <v>0</v>
      </c>
      <c r="CJ2469">
        <f>'[1]TABLEAU DE BORD'!K2467-'[1]TABLEAU DE BORD'!I2467</f>
        <v>0</v>
      </c>
    </row>
    <row r="2470" spans="82:88" x14ac:dyDescent="0.25">
      <c r="CD24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BORD'!$B$13:$B$2000,0),9)))*Q2470/$M$18)</f>
        <v>237.96</v>
      </c>
      <c r="CF2470">
        <f>'[1]TABLEAU DE BORD'!B2468</f>
        <v>0</v>
      </c>
      <c r="CG2470">
        <f>'[1]TABLEAU DE BORD'!E2468-'[1]TABLEAU DE BORD'!C2468</f>
        <v>0</v>
      </c>
      <c r="CI2470">
        <f>'[1]TABLEAU DE BORD'!H2468</f>
        <v>0</v>
      </c>
      <c r="CJ2470">
        <f>'[1]TABLEAU DE BORD'!K2468-'[1]TABLEAU DE BORD'!I2468</f>
        <v>0</v>
      </c>
    </row>
    <row r="2471" spans="82:88" x14ac:dyDescent="0.25">
      <c r="CD24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BORD'!$B$13:$B$2000,0),9)))*Q2471/$M$18)</f>
        <v>237.96</v>
      </c>
      <c r="CF2471">
        <f>'[1]TABLEAU DE BORD'!B2469</f>
        <v>0</v>
      </c>
      <c r="CG2471">
        <f>'[1]TABLEAU DE BORD'!E2469-'[1]TABLEAU DE BORD'!C2469</f>
        <v>0</v>
      </c>
      <c r="CI2471">
        <f>'[1]TABLEAU DE BORD'!H2469</f>
        <v>0</v>
      </c>
      <c r="CJ2471">
        <f>'[1]TABLEAU DE BORD'!K2469-'[1]TABLEAU DE BORD'!I2469</f>
        <v>0</v>
      </c>
    </row>
    <row r="2472" spans="82:88" x14ac:dyDescent="0.25">
      <c r="CD24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BORD'!$B$13:$B$2000,0),9)))*Q2472/$M$18)</f>
        <v>237.96</v>
      </c>
      <c r="CF2472">
        <f>'[1]TABLEAU DE BORD'!B2470</f>
        <v>0</v>
      </c>
      <c r="CG2472">
        <f>'[1]TABLEAU DE BORD'!E2470-'[1]TABLEAU DE BORD'!C2470</f>
        <v>0</v>
      </c>
      <c r="CI2472">
        <f>'[1]TABLEAU DE BORD'!H2470</f>
        <v>0</v>
      </c>
      <c r="CJ2472">
        <f>'[1]TABLEAU DE BORD'!K2470-'[1]TABLEAU DE BORD'!I2470</f>
        <v>0</v>
      </c>
    </row>
    <row r="2473" spans="82:88" x14ac:dyDescent="0.25">
      <c r="CD24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BORD'!$B$13:$B$2000,0),9)))*Q2473/$M$18)</f>
        <v>237.96</v>
      </c>
      <c r="CF2473">
        <f>'[1]TABLEAU DE BORD'!B2471</f>
        <v>0</v>
      </c>
      <c r="CG2473">
        <f>'[1]TABLEAU DE BORD'!E2471-'[1]TABLEAU DE BORD'!C2471</f>
        <v>0</v>
      </c>
      <c r="CI2473">
        <f>'[1]TABLEAU DE BORD'!H2471</f>
        <v>0</v>
      </c>
      <c r="CJ2473">
        <f>'[1]TABLEAU DE BORD'!K2471-'[1]TABLEAU DE BORD'!I2471</f>
        <v>0</v>
      </c>
    </row>
    <row r="2474" spans="82:88" x14ac:dyDescent="0.25">
      <c r="CD24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BORD'!$B$13:$B$2000,0),9)))*Q2474/$M$18)</f>
        <v>237.96</v>
      </c>
      <c r="CF2474">
        <f>'[1]TABLEAU DE BORD'!B2472</f>
        <v>0</v>
      </c>
      <c r="CG2474">
        <f>'[1]TABLEAU DE BORD'!E2472-'[1]TABLEAU DE BORD'!C2472</f>
        <v>0</v>
      </c>
      <c r="CI2474">
        <f>'[1]TABLEAU DE BORD'!H2472</f>
        <v>0</v>
      </c>
      <c r="CJ2474">
        <f>'[1]TABLEAU DE BORD'!K2472-'[1]TABLEAU DE BORD'!I2472</f>
        <v>0</v>
      </c>
    </row>
    <row r="2475" spans="82:88" x14ac:dyDescent="0.25">
      <c r="CD24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BORD'!$B$13:$B$2000,0),9)))*Q2475/$M$18)</f>
        <v>237.96</v>
      </c>
      <c r="CF2475">
        <f>'[1]TABLEAU DE BORD'!B2473</f>
        <v>0</v>
      </c>
      <c r="CG2475">
        <f>'[1]TABLEAU DE BORD'!E2473-'[1]TABLEAU DE BORD'!C2473</f>
        <v>0</v>
      </c>
      <c r="CI2475">
        <f>'[1]TABLEAU DE BORD'!H2473</f>
        <v>0</v>
      </c>
      <c r="CJ2475">
        <f>'[1]TABLEAU DE BORD'!K2473-'[1]TABLEAU DE BORD'!I2473</f>
        <v>0</v>
      </c>
    </row>
    <row r="2476" spans="82:88" x14ac:dyDescent="0.25">
      <c r="CD24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BORD'!$B$13:$B$2000,0),9)))*Q2476/$M$18)</f>
        <v>237.96</v>
      </c>
      <c r="CF2476">
        <f>'[1]TABLEAU DE BORD'!B2474</f>
        <v>0</v>
      </c>
      <c r="CG2476">
        <f>'[1]TABLEAU DE BORD'!E2474-'[1]TABLEAU DE BORD'!C2474</f>
        <v>0</v>
      </c>
      <c r="CI2476">
        <f>'[1]TABLEAU DE BORD'!H2474</f>
        <v>0</v>
      </c>
      <c r="CJ2476">
        <f>'[1]TABLEAU DE BORD'!K2474-'[1]TABLEAU DE BORD'!I2474</f>
        <v>0</v>
      </c>
    </row>
    <row r="2477" spans="82:88" x14ac:dyDescent="0.25">
      <c r="CD24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BORD'!$B$13:$B$2000,0),9)))*Q2477/$M$18)</f>
        <v>237.96</v>
      </c>
      <c r="CF2477">
        <f>'[1]TABLEAU DE BORD'!B2475</f>
        <v>0</v>
      </c>
      <c r="CG2477">
        <f>'[1]TABLEAU DE BORD'!E2475-'[1]TABLEAU DE BORD'!C2475</f>
        <v>0</v>
      </c>
      <c r="CI2477">
        <f>'[1]TABLEAU DE BORD'!H2475</f>
        <v>0</v>
      </c>
      <c r="CJ2477">
        <f>'[1]TABLEAU DE BORD'!K2475-'[1]TABLEAU DE BORD'!I2475</f>
        <v>0</v>
      </c>
    </row>
    <row r="2478" spans="82:88" x14ac:dyDescent="0.25">
      <c r="CD24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BORD'!$B$13:$B$2000,0),9)))*Q2478/$M$18)</f>
        <v>237.96</v>
      </c>
      <c r="CF2478">
        <f>'[1]TABLEAU DE BORD'!B2476</f>
        <v>0</v>
      </c>
      <c r="CG2478">
        <f>'[1]TABLEAU DE BORD'!E2476-'[1]TABLEAU DE BORD'!C2476</f>
        <v>0</v>
      </c>
      <c r="CI2478">
        <f>'[1]TABLEAU DE BORD'!H2476</f>
        <v>0</v>
      </c>
      <c r="CJ2478">
        <f>'[1]TABLEAU DE BORD'!K2476-'[1]TABLEAU DE BORD'!I2476</f>
        <v>0</v>
      </c>
    </row>
    <row r="2479" spans="82:88" x14ac:dyDescent="0.25">
      <c r="CD24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BORD'!$B$13:$B$2000,0),9)))*Q2479/$M$18)</f>
        <v>237.96</v>
      </c>
      <c r="CF2479">
        <f>'[1]TABLEAU DE BORD'!B2477</f>
        <v>0</v>
      </c>
      <c r="CG2479">
        <f>'[1]TABLEAU DE BORD'!E2477-'[1]TABLEAU DE BORD'!C2477</f>
        <v>0</v>
      </c>
      <c r="CI2479">
        <f>'[1]TABLEAU DE BORD'!H2477</f>
        <v>0</v>
      </c>
      <c r="CJ2479">
        <f>'[1]TABLEAU DE BORD'!K2477-'[1]TABLEAU DE BORD'!I2477</f>
        <v>0</v>
      </c>
    </row>
    <row r="2480" spans="82:88" x14ac:dyDescent="0.25">
      <c r="CD24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BORD'!$B$13:$B$2000,0),9)))*Q2480/$M$18)</f>
        <v>237.96</v>
      </c>
      <c r="CF2480">
        <f>'[1]TABLEAU DE BORD'!B2478</f>
        <v>0</v>
      </c>
      <c r="CG2480">
        <f>'[1]TABLEAU DE BORD'!E2478-'[1]TABLEAU DE BORD'!C2478</f>
        <v>0</v>
      </c>
      <c r="CI2480">
        <f>'[1]TABLEAU DE BORD'!H2478</f>
        <v>0</v>
      </c>
      <c r="CJ2480">
        <f>'[1]TABLEAU DE BORD'!K2478-'[1]TABLEAU DE BORD'!I2478</f>
        <v>0</v>
      </c>
    </row>
    <row r="2481" spans="82:88" x14ac:dyDescent="0.25">
      <c r="CD24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BORD'!$B$13:$B$2000,0),9)))*Q2481/$M$18)</f>
        <v>237.96</v>
      </c>
      <c r="CF2481">
        <f>'[1]TABLEAU DE BORD'!B2479</f>
        <v>0</v>
      </c>
      <c r="CG2481">
        <f>'[1]TABLEAU DE BORD'!E2479-'[1]TABLEAU DE BORD'!C2479</f>
        <v>0</v>
      </c>
      <c r="CI2481">
        <f>'[1]TABLEAU DE BORD'!H2479</f>
        <v>0</v>
      </c>
      <c r="CJ2481">
        <f>'[1]TABLEAU DE BORD'!K2479-'[1]TABLEAU DE BORD'!I2479</f>
        <v>0</v>
      </c>
    </row>
    <row r="2482" spans="82:88" x14ac:dyDescent="0.25">
      <c r="CD24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BORD'!$B$13:$B$2000,0),9)))*Q2482/$M$18)</f>
        <v>237.96</v>
      </c>
      <c r="CF2482">
        <f>'[1]TABLEAU DE BORD'!B2480</f>
        <v>0</v>
      </c>
      <c r="CG2482">
        <f>'[1]TABLEAU DE BORD'!E2480-'[1]TABLEAU DE BORD'!C2480</f>
        <v>0</v>
      </c>
      <c r="CI2482">
        <f>'[1]TABLEAU DE BORD'!H2480</f>
        <v>0</v>
      </c>
      <c r="CJ2482">
        <f>'[1]TABLEAU DE BORD'!K2480-'[1]TABLEAU DE BORD'!I2480</f>
        <v>0</v>
      </c>
    </row>
    <row r="2483" spans="82:88" x14ac:dyDescent="0.25">
      <c r="CD24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BORD'!$B$13:$B$2000,0),9)))*Q2483/$M$18)</f>
        <v>237.96</v>
      </c>
      <c r="CF2483">
        <f>'[1]TABLEAU DE BORD'!B2481</f>
        <v>0</v>
      </c>
      <c r="CG2483">
        <f>'[1]TABLEAU DE BORD'!E2481-'[1]TABLEAU DE BORD'!C2481</f>
        <v>0</v>
      </c>
      <c r="CI2483">
        <f>'[1]TABLEAU DE BORD'!H2481</f>
        <v>0</v>
      </c>
      <c r="CJ2483">
        <f>'[1]TABLEAU DE BORD'!K2481-'[1]TABLEAU DE BORD'!I2481</f>
        <v>0</v>
      </c>
    </row>
    <row r="2484" spans="82:88" x14ac:dyDescent="0.25">
      <c r="CD24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BORD'!$B$13:$B$2000,0),9)))*Q2484/$M$18)</f>
        <v>237.96</v>
      </c>
      <c r="CF2484">
        <f>'[1]TABLEAU DE BORD'!B2482</f>
        <v>0</v>
      </c>
      <c r="CG2484">
        <f>'[1]TABLEAU DE BORD'!E2482-'[1]TABLEAU DE BORD'!C2482</f>
        <v>0</v>
      </c>
      <c r="CI2484">
        <f>'[1]TABLEAU DE BORD'!H2482</f>
        <v>0</v>
      </c>
      <c r="CJ2484">
        <f>'[1]TABLEAU DE BORD'!K2482-'[1]TABLEAU DE BORD'!I2482</f>
        <v>0</v>
      </c>
    </row>
    <row r="2485" spans="82:88" x14ac:dyDescent="0.25">
      <c r="CD24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BORD'!$B$13:$B$2000,0),9)))*Q2485/$M$18)</f>
        <v>237.96</v>
      </c>
      <c r="CF2485">
        <f>'[1]TABLEAU DE BORD'!B2483</f>
        <v>0</v>
      </c>
      <c r="CG2485">
        <f>'[1]TABLEAU DE BORD'!E2483-'[1]TABLEAU DE BORD'!C2483</f>
        <v>0</v>
      </c>
      <c r="CI2485">
        <f>'[1]TABLEAU DE BORD'!H2483</f>
        <v>0</v>
      </c>
      <c r="CJ2485">
        <f>'[1]TABLEAU DE BORD'!K2483-'[1]TABLEAU DE BORD'!I2483</f>
        <v>0</v>
      </c>
    </row>
    <row r="2486" spans="82:88" x14ac:dyDescent="0.25">
      <c r="CD24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BORD'!$B$13:$B$2000,0),9)))*Q2486/$M$18)</f>
        <v>237.96</v>
      </c>
      <c r="CF2486">
        <f>'[1]TABLEAU DE BORD'!B2484</f>
        <v>0</v>
      </c>
      <c r="CG2486">
        <f>'[1]TABLEAU DE BORD'!E2484-'[1]TABLEAU DE BORD'!C2484</f>
        <v>0</v>
      </c>
      <c r="CI2486">
        <f>'[1]TABLEAU DE BORD'!H2484</f>
        <v>0</v>
      </c>
      <c r="CJ2486">
        <f>'[1]TABLEAU DE BORD'!K2484-'[1]TABLEAU DE BORD'!I2484</f>
        <v>0</v>
      </c>
    </row>
    <row r="2487" spans="82:88" x14ac:dyDescent="0.25">
      <c r="CD24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BORD'!$B$13:$B$2000,0),9)))*Q2487/$M$18)</f>
        <v>237.96</v>
      </c>
      <c r="CF2487">
        <f>'[1]TABLEAU DE BORD'!B2485</f>
        <v>0</v>
      </c>
      <c r="CG2487">
        <f>'[1]TABLEAU DE BORD'!E2485-'[1]TABLEAU DE BORD'!C2485</f>
        <v>0</v>
      </c>
      <c r="CI2487">
        <f>'[1]TABLEAU DE BORD'!H2485</f>
        <v>0</v>
      </c>
      <c r="CJ2487">
        <f>'[1]TABLEAU DE BORD'!K2485-'[1]TABLEAU DE BORD'!I2485</f>
        <v>0</v>
      </c>
    </row>
    <row r="2488" spans="82:88" x14ac:dyDescent="0.25">
      <c r="CD24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BORD'!$B$13:$B$2000,0),9)))*Q2488/$M$18)</f>
        <v>237.96</v>
      </c>
      <c r="CF2488">
        <f>'[1]TABLEAU DE BORD'!B2486</f>
        <v>0</v>
      </c>
      <c r="CG2488">
        <f>'[1]TABLEAU DE BORD'!E2486-'[1]TABLEAU DE BORD'!C2486</f>
        <v>0</v>
      </c>
      <c r="CI2488">
        <f>'[1]TABLEAU DE BORD'!H2486</f>
        <v>0</v>
      </c>
      <c r="CJ2488">
        <f>'[1]TABLEAU DE BORD'!K2486-'[1]TABLEAU DE BORD'!I2486</f>
        <v>0</v>
      </c>
    </row>
    <row r="2489" spans="82:88" x14ac:dyDescent="0.25">
      <c r="CD24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BORD'!$B$13:$B$2000,0),9)))*Q2489/$M$18)</f>
        <v>237.96</v>
      </c>
      <c r="CF2489">
        <f>'[1]TABLEAU DE BORD'!B2487</f>
        <v>0</v>
      </c>
      <c r="CG2489">
        <f>'[1]TABLEAU DE BORD'!E2487-'[1]TABLEAU DE BORD'!C2487</f>
        <v>0</v>
      </c>
      <c r="CI2489">
        <f>'[1]TABLEAU DE BORD'!H2487</f>
        <v>0</v>
      </c>
      <c r="CJ2489">
        <f>'[1]TABLEAU DE BORD'!K2487-'[1]TABLEAU DE BORD'!I2487</f>
        <v>0</v>
      </c>
    </row>
    <row r="2490" spans="82:88" x14ac:dyDescent="0.25">
      <c r="CD24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BORD'!$B$13:$B$2000,0),9)))*Q2490/$M$18)</f>
        <v>237.96</v>
      </c>
      <c r="CF2490">
        <f>'[1]TABLEAU DE BORD'!B2488</f>
        <v>0</v>
      </c>
      <c r="CG2490">
        <f>'[1]TABLEAU DE BORD'!E2488-'[1]TABLEAU DE BORD'!C2488</f>
        <v>0</v>
      </c>
      <c r="CI2490">
        <f>'[1]TABLEAU DE BORD'!H2488</f>
        <v>0</v>
      </c>
      <c r="CJ2490">
        <f>'[1]TABLEAU DE BORD'!K2488-'[1]TABLEAU DE BORD'!I2488</f>
        <v>0</v>
      </c>
    </row>
    <row r="2491" spans="82:88" x14ac:dyDescent="0.25">
      <c r="CD24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BORD'!$B$13:$B$2000,0),9)))*Q2491/$M$18)</f>
        <v>237.96</v>
      </c>
      <c r="CF2491">
        <f>'[1]TABLEAU DE BORD'!B2489</f>
        <v>0</v>
      </c>
      <c r="CG2491">
        <f>'[1]TABLEAU DE BORD'!E2489-'[1]TABLEAU DE BORD'!C2489</f>
        <v>0</v>
      </c>
      <c r="CI2491">
        <f>'[1]TABLEAU DE BORD'!H2489</f>
        <v>0</v>
      </c>
      <c r="CJ2491">
        <f>'[1]TABLEAU DE BORD'!K2489-'[1]TABLEAU DE BORD'!I2489</f>
        <v>0</v>
      </c>
    </row>
    <row r="2492" spans="82:88" x14ac:dyDescent="0.25">
      <c r="CD24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BORD'!$B$13:$B$2000,0),9)))*Q2492/$M$18)</f>
        <v>237.96</v>
      </c>
      <c r="CF2492">
        <f>'[1]TABLEAU DE BORD'!B2490</f>
        <v>0</v>
      </c>
      <c r="CG2492">
        <f>'[1]TABLEAU DE BORD'!E2490-'[1]TABLEAU DE BORD'!C2490</f>
        <v>0</v>
      </c>
      <c r="CI2492">
        <f>'[1]TABLEAU DE BORD'!H2490</f>
        <v>0</v>
      </c>
      <c r="CJ2492">
        <f>'[1]TABLEAU DE BORD'!K2490-'[1]TABLEAU DE BORD'!I2490</f>
        <v>0</v>
      </c>
    </row>
    <row r="2493" spans="82:88" x14ac:dyDescent="0.25">
      <c r="CD24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BORD'!$B$13:$B$2000,0),9)))*Q2493/$M$18)</f>
        <v>237.96</v>
      </c>
      <c r="CF2493">
        <f>'[1]TABLEAU DE BORD'!B2491</f>
        <v>0</v>
      </c>
      <c r="CG2493">
        <f>'[1]TABLEAU DE BORD'!E2491-'[1]TABLEAU DE BORD'!C2491</f>
        <v>0</v>
      </c>
      <c r="CI2493">
        <f>'[1]TABLEAU DE BORD'!H2491</f>
        <v>0</v>
      </c>
      <c r="CJ2493">
        <f>'[1]TABLEAU DE BORD'!K2491-'[1]TABLEAU DE BORD'!I2491</f>
        <v>0</v>
      </c>
    </row>
    <row r="2494" spans="82:88" x14ac:dyDescent="0.25">
      <c r="CD24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BORD'!$B$13:$B$2000,0),9)))*Q2494/$M$18)</f>
        <v>237.96</v>
      </c>
      <c r="CF2494">
        <f>'[1]TABLEAU DE BORD'!B2492</f>
        <v>0</v>
      </c>
      <c r="CG2494">
        <f>'[1]TABLEAU DE BORD'!E2492-'[1]TABLEAU DE BORD'!C2492</f>
        <v>0</v>
      </c>
      <c r="CI2494">
        <f>'[1]TABLEAU DE BORD'!H2492</f>
        <v>0</v>
      </c>
      <c r="CJ2494">
        <f>'[1]TABLEAU DE BORD'!K2492-'[1]TABLEAU DE BORD'!I2492</f>
        <v>0</v>
      </c>
    </row>
    <row r="2495" spans="82:88" x14ac:dyDescent="0.25">
      <c r="CD24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BORD'!$B$13:$B$2000,0),9)))*Q2495/$M$18)</f>
        <v>237.96</v>
      </c>
      <c r="CF2495">
        <f>'[1]TABLEAU DE BORD'!B2493</f>
        <v>0</v>
      </c>
      <c r="CG2495">
        <f>'[1]TABLEAU DE BORD'!E2493-'[1]TABLEAU DE BORD'!C2493</f>
        <v>0</v>
      </c>
      <c r="CI2495">
        <f>'[1]TABLEAU DE BORD'!H2493</f>
        <v>0</v>
      </c>
      <c r="CJ2495">
        <f>'[1]TABLEAU DE BORD'!K2493-'[1]TABLEAU DE BORD'!I2493</f>
        <v>0</v>
      </c>
    </row>
    <row r="2496" spans="82:88" x14ac:dyDescent="0.25">
      <c r="CD24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BORD'!$B$13:$B$2000,0),9)))*Q2496/$M$18)</f>
        <v>237.96</v>
      </c>
      <c r="CF2496">
        <f>'[1]TABLEAU DE BORD'!B2494</f>
        <v>0</v>
      </c>
      <c r="CG2496">
        <f>'[1]TABLEAU DE BORD'!E2494-'[1]TABLEAU DE BORD'!C2494</f>
        <v>0</v>
      </c>
      <c r="CI2496">
        <f>'[1]TABLEAU DE BORD'!H2494</f>
        <v>0</v>
      </c>
      <c r="CJ2496">
        <f>'[1]TABLEAU DE BORD'!K2494-'[1]TABLEAU DE BORD'!I2494</f>
        <v>0</v>
      </c>
    </row>
    <row r="2497" spans="82:88" x14ac:dyDescent="0.25">
      <c r="CD24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BORD'!$B$13:$B$2000,0),9)))*Q2497/$M$18)</f>
        <v>237.96</v>
      </c>
      <c r="CF2497">
        <f>'[1]TABLEAU DE BORD'!B2495</f>
        <v>0</v>
      </c>
      <c r="CG2497">
        <f>'[1]TABLEAU DE BORD'!E2495-'[1]TABLEAU DE BORD'!C2495</f>
        <v>0</v>
      </c>
      <c r="CI2497">
        <f>'[1]TABLEAU DE BORD'!H2495</f>
        <v>0</v>
      </c>
      <c r="CJ2497">
        <f>'[1]TABLEAU DE BORD'!K2495-'[1]TABLEAU DE BORD'!I2495</f>
        <v>0</v>
      </c>
    </row>
    <row r="2498" spans="82:88" x14ac:dyDescent="0.25">
      <c r="CD24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BORD'!$B$13:$B$2000,0),9)))*Q2498/$M$18)</f>
        <v>237.96</v>
      </c>
      <c r="CF2498">
        <f>'[1]TABLEAU DE BORD'!B2496</f>
        <v>0</v>
      </c>
      <c r="CG2498">
        <f>'[1]TABLEAU DE BORD'!E2496-'[1]TABLEAU DE BORD'!C2496</f>
        <v>0</v>
      </c>
      <c r="CI2498">
        <f>'[1]TABLEAU DE BORD'!H2496</f>
        <v>0</v>
      </c>
      <c r="CJ2498">
        <f>'[1]TABLEAU DE BORD'!K2496-'[1]TABLEAU DE BORD'!I2496</f>
        <v>0</v>
      </c>
    </row>
    <row r="2499" spans="82:88" x14ac:dyDescent="0.25">
      <c r="CD24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BORD'!$B$13:$B$2000,0),9)))*Q2499/$M$18)</f>
        <v>237.96</v>
      </c>
      <c r="CF2499">
        <f>'[1]TABLEAU DE BORD'!B2497</f>
        <v>0</v>
      </c>
      <c r="CG2499">
        <f>'[1]TABLEAU DE BORD'!E2497-'[1]TABLEAU DE BORD'!C2497</f>
        <v>0</v>
      </c>
      <c r="CI2499">
        <f>'[1]TABLEAU DE BORD'!H2497</f>
        <v>0</v>
      </c>
      <c r="CJ2499">
        <f>'[1]TABLEAU DE BORD'!K2497-'[1]TABLEAU DE BORD'!I2497</f>
        <v>0</v>
      </c>
    </row>
    <row r="2500" spans="82:88" x14ac:dyDescent="0.25">
      <c r="CD25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BORD'!$B$13:$B$2000,0),9)))*Q2500/$M$18)</f>
        <v>237.96</v>
      </c>
      <c r="CF2500">
        <f>'[1]TABLEAU DE BORD'!B2498</f>
        <v>0</v>
      </c>
      <c r="CG2500">
        <f>'[1]TABLEAU DE BORD'!E2498-'[1]TABLEAU DE BORD'!C2498</f>
        <v>0</v>
      </c>
      <c r="CI2500">
        <f>'[1]TABLEAU DE BORD'!H2498</f>
        <v>0</v>
      </c>
      <c r="CJ2500">
        <f>'[1]TABLEAU DE BORD'!K2498-'[1]TABLEAU DE BORD'!I2498</f>
        <v>0</v>
      </c>
    </row>
    <row r="2501" spans="82:88" x14ac:dyDescent="0.25">
      <c r="CD25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BORD'!$B$13:$B$2000,0),9)))*Q2501/$M$18)</f>
        <v>237.96</v>
      </c>
      <c r="CF2501">
        <f>'[1]TABLEAU DE BORD'!B2499</f>
        <v>0</v>
      </c>
      <c r="CG2501">
        <f>'[1]TABLEAU DE BORD'!E2499-'[1]TABLEAU DE BORD'!C2499</f>
        <v>0</v>
      </c>
      <c r="CI2501">
        <f>'[1]TABLEAU DE BORD'!H2499</f>
        <v>0</v>
      </c>
      <c r="CJ2501">
        <f>'[1]TABLEAU DE BORD'!K2499-'[1]TABLEAU DE BORD'!I2499</f>
        <v>0</v>
      </c>
    </row>
    <row r="2502" spans="82:88" x14ac:dyDescent="0.25">
      <c r="CD25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BORD'!$B$13:$B$2000,0),9)))*Q2502/$M$18)</f>
        <v>237.96</v>
      </c>
      <c r="CF2502">
        <f>'[1]TABLEAU DE BORD'!B2500</f>
        <v>0</v>
      </c>
      <c r="CG2502">
        <f>'[1]TABLEAU DE BORD'!E2500-'[1]TABLEAU DE BORD'!C2500</f>
        <v>0</v>
      </c>
      <c r="CI2502">
        <f>'[1]TABLEAU DE BORD'!H2500</f>
        <v>0</v>
      </c>
      <c r="CJ2502">
        <f>'[1]TABLEAU DE BORD'!K2500-'[1]TABLEAU DE BORD'!I2500</f>
        <v>0</v>
      </c>
    </row>
    <row r="2503" spans="82:88" x14ac:dyDescent="0.25">
      <c r="CD25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BORD'!$B$13:$B$2000,0),9)))*Q2503/$M$18)</f>
        <v>237.96</v>
      </c>
      <c r="CF2503">
        <f>'[1]TABLEAU DE BORD'!B2501</f>
        <v>0</v>
      </c>
      <c r="CG2503">
        <f>'[1]TABLEAU DE BORD'!E2501-'[1]TABLEAU DE BORD'!C2501</f>
        <v>0</v>
      </c>
      <c r="CI2503">
        <f>'[1]TABLEAU DE BORD'!H2501</f>
        <v>0</v>
      </c>
      <c r="CJ2503">
        <f>'[1]TABLEAU DE BORD'!K2501-'[1]TABLEAU DE BORD'!I2501</f>
        <v>0</v>
      </c>
    </row>
    <row r="2504" spans="82:88" x14ac:dyDescent="0.25">
      <c r="CD25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BORD'!$B$13:$B$2000,0),9)))*Q2504/$M$18)</f>
        <v>237.96</v>
      </c>
      <c r="CF2504">
        <f>'[1]TABLEAU DE BORD'!B2502</f>
        <v>0</v>
      </c>
      <c r="CG2504">
        <f>'[1]TABLEAU DE BORD'!E2502-'[1]TABLEAU DE BORD'!C2502</f>
        <v>0</v>
      </c>
      <c r="CI2504">
        <f>'[1]TABLEAU DE BORD'!H2502</f>
        <v>0</v>
      </c>
      <c r="CJ2504">
        <f>'[1]TABLEAU DE BORD'!K2502-'[1]TABLEAU DE BORD'!I2502</f>
        <v>0</v>
      </c>
    </row>
    <row r="2505" spans="82:88" x14ac:dyDescent="0.25">
      <c r="CD25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BORD'!$B$13:$B$2000,0),9)))*Q2505/$M$18)</f>
        <v>237.96</v>
      </c>
      <c r="CF2505">
        <f>'[1]TABLEAU DE BORD'!B2503</f>
        <v>0</v>
      </c>
      <c r="CG2505">
        <f>'[1]TABLEAU DE BORD'!E2503-'[1]TABLEAU DE BORD'!C2503</f>
        <v>0</v>
      </c>
      <c r="CI2505">
        <f>'[1]TABLEAU DE BORD'!H2503</f>
        <v>0</v>
      </c>
      <c r="CJ2505">
        <f>'[1]TABLEAU DE BORD'!K2503-'[1]TABLEAU DE BORD'!I2503</f>
        <v>0</v>
      </c>
    </row>
    <row r="2506" spans="82:88" x14ac:dyDescent="0.25">
      <c r="CD25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BORD'!$B$13:$B$2000,0),9)))*Q2506/$M$18)</f>
        <v>237.96</v>
      </c>
      <c r="CF2506">
        <f>'[1]TABLEAU DE BORD'!B2504</f>
        <v>0</v>
      </c>
      <c r="CG2506">
        <f>'[1]TABLEAU DE BORD'!E2504-'[1]TABLEAU DE BORD'!C2504</f>
        <v>0</v>
      </c>
      <c r="CI2506">
        <f>'[1]TABLEAU DE BORD'!H2504</f>
        <v>0</v>
      </c>
      <c r="CJ2506">
        <f>'[1]TABLEAU DE BORD'!K2504-'[1]TABLEAU DE BORD'!I2504</f>
        <v>0</v>
      </c>
    </row>
    <row r="2507" spans="82:88" x14ac:dyDescent="0.25">
      <c r="CD25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BORD'!$B$13:$B$2000,0),9)))*Q2507/$M$18)</f>
        <v>237.96</v>
      </c>
      <c r="CF2507">
        <f>'[1]TABLEAU DE BORD'!B2505</f>
        <v>0</v>
      </c>
      <c r="CG2507">
        <f>'[1]TABLEAU DE BORD'!E2505-'[1]TABLEAU DE BORD'!C2505</f>
        <v>0</v>
      </c>
      <c r="CI2507">
        <f>'[1]TABLEAU DE BORD'!H2505</f>
        <v>0</v>
      </c>
      <c r="CJ2507">
        <f>'[1]TABLEAU DE BORD'!K2505-'[1]TABLEAU DE BORD'!I2505</f>
        <v>0</v>
      </c>
    </row>
    <row r="2508" spans="82:88" x14ac:dyDescent="0.25">
      <c r="CD25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BORD'!$B$13:$B$2000,0),9)))*Q2508/$M$18)</f>
        <v>237.96</v>
      </c>
      <c r="CF2508">
        <f>'[1]TABLEAU DE BORD'!B2506</f>
        <v>0</v>
      </c>
      <c r="CG2508">
        <f>'[1]TABLEAU DE BORD'!E2506-'[1]TABLEAU DE BORD'!C2506</f>
        <v>0</v>
      </c>
      <c r="CI2508">
        <f>'[1]TABLEAU DE BORD'!H2506</f>
        <v>0</v>
      </c>
      <c r="CJ2508">
        <f>'[1]TABLEAU DE BORD'!K2506-'[1]TABLEAU DE BORD'!I2506</f>
        <v>0</v>
      </c>
    </row>
    <row r="2509" spans="82:88" x14ac:dyDescent="0.25">
      <c r="CD25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BORD'!$B$13:$B$2000,0),9)))*Q2509/$M$18)</f>
        <v>237.96</v>
      </c>
      <c r="CF2509">
        <f>'[1]TABLEAU DE BORD'!B2507</f>
        <v>0</v>
      </c>
      <c r="CG2509">
        <f>'[1]TABLEAU DE BORD'!E2507-'[1]TABLEAU DE BORD'!C2507</f>
        <v>0</v>
      </c>
      <c r="CI2509">
        <f>'[1]TABLEAU DE BORD'!H2507</f>
        <v>0</v>
      </c>
      <c r="CJ2509">
        <f>'[1]TABLEAU DE BORD'!K2507-'[1]TABLEAU DE BORD'!I2507</f>
        <v>0</v>
      </c>
    </row>
    <row r="2510" spans="82:88" x14ac:dyDescent="0.25">
      <c r="CD25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BORD'!$B$13:$B$2000,0),9)))*Q2510/$M$18)</f>
        <v>237.96</v>
      </c>
      <c r="CF2510">
        <f>'[1]TABLEAU DE BORD'!B2508</f>
        <v>0</v>
      </c>
      <c r="CG2510">
        <f>'[1]TABLEAU DE BORD'!E2508-'[1]TABLEAU DE BORD'!C2508</f>
        <v>0</v>
      </c>
      <c r="CI2510">
        <f>'[1]TABLEAU DE BORD'!H2508</f>
        <v>0</v>
      </c>
      <c r="CJ2510">
        <f>'[1]TABLEAU DE BORD'!K2508-'[1]TABLEAU DE BORD'!I2508</f>
        <v>0</v>
      </c>
    </row>
    <row r="2511" spans="82:88" x14ac:dyDescent="0.25">
      <c r="CD25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BORD'!$B$13:$B$2000,0),9)))*Q2511/$M$18)</f>
        <v>237.96</v>
      </c>
      <c r="CF2511">
        <f>'[1]TABLEAU DE BORD'!B2509</f>
        <v>0</v>
      </c>
      <c r="CG2511">
        <f>'[1]TABLEAU DE BORD'!E2509-'[1]TABLEAU DE BORD'!C2509</f>
        <v>0</v>
      </c>
      <c r="CI2511">
        <f>'[1]TABLEAU DE BORD'!H2509</f>
        <v>0</v>
      </c>
      <c r="CJ2511">
        <f>'[1]TABLEAU DE BORD'!K2509-'[1]TABLEAU DE BORD'!I2509</f>
        <v>0</v>
      </c>
    </row>
    <row r="2512" spans="82:88" x14ac:dyDescent="0.25">
      <c r="CD25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BORD'!$B$13:$B$2000,0),9)))*Q2512/$M$18)</f>
        <v>237.96</v>
      </c>
      <c r="CF2512">
        <f>'[1]TABLEAU DE BORD'!B2510</f>
        <v>0</v>
      </c>
      <c r="CG2512">
        <f>'[1]TABLEAU DE BORD'!E2510-'[1]TABLEAU DE BORD'!C2510</f>
        <v>0</v>
      </c>
      <c r="CI2512">
        <f>'[1]TABLEAU DE BORD'!H2510</f>
        <v>0</v>
      </c>
      <c r="CJ2512">
        <f>'[1]TABLEAU DE BORD'!K2510-'[1]TABLEAU DE BORD'!I2510</f>
        <v>0</v>
      </c>
    </row>
    <row r="2513" spans="82:88" x14ac:dyDescent="0.25">
      <c r="CD25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BORD'!$B$13:$B$2000,0),9)))*Q2513/$M$18)</f>
        <v>237.96</v>
      </c>
      <c r="CF2513">
        <f>'[1]TABLEAU DE BORD'!B2511</f>
        <v>0</v>
      </c>
      <c r="CG2513">
        <f>'[1]TABLEAU DE BORD'!E2511-'[1]TABLEAU DE BORD'!C2511</f>
        <v>0</v>
      </c>
      <c r="CI2513">
        <f>'[1]TABLEAU DE BORD'!H2511</f>
        <v>0</v>
      </c>
      <c r="CJ2513">
        <f>'[1]TABLEAU DE BORD'!K2511-'[1]TABLEAU DE BORD'!I2511</f>
        <v>0</v>
      </c>
    </row>
    <row r="2514" spans="82:88" x14ac:dyDescent="0.25">
      <c r="CD25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BORD'!$B$13:$B$2000,0),9)))*Q2514/$M$18)</f>
        <v>237.96</v>
      </c>
      <c r="CF2514">
        <f>'[1]TABLEAU DE BORD'!B2512</f>
        <v>0</v>
      </c>
      <c r="CG2514">
        <f>'[1]TABLEAU DE BORD'!E2512-'[1]TABLEAU DE BORD'!C2512</f>
        <v>0</v>
      </c>
      <c r="CI2514">
        <f>'[1]TABLEAU DE BORD'!H2512</f>
        <v>0</v>
      </c>
      <c r="CJ2514">
        <f>'[1]TABLEAU DE BORD'!K2512-'[1]TABLEAU DE BORD'!I2512</f>
        <v>0</v>
      </c>
    </row>
    <row r="2515" spans="82:88" x14ac:dyDescent="0.25">
      <c r="CD25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BORD'!$B$13:$B$2000,0),9)))*Q2515/$M$18)</f>
        <v>237.96</v>
      </c>
      <c r="CF2515">
        <f>'[1]TABLEAU DE BORD'!B2513</f>
        <v>0</v>
      </c>
      <c r="CG2515">
        <f>'[1]TABLEAU DE BORD'!E2513-'[1]TABLEAU DE BORD'!C2513</f>
        <v>0</v>
      </c>
      <c r="CI2515">
        <f>'[1]TABLEAU DE BORD'!H2513</f>
        <v>0</v>
      </c>
      <c r="CJ2515">
        <f>'[1]TABLEAU DE BORD'!K2513-'[1]TABLEAU DE BORD'!I2513</f>
        <v>0</v>
      </c>
    </row>
    <row r="2516" spans="82:88" x14ac:dyDescent="0.25">
      <c r="CD25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BORD'!$B$13:$B$2000,0),9)))*Q2516/$M$18)</f>
        <v>237.96</v>
      </c>
      <c r="CF2516">
        <f>'[1]TABLEAU DE BORD'!B2514</f>
        <v>0</v>
      </c>
      <c r="CG2516">
        <f>'[1]TABLEAU DE BORD'!E2514-'[1]TABLEAU DE BORD'!C2514</f>
        <v>0</v>
      </c>
      <c r="CI2516">
        <f>'[1]TABLEAU DE BORD'!H2514</f>
        <v>0</v>
      </c>
      <c r="CJ2516">
        <f>'[1]TABLEAU DE BORD'!K2514-'[1]TABLEAU DE BORD'!I2514</f>
        <v>0</v>
      </c>
    </row>
    <row r="2517" spans="82:88" x14ac:dyDescent="0.25">
      <c r="CD25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BORD'!$B$13:$B$2000,0),9)))*Q2517/$M$18)</f>
        <v>237.96</v>
      </c>
      <c r="CF2517">
        <f>'[1]TABLEAU DE BORD'!B2515</f>
        <v>0</v>
      </c>
      <c r="CG2517">
        <f>'[1]TABLEAU DE BORD'!E2515-'[1]TABLEAU DE BORD'!C2515</f>
        <v>0</v>
      </c>
      <c r="CI2517">
        <f>'[1]TABLEAU DE BORD'!H2515</f>
        <v>0</v>
      </c>
      <c r="CJ2517">
        <f>'[1]TABLEAU DE BORD'!K2515-'[1]TABLEAU DE BORD'!I2515</f>
        <v>0</v>
      </c>
    </row>
    <row r="2518" spans="82:88" x14ac:dyDescent="0.25">
      <c r="CD25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BORD'!$B$13:$B$2000,0),9)))*Q2518/$M$18)</f>
        <v>237.96</v>
      </c>
      <c r="CF2518">
        <f>'[1]TABLEAU DE BORD'!B2516</f>
        <v>0</v>
      </c>
      <c r="CG2518">
        <f>'[1]TABLEAU DE BORD'!E2516-'[1]TABLEAU DE BORD'!C2516</f>
        <v>0</v>
      </c>
      <c r="CI2518">
        <f>'[1]TABLEAU DE BORD'!H2516</f>
        <v>0</v>
      </c>
      <c r="CJ2518">
        <f>'[1]TABLEAU DE BORD'!K2516-'[1]TABLEAU DE BORD'!I2516</f>
        <v>0</v>
      </c>
    </row>
    <row r="2519" spans="82:88" x14ac:dyDescent="0.25">
      <c r="CD25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BORD'!$B$13:$B$2000,0),9)))*Q2519/$M$18)</f>
        <v>237.96</v>
      </c>
      <c r="CF2519">
        <f>'[1]TABLEAU DE BORD'!B2517</f>
        <v>0</v>
      </c>
      <c r="CG2519">
        <f>'[1]TABLEAU DE BORD'!E2517-'[1]TABLEAU DE BORD'!C2517</f>
        <v>0</v>
      </c>
      <c r="CI2519">
        <f>'[1]TABLEAU DE BORD'!H2517</f>
        <v>0</v>
      </c>
      <c r="CJ2519">
        <f>'[1]TABLEAU DE BORD'!K2517-'[1]TABLEAU DE BORD'!I2517</f>
        <v>0</v>
      </c>
    </row>
    <row r="2520" spans="82:88" x14ac:dyDescent="0.25">
      <c r="CD25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BORD'!$B$13:$B$2000,0),9)))*Q2520/$M$18)</f>
        <v>237.96</v>
      </c>
      <c r="CF2520">
        <f>'[1]TABLEAU DE BORD'!B2518</f>
        <v>0</v>
      </c>
      <c r="CG2520">
        <f>'[1]TABLEAU DE BORD'!E2518-'[1]TABLEAU DE BORD'!C2518</f>
        <v>0</v>
      </c>
      <c r="CI2520">
        <f>'[1]TABLEAU DE BORD'!H2518</f>
        <v>0</v>
      </c>
      <c r="CJ2520">
        <f>'[1]TABLEAU DE BORD'!K2518-'[1]TABLEAU DE BORD'!I2518</f>
        <v>0</v>
      </c>
    </row>
    <row r="2521" spans="82:88" x14ac:dyDescent="0.25">
      <c r="CD25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BORD'!$B$13:$B$2000,0),9)))*Q2521/$M$18)</f>
        <v>237.96</v>
      </c>
      <c r="CF2521">
        <f>'[1]TABLEAU DE BORD'!B2519</f>
        <v>0</v>
      </c>
      <c r="CG2521">
        <f>'[1]TABLEAU DE BORD'!E2519-'[1]TABLEAU DE BORD'!C2519</f>
        <v>0</v>
      </c>
      <c r="CI2521">
        <f>'[1]TABLEAU DE BORD'!H2519</f>
        <v>0</v>
      </c>
      <c r="CJ2521">
        <f>'[1]TABLEAU DE BORD'!K2519-'[1]TABLEAU DE BORD'!I2519</f>
        <v>0</v>
      </c>
    </row>
    <row r="2522" spans="82:88" x14ac:dyDescent="0.25">
      <c r="CD25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BORD'!$B$13:$B$2000,0),9)))*Q2522/$M$18)</f>
        <v>237.96</v>
      </c>
      <c r="CF2522">
        <f>'[1]TABLEAU DE BORD'!B2520</f>
        <v>0</v>
      </c>
      <c r="CG2522">
        <f>'[1]TABLEAU DE BORD'!E2520-'[1]TABLEAU DE BORD'!C2520</f>
        <v>0</v>
      </c>
      <c r="CI2522">
        <f>'[1]TABLEAU DE BORD'!H2520</f>
        <v>0</v>
      </c>
      <c r="CJ2522">
        <f>'[1]TABLEAU DE BORD'!K2520-'[1]TABLEAU DE BORD'!I2520</f>
        <v>0</v>
      </c>
    </row>
    <row r="2523" spans="82:88" x14ac:dyDescent="0.25">
      <c r="CD25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BORD'!$B$13:$B$2000,0),9)))*Q2523/$M$18)</f>
        <v>237.96</v>
      </c>
      <c r="CF2523">
        <f>'[1]TABLEAU DE BORD'!B2521</f>
        <v>0</v>
      </c>
      <c r="CG2523">
        <f>'[1]TABLEAU DE BORD'!E2521-'[1]TABLEAU DE BORD'!C2521</f>
        <v>0</v>
      </c>
      <c r="CI2523">
        <f>'[1]TABLEAU DE BORD'!H2521</f>
        <v>0</v>
      </c>
      <c r="CJ2523">
        <f>'[1]TABLEAU DE BORD'!K2521-'[1]TABLEAU DE BORD'!I2521</f>
        <v>0</v>
      </c>
    </row>
    <row r="2524" spans="82:88" x14ac:dyDescent="0.25">
      <c r="CD25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BORD'!$B$13:$B$2000,0),9)))*Q2524/$M$18)</f>
        <v>237.96</v>
      </c>
      <c r="CF2524">
        <f>'[1]TABLEAU DE BORD'!B2522</f>
        <v>0</v>
      </c>
      <c r="CG2524">
        <f>'[1]TABLEAU DE BORD'!E2522-'[1]TABLEAU DE BORD'!C2522</f>
        <v>0</v>
      </c>
      <c r="CI2524">
        <f>'[1]TABLEAU DE BORD'!H2522</f>
        <v>0</v>
      </c>
      <c r="CJ2524">
        <f>'[1]TABLEAU DE BORD'!K2522-'[1]TABLEAU DE BORD'!I2522</f>
        <v>0</v>
      </c>
    </row>
    <row r="2525" spans="82:88" x14ac:dyDescent="0.25">
      <c r="CD25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BORD'!$B$13:$B$2000,0),9)))*Q2525/$M$18)</f>
        <v>237.96</v>
      </c>
      <c r="CF2525">
        <f>'[1]TABLEAU DE BORD'!B2523</f>
        <v>0</v>
      </c>
      <c r="CG2525">
        <f>'[1]TABLEAU DE BORD'!E2523-'[1]TABLEAU DE BORD'!C2523</f>
        <v>0</v>
      </c>
      <c r="CI2525">
        <f>'[1]TABLEAU DE BORD'!H2523</f>
        <v>0</v>
      </c>
      <c r="CJ2525">
        <f>'[1]TABLEAU DE BORD'!K2523-'[1]TABLEAU DE BORD'!I2523</f>
        <v>0</v>
      </c>
    </row>
    <row r="2526" spans="82:88" x14ac:dyDescent="0.25">
      <c r="CD25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BORD'!$B$13:$B$2000,0),9)))*Q2526/$M$18)</f>
        <v>237.96</v>
      </c>
      <c r="CF2526">
        <f>'[1]TABLEAU DE BORD'!B2524</f>
        <v>0</v>
      </c>
      <c r="CG2526">
        <f>'[1]TABLEAU DE BORD'!E2524-'[1]TABLEAU DE BORD'!C2524</f>
        <v>0</v>
      </c>
      <c r="CI2526">
        <f>'[1]TABLEAU DE BORD'!H2524</f>
        <v>0</v>
      </c>
      <c r="CJ2526">
        <f>'[1]TABLEAU DE BORD'!K2524-'[1]TABLEAU DE BORD'!I2524</f>
        <v>0</v>
      </c>
    </row>
    <row r="2527" spans="82:88" x14ac:dyDescent="0.25">
      <c r="CD25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BORD'!$B$13:$B$2000,0),9)))*Q2527/$M$18)</f>
        <v>237.96</v>
      </c>
      <c r="CF2527">
        <f>'[1]TABLEAU DE BORD'!B2525</f>
        <v>0</v>
      </c>
      <c r="CG2527">
        <f>'[1]TABLEAU DE BORD'!E2525-'[1]TABLEAU DE BORD'!C2525</f>
        <v>0</v>
      </c>
      <c r="CI2527">
        <f>'[1]TABLEAU DE BORD'!H2525</f>
        <v>0</v>
      </c>
      <c r="CJ2527">
        <f>'[1]TABLEAU DE BORD'!K2525-'[1]TABLEAU DE BORD'!I2525</f>
        <v>0</v>
      </c>
    </row>
    <row r="2528" spans="82:88" x14ac:dyDescent="0.25">
      <c r="CD25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BORD'!$B$13:$B$2000,0),9)))*Q2528/$M$18)</f>
        <v>237.96</v>
      </c>
      <c r="CF2528">
        <f>'[1]TABLEAU DE BORD'!B2526</f>
        <v>0</v>
      </c>
      <c r="CG2528">
        <f>'[1]TABLEAU DE BORD'!E2526-'[1]TABLEAU DE BORD'!C2526</f>
        <v>0</v>
      </c>
      <c r="CI2528">
        <f>'[1]TABLEAU DE BORD'!H2526</f>
        <v>0</v>
      </c>
      <c r="CJ2528">
        <f>'[1]TABLEAU DE BORD'!K2526-'[1]TABLEAU DE BORD'!I2526</f>
        <v>0</v>
      </c>
    </row>
    <row r="2529" spans="82:88" x14ac:dyDescent="0.25">
      <c r="CD25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BORD'!$B$13:$B$2000,0),9)))*Q2529/$M$18)</f>
        <v>237.96</v>
      </c>
      <c r="CF2529">
        <f>'[1]TABLEAU DE BORD'!B2527</f>
        <v>0</v>
      </c>
      <c r="CG2529">
        <f>'[1]TABLEAU DE BORD'!E2527-'[1]TABLEAU DE BORD'!C2527</f>
        <v>0</v>
      </c>
      <c r="CI2529">
        <f>'[1]TABLEAU DE BORD'!H2527</f>
        <v>0</v>
      </c>
      <c r="CJ2529">
        <f>'[1]TABLEAU DE BORD'!K2527-'[1]TABLEAU DE BORD'!I2527</f>
        <v>0</v>
      </c>
    </row>
    <row r="2530" spans="82:88" x14ac:dyDescent="0.25">
      <c r="CD25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BORD'!$B$13:$B$2000,0),9)))*Q2530/$M$18)</f>
        <v>237.96</v>
      </c>
      <c r="CF2530">
        <f>'[1]TABLEAU DE BORD'!B2528</f>
        <v>0</v>
      </c>
      <c r="CG2530">
        <f>'[1]TABLEAU DE BORD'!E2528-'[1]TABLEAU DE BORD'!C2528</f>
        <v>0</v>
      </c>
      <c r="CI2530">
        <f>'[1]TABLEAU DE BORD'!H2528</f>
        <v>0</v>
      </c>
      <c r="CJ2530">
        <f>'[1]TABLEAU DE BORD'!K2528-'[1]TABLEAU DE BORD'!I2528</f>
        <v>0</v>
      </c>
    </row>
    <row r="2531" spans="82:88" x14ac:dyDescent="0.25">
      <c r="CD25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BORD'!$B$13:$B$2000,0),9)))*Q2531/$M$18)</f>
        <v>237.96</v>
      </c>
      <c r="CF2531">
        <f>'[1]TABLEAU DE BORD'!B2529</f>
        <v>0</v>
      </c>
      <c r="CG2531">
        <f>'[1]TABLEAU DE BORD'!E2529-'[1]TABLEAU DE BORD'!C2529</f>
        <v>0</v>
      </c>
      <c r="CI2531">
        <f>'[1]TABLEAU DE BORD'!H2529</f>
        <v>0</v>
      </c>
      <c r="CJ2531">
        <f>'[1]TABLEAU DE BORD'!K2529-'[1]TABLEAU DE BORD'!I2529</f>
        <v>0</v>
      </c>
    </row>
    <row r="2532" spans="82:88" x14ac:dyDescent="0.25">
      <c r="CD25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BORD'!$B$13:$B$2000,0),9)))*Q2532/$M$18)</f>
        <v>237.96</v>
      </c>
      <c r="CF2532">
        <f>'[1]TABLEAU DE BORD'!B2530</f>
        <v>0</v>
      </c>
      <c r="CG2532">
        <f>'[1]TABLEAU DE BORD'!E2530-'[1]TABLEAU DE BORD'!C2530</f>
        <v>0</v>
      </c>
      <c r="CI2532">
        <f>'[1]TABLEAU DE BORD'!H2530</f>
        <v>0</v>
      </c>
      <c r="CJ2532">
        <f>'[1]TABLEAU DE BORD'!K2530-'[1]TABLEAU DE BORD'!I2530</f>
        <v>0</v>
      </c>
    </row>
    <row r="2533" spans="82:88" x14ac:dyDescent="0.25">
      <c r="CD25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BORD'!$B$13:$B$2000,0),9)))*Q2533/$M$18)</f>
        <v>237.96</v>
      </c>
      <c r="CF2533">
        <f>'[1]TABLEAU DE BORD'!B2531</f>
        <v>0</v>
      </c>
      <c r="CG2533">
        <f>'[1]TABLEAU DE BORD'!E2531-'[1]TABLEAU DE BORD'!C2531</f>
        <v>0</v>
      </c>
      <c r="CI2533">
        <f>'[1]TABLEAU DE BORD'!H2531</f>
        <v>0</v>
      </c>
      <c r="CJ2533">
        <f>'[1]TABLEAU DE BORD'!K2531-'[1]TABLEAU DE BORD'!I2531</f>
        <v>0</v>
      </c>
    </row>
    <row r="2534" spans="82:88" x14ac:dyDescent="0.25">
      <c r="CD25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BORD'!$B$13:$B$2000,0),9)))*Q2534/$M$18)</f>
        <v>237.96</v>
      </c>
      <c r="CF2534">
        <f>'[1]TABLEAU DE BORD'!B2532</f>
        <v>0</v>
      </c>
      <c r="CG2534">
        <f>'[1]TABLEAU DE BORD'!E2532-'[1]TABLEAU DE BORD'!C2532</f>
        <v>0</v>
      </c>
      <c r="CI2534">
        <f>'[1]TABLEAU DE BORD'!H2532</f>
        <v>0</v>
      </c>
      <c r="CJ2534">
        <f>'[1]TABLEAU DE BORD'!K2532-'[1]TABLEAU DE BORD'!I2532</f>
        <v>0</v>
      </c>
    </row>
    <row r="2535" spans="82:88" x14ac:dyDescent="0.25">
      <c r="CD25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BORD'!$B$13:$B$2000,0),9)))*Q2535/$M$18)</f>
        <v>237.96</v>
      </c>
      <c r="CF2535">
        <f>'[1]TABLEAU DE BORD'!B2533</f>
        <v>0</v>
      </c>
      <c r="CG2535">
        <f>'[1]TABLEAU DE BORD'!E2533-'[1]TABLEAU DE BORD'!C2533</f>
        <v>0</v>
      </c>
      <c r="CI2535">
        <f>'[1]TABLEAU DE BORD'!H2533</f>
        <v>0</v>
      </c>
      <c r="CJ2535">
        <f>'[1]TABLEAU DE BORD'!K2533-'[1]TABLEAU DE BORD'!I2533</f>
        <v>0</v>
      </c>
    </row>
    <row r="2536" spans="82:88" x14ac:dyDescent="0.25">
      <c r="CD25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BORD'!$B$13:$B$2000,0),9)))*Q2536/$M$18)</f>
        <v>237.96</v>
      </c>
      <c r="CF2536">
        <f>'[1]TABLEAU DE BORD'!B2534</f>
        <v>0</v>
      </c>
      <c r="CG2536">
        <f>'[1]TABLEAU DE BORD'!E2534-'[1]TABLEAU DE BORD'!C2534</f>
        <v>0</v>
      </c>
      <c r="CI2536">
        <f>'[1]TABLEAU DE BORD'!H2534</f>
        <v>0</v>
      </c>
      <c r="CJ2536">
        <f>'[1]TABLEAU DE BORD'!K2534-'[1]TABLEAU DE BORD'!I2534</f>
        <v>0</v>
      </c>
    </row>
    <row r="2537" spans="82:88" x14ac:dyDescent="0.25">
      <c r="CD25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BORD'!$B$13:$B$2000,0),9)))*Q2537/$M$18)</f>
        <v>237.96</v>
      </c>
      <c r="CF2537">
        <f>'[1]TABLEAU DE BORD'!B2535</f>
        <v>0</v>
      </c>
      <c r="CG2537">
        <f>'[1]TABLEAU DE BORD'!E2535-'[1]TABLEAU DE BORD'!C2535</f>
        <v>0</v>
      </c>
      <c r="CI2537">
        <f>'[1]TABLEAU DE BORD'!H2535</f>
        <v>0</v>
      </c>
      <c r="CJ2537">
        <f>'[1]TABLEAU DE BORD'!K2535-'[1]TABLEAU DE BORD'!I2535</f>
        <v>0</v>
      </c>
    </row>
    <row r="2538" spans="82:88" x14ac:dyDescent="0.25">
      <c r="CD25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BORD'!$B$13:$B$2000,0),9)))*Q2538/$M$18)</f>
        <v>237.96</v>
      </c>
      <c r="CF2538">
        <f>'[1]TABLEAU DE BORD'!B2536</f>
        <v>0</v>
      </c>
      <c r="CG2538">
        <f>'[1]TABLEAU DE BORD'!E2536-'[1]TABLEAU DE BORD'!C2536</f>
        <v>0</v>
      </c>
      <c r="CI2538">
        <f>'[1]TABLEAU DE BORD'!H2536</f>
        <v>0</v>
      </c>
      <c r="CJ2538">
        <f>'[1]TABLEAU DE BORD'!K2536-'[1]TABLEAU DE BORD'!I2536</f>
        <v>0</v>
      </c>
    </row>
    <row r="2539" spans="82:88" x14ac:dyDescent="0.25">
      <c r="CD25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BORD'!$B$13:$B$2000,0),9)))*Q2539/$M$18)</f>
        <v>237.96</v>
      </c>
      <c r="CF2539">
        <f>'[1]TABLEAU DE BORD'!B2537</f>
        <v>0</v>
      </c>
      <c r="CG2539">
        <f>'[1]TABLEAU DE BORD'!E2537-'[1]TABLEAU DE BORD'!C2537</f>
        <v>0</v>
      </c>
      <c r="CI2539">
        <f>'[1]TABLEAU DE BORD'!H2537</f>
        <v>0</v>
      </c>
      <c r="CJ2539">
        <f>'[1]TABLEAU DE BORD'!K2537-'[1]TABLEAU DE BORD'!I2537</f>
        <v>0</v>
      </c>
    </row>
    <row r="2540" spans="82:88" x14ac:dyDescent="0.25">
      <c r="CD25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BORD'!$B$13:$B$2000,0),9)))*Q2540/$M$18)</f>
        <v>237.96</v>
      </c>
      <c r="CF2540">
        <f>'[1]TABLEAU DE BORD'!B2538</f>
        <v>0</v>
      </c>
      <c r="CG2540">
        <f>'[1]TABLEAU DE BORD'!E2538-'[1]TABLEAU DE BORD'!C2538</f>
        <v>0</v>
      </c>
      <c r="CI2540">
        <f>'[1]TABLEAU DE BORD'!H2538</f>
        <v>0</v>
      </c>
      <c r="CJ2540">
        <f>'[1]TABLEAU DE BORD'!K2538-'[1]TABLEAU DE BORD'!I2538</f>
        <v>0</v>
      </c>
    </row>
    <row r="2541" spans="82:88" x14ac:dyDescent="0.25">
      <c r="CD25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BORD'!$B$13:$B$2000,0),9)))*Q2541/$M$18)</f>
        <v>237.96</v>
      </c>
      <c r="CF2541">
        <f>'[1]TABLEAU DE BORD'!B2539</f>
        <v>0</v>
      </c>
      <c r="CG2541">
        <f>'[1]TABLEAU DE BORD'!E2539-'[1]TABLEAU DE BORD'!C2539</f>
        <v>0</v>
      </c>
      <c r="CI2541">
        <f>'[1]TABLEAU DE BORD'!H2539</f>
        <v>0</v>
      </c>
      <c r="CJ2541">
        <f>'[1]TABLEAU DE BORD'!K2539-'[1]TABLEAU DE BORD'!I2539</f>
        <v>0</v>
      </c>
    </row>
    <row r="2542" spans="82:88" x14ac:dyDescent="0.25">
      <c r="CD25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BORD'!$B$13:$B$2000,0),9)))*Q2542/$M$18)</f>
        <v>237.96</v>
      </c>
      <c r="CF2542">
        <f>'[1]TABLEAU DE BORD'!B2540</f>
        <v>0</v>
      </c>
      <c r="CG2542">
        <f>'[1]TABLEAU DE BORD'!E2540-'[1]TABLEAU DE BORD'!C2540</f>
        <v>0</v>
      </c>
      <c r="CI2542">
        <f>'[1]TABLEAU DE BORD'!H2540</f>
        <v>0</v>
      </c>
      <c r="CJ2542">
        <f>'[1]TABLEAU DE BORD'!K2540-'[1]TABLEAU DE BORD'!I2540</f>
        <v>0</v>
      </c>
    </row>
    <row r="2543" spans="82:88" x14ac:dyDescent="0.25">
      <c r="CD25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BORD'!$B$13:$B$2000,0),9)))*Q2543/$M$18)</f>
        <v>237.96</v>
      </c>
      <c r="CF2543">
        <f>'[1]TABLEAU DE BORD'!B2541</f>
        <v>0</v>
      </c>
      <c r="CG2543">
        <f>'[1]TABLEAU DE BORD'!E2541-'[1]TABLEAU DE BORD'!C2541</f>
        <v>0</v>
      </c>
      <c r="CI2543">
        <f>'[1]TABLEAU DE BORD'!H2541</f>
        <v>0</v>
      </c>
      <c r="CJ2543">
        <f>'[1]TABLEAU DE BORD'!K2541-'[1]TABLEAU DE BORD'!I2541</f>
        <v>0</v>
      </c>
    </row>
    <row r="2544" spans="82:88" x14ac:dyDescent="0.25">
      <c r="CD25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BORD'!$B$13:$B$2000,0),9)))*Q2544/$M$18)</f>
        <v>237.96</v>
      </c>
      <c r="CF2544">
        <f>'[1]TABLEAU DE BORD'!B2542</f>
        <v>0</v>
      </c>
      <c r="CG2544">
        <f>'[1]TABLEAU DE BORD'!E2542-'[1]TABLEAU DE BORD'!C2542</f>
        <v>0</v>
      </c>
      <c r="CI2544">
        <f>'[1]TABLEAU DE BORD'!H2542</f>
        <v>0</v>
      </c>
      <c r="CJ2544">
        <f>'[1]TABLEAU DE BORD'!K2542-'[1]TABLEAU DE BORD'!I2542</f>
        <v>0</v>
      </c>
    </row>
    <row r="2545" spans="82:88" x14ac:dyDescent="0.25">
      <c r="CD25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BORD'!$B$13:$B$2000,0),9)))*Q2545/$M$18)</f>
        <v>237.96</v>
      </c>
      <c r="CF2545">
        <f>'[1]TABLEAU DE BORD'!B2543</f>
        <v>0</v>
      </c>
      <c r="CG2545">
        <f>'[1]TABLEAU DE BORD'!E2543-'[1]TABLEAU DE BORD'!C2543</f>
        <v>0</v>
      </c>
      <c r="CI2545">
        <f>'[1]TABLEAU DE BORD'!H2543</f>
        <v>0</v>
      </c>
      <c r="CJ2545">
        <f>'[1]TABLEAU DE BORD'!K2543-'[1]TABLEAU DE BORD'!I2543</f>
        <v>0</v>
      </c>
    </row>
    <row r="2546" spans="82:88" x14ac:dyDescent="0.25">
      <c r="CD25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BORD'!$B$13:$B$2000,0),9)))*Q2546/$M$18)</f>
        <v>237.96</v>
      </c>
      <c r="CF2546">
        <f>'[1]TABLEAU DE BORD'!B2544</f>
        <v>0</v>
      </c>
      <c r="CG2546">
        <f>'[1]TABLEAU DE BORD'!E2544-'[1]TABLEAU DE BORD'!C2544</f>
        <v>0</v>
      </c>
      <c r="CI2546">
        <f>'[1]TABLEAU DE BORD'!H2544</f>
        <v>0</v>
      </c>
      <c r="CJ2546">
        <f>'[1]TABLEAU DE BORD'!K2544-'[1]TABLEAU DE BORD'!I2544</f>
        <v>0</v>
      </c>
    </row>
    <row r="2547" spans="82:88" x14ac:dyDescent="0.25">
      <c r="CD25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BORD'!$B$13:$B$2000,0),9)))*Q2547/$M$18)</f>
        <v>237.96</v>
      </c>
      <c r="CF2547">
        <f>'[1]TABLEAU DE BORD'!B2545</f>
        <v>0</v>
      </c>
      <c r="CG2547">
        <f>'[1]TABLEAU DE BORD'!E2545-'[1]TABLEAU DE BORD'!C2545</f>
        <v>0</v>
      </c>
      <c r="CI2547">
        <f>'[1]TABLEAU DE BORD'!H2545</f>
        <v>0</v>
      </c>
      <c r="CJ2547">
        <f>'[1]TABLEAU DE BORD'!K2545-'[1]TABLEAU DE BORD'!I2545</f>
        <v>0</v>
      </c>
    </row>
    <row r="2548" spans="82:88" x14ac:dyDescent="0.25">
      <c r="CD25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BORD'!$B$13:$B$2000,0),9)))*Q2548/$M$18)</f>
        <v>237.96</v>
      </c>
      <c r="CF2548">
        <f>'[1]TABLEAU DE BORD'!B2546</f>
        <v>0</v>
      </c>
      <c r="CG2548">
        <f>'[1]TABLEAU DE BORD'!E2546-'[1]TABLEAU DE BORD'!C2546</f>
        <v>0</v>
      </c>
      <c r="CI2548">
        <f>'[1]TABLEAU DE BORD'!H2546</f>
        <v>0</v>
      </c>
      <c r="CJ2548">
        <f>'[1]TABLEAU DE BORD'!K2546-'[1]TABLEAU DE BORD'!I2546</f>
        <v>0</v>
      </c>
    </row>
    <row r="2549" spans="82:88" x14ac:dyDescent="0.25">
      <c r="CD25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BORD'!$B$13:$B$2000,0),9)))*Q2549/$M$18)</f>
        <v>237.96</v>
      </c>
      <c r="CF2549">
        <f>'[1]TABLEAU DE BORD'!B2547</f>
        <v>0</v>
      </c>
      <c r="CG2549">
        <f>'[1]TABLEAU DE BORD'!E2547-'[1]TABLEAU DE BORD'!C2547</f>
        <v>0</v>
      </c>
      <c r="CI2549">
        <f>'[1]TABLEAU DE BORD'!H2547</f>
        <v>0</v>
      </c>
      <c r="CJ2549">
        <f>'[1]TABLEAU DE BORD'!K2547-'[1]TABLEAU DE BORD'!I2547</f>
        <v>0</v>
      </c>
    </row>
    <row r="2550" spans="82:88" x14ac:dyDescent="0.25">
      <c r="CD25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BORD'!$B$13:$B$2000,0),9)))*Q2550/$M$18)</f>
        <v>237.96</v>
      </c>
      <c r="CF2550">
        <f>'[1]TABLEAU DE BORD'!B2548</f>
        <v>0</v>
      </c>
      <c r="CG2550">
        <f>'[1]TABLEAU DE BORD'!E2548-'[1]TABLEAU DE BORD'!C2548</f>
        <v>0</v>
      </c>
      <c r="CI2550">
        <f>'[1]TABLEAU DE BORD'!H2548</f>
        <v>0</v>
      </c>
      <c r="CJ2550">
        <f>'[1]TABLEAU DE BORD'!K2548-'[1]TABLEAU DE BORD'!I2548</f>
        <v>0</v>
      </c>
    </row>
    <row r="2551" spans="82:88" x14ac:dyDescent="0.25">
      <c r="CD25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BORD'!$B$13:$B$2000,0),9)))*Q2551/$M$18)</f>
        <v>237.96</v>
      </c>
      <c r="CF2551">
        <f>'[1]TABLEAU DE BORD'!B2549</f>
        <v>0</v>
      </c>
      <c r="CG2551">
        <f>'[1]TABLEAU DE BORD'!E2549-'[1]TABLEAU DE BORD'!C2549</f>
        <v>0</v>
      </c>
      <c r="CI2551">
        <f>'[1]TABLEAU DE BORD'!H2549</f>
        <v>0</v>
      </c>
      <c r="CJ2551">
        <f>'[1]TABLEAU DE BORD'!K2549-'[1]TABLEAU DE BORD'!I2549</f>
        <v>0</v>
      </c>
    </row>
    <row r="2552" spans="82:88" x14ac:dyDescent="0.25">
      <c r="CD25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BORD'!$B$13:$B$2000,0),9)))*Q2552/$M$18)</f>
        <v>237.96</v>
      </c>
      <c r="CF2552">
        <f>'[1]TABLEAU DE BORD'!B2550</f>
        <v>0</v>
      </c>
      <c r="CG2552">
        <f>'[1]TABLEAU DE BORD'!E2550-'[1]TABLEAU DE BORD'!C2550</f>
        <v>0</v>
      </c>
      <c r="CI2552">
        <f>'[1]TABLEAU DE BORD'!H2550</f>
        <v>0</v>
      </c>
      <c r="CJ2552">
        <f>'[1]TABLEAU DE BORD'!K2550-'[1]TABLEAU DE BORD'!I2550</f>
        <v>0</v>
      </c>
    </row>
    <row r="2553" spans="82:88" x14ac:dyDescent="0.25">
      <c r="CD25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BORD'!$B$13:$B$2000,0),9)))*Q2553/$M$18)</f>
        <v>237.96</v>
      </c>
      <c r="CF2553">
        <f>'[1]TABLEAU DE BORD'!B2551</f>
        <v>0</v>
      </c>
      <c r="CG2553">
        <f>'[1]TABLEAU DE BORD'!E2551-'[1]TABLEAU DE BORD'!C2551</f>
        <v>0</v>
      </c>
      <c r="CI2553">
        <f>'[1]TABLEAU DE BORD'!H2551</f>
        <v>0</v>
      </c>
      <c r="CJ2553">
        <f>'[1]TABLEAU DE BORD'!K2551-'[1]TABLEAU DE BORD'!I2551</f>
        <v>0</v>
      </c>
    </row>
    <row r="2554" spans="82:88" x14ac:dyDescent="0.25">
      <c r="CD25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BORD'!$B$13:$B$2000,0),9)))*Q2554/$M$18)</f>
        <v>237.96</v>
      </c>
      <c r="CF2554">
        <f>'[1]TABLEAU DE BORD'!B2552</f>
        <v>0</v>
      </c>
      <c r="CG2554">
        <f>'[1]TABLEAU DE BORD'!E2552-'[1]TABLEAU DE BORD'!C2552</f>
        <v>0</v>
      </c>
      <c r="CI2554">
        <f>'[1]TABLEAU DE BORD'!H2552</f>
        <v>0</v>
      </c>
      <c r="CJ2554">
        <f>'[1]TABLEAU DE BORD'!K2552-'[1]TABLEAU DE BORD'!I2552</f>
        <v>0</v>
      </c>
    </row>
    <row r="2555" spans="82:88" x14ac:dyDescent="0.25">
      <c r="CD25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BORD'!$B$13:$B$2000,0),9)))*Q2555/$M$18)</f>
        <v>237.96</v>
      </c>
      <c r="CF2555">
        <f>'[1]TABLEAU DE BORD'!B2553</f>
        <v>0</v>
      </c>
      <c r="CG2555">
        <f>'[1]TABLEAU DE BORD'!E2553-'[1]TABLEAU DE BORD'!C2553</f>
        <v>0</v>
      </c>
      <c r="CI2555">
        <f>'[1]TABLEAU DE BORD'!H2553</f>
        <v>0</v>
      </c>
      <c r="CJ2555">
        <f>'[1]TABLEAU DE BORD'!K2553-'[1]TABLEAU DE BORD'!I2553</f>
        <v>0</v>
      </c>
    </row>
    <row r="2556" spans="82:88" x14ac:dyDescent="0.25">
      <c r="CD25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BORD'!$B$13:$B$2000,0),9)))*Q2556/$M$18)</f>
        <v>237.96</v>
      </c>
      <c r="CF2556">
        <f>'[1]TABLEAU DE BORD'!B2554</f>
        <v>0</v>
      </c>
      <c r="CG2556">
        <f>'[1]TABLEAU DE BORD'!E2554-'[1]TABLEAU DE BORD'!C2554</f>
        <v>0</v>
      </c>
      <c r="CI2556">
        <f>'[1]TABLEAU DE BORD'!H2554</f>
        <v>0</v>
      </c>
      <c r="CJ2556">
        <f>'[1]TABLEAU DE BORD'!K2554-'[1]TABLEAU DE BORD'!I2554</f>
        <v>0</v>
      </c>
    </row>
    <row r="2557" spans="82:88" x14ac:dyDescent="0.25">
      <c r="CD25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BORD'!$B$13:$B$2000,0),9)))*Q2557/$M$18)</f>
        <v>237.96</v>
      </c>
      <c r="CF2557">
        <f>'[1]TABLEAU DE BORD'!B2555</f>
        <v>0</v>
      </c>
      <c r="CG2557">
        <f>'[1]TABLEAU DE BORD'!E2555-'[1]TABLEAU DE BORD'!C2555</f>
        <v>0</v>
      </c>
      <c r="CI2557">
        <f>'[1]TABLEAU DE BORD'!H2555</f>
        <v>0</v>
      </c>
      <c r="CJ2557">
        <f>'[1]TABLEAU DE BORD'!K2555-'[1]TABLEAU DE BORD'!I2555</f>
        <v>0</v>
      </c>
    </row>
    <row r="2558" spans="82:88" x14ac:dyDescent="0.25">
      <c r="CD25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BORD'!$B$13:$B$2000,0),9)))*Q2558/$M$18)</f>
        <v>237.96</v>
      </c>
      <c r="CF2558">
        <f>'[1]TABLEAU DE BORD'!B2556</f>
        <v>0</v>
      </c>
      <c r="CG2558">
        <f>'[1]TABLEAU DE BORD'!E2556-'[1]TABLEAU DE BORD'!C2556</f>
        <v>0</v>
      </c>
      <c r="CI2558">
        <f>'[1]TABLEAU DE BORD'!H2556</f>
        <v>0</v>
      </c>
      <c r="CJ2558">
        <f>'[1]TABLEAU DE BORD'!K2556-'[1]TABLEAU DE BORD'!I2556</f>
        <v>0</v>
      </c>
    </row>
    <row r="2559" spans="82:88" x14ac:dyDescent="0.25">
      <c r="CD25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BORD'!$B$13:$B$2000,0),9)))*Q2559/$M$18)</f>
        <v>237.96</v>
      </c>
      <c r="CF2559">
        <f>'[1]TABLEAU DE BORD'!B2557</f>
        <v>0</v>
      </c>
      <c r="CG2559">
        <f>'[1]TABLEAU DE BORD'!E2557-'[1]TABLEAU DE BORD'!C2557</f>
        <v>0</v>
      </c>
      <c r="CI2559">
        <f>'[1]TABLEAU DE BORD'!H2557</f>
        <v>0</v>
      </c>
      <c r="CJ2559">
        <f>'[1]TABLEAU DE BORD'!K2557-'[1]TABLEAU DE BORD'!I2557</f>
        <v>0</v>
      </c>
    </row>
    <row r="2560" spans="82:88" x14ac:dyDescent="0.25">
      <c r="CD25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BORD'!$B$13:$B$2000,0),9)))*Q2560/$M$18)</f>
        <v>237.96</v>
      </c>
      <c r="CF2560">
        <f>'[1]TABLEAU DE BORD'!B2558</f>
        <v>0</v>
      </c>
      <c r="CG2560">
        <f>'[1]TABLEAU DE BORD'!E2558-'[1]TABLEAU DE BORD'!C2558</f>
        <v>0</v>
      </c>
      <c r="CI2560">
        <f>'[1]TABLEAU DE BORD'!H2558</f>
        <v>0</v>
      </c>
      <c r="CJ2560">
        <f>'[1]TABLEAU DE BORD'!K2558-'[1]TABLEAU DE BORD'!I2558</f>
        <v>0</v>
      </c>
    </row>
    <row r="2561" spans="82:88" x14ac:dyDescent="0.25">
      <c r="CD25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BORD'!$B$13:$B$2000,0),9)))*Q2561/$M$18)</f>
        <v>237.96</v>
      </c>
      <c r="CF2561">
        <f>'[1]TABLEAU DE BORD'!B2559</f>
        <v>0</v>
      </c>
      <c r="CG2561">
        <f>'[1]TABLEAU DE BORD'!E2559-'[1]TABLEAU DE BORD'!C2559</f>
        <v>0</v>
      </c>
      <c r="CI2561">
        <f>'[1]TABLEAU DE BORD'!H2559</f>
        <v>0</v>
      </c>
      <c r="CJ2561">
        <f>'[1]TABLEAU DE BORD'!K2559-'[1]TABLEAU DE BORD'!I2559</f>
        <v>0</v>
      </c>
    </row>
    <row r="2562" spans="82:88" x14ac:dyDescent="0.25">
      <c r="CD25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BORD'!$B$13:$B$2000,0),9)))*Q2562/$M$18)</f>
        <v>237.96</v>
      </c>
      <c r="CF2562">
        <f>'[1]TABLEAU DE BORD'!B2560</f>
        <v>0</v>
      </c>
      <c r="CG2562">
        <f>'[1]TABLEAU DE BORD'!E2560-'[1]TABLEAU DE BORD'!C2560</f>
        <v>0</v>
      </c>
      <c r="CI2562">
        <f>'[1]TABLEAU DE BORD'!H2560</f>
        <v>0</v>
      </c>
      <c r="CJ2562">
        <f>'[1]TABLEAU DE BORD'!K2560-'[1]TABLEAU DE BORD'!I2560</f>
        <v>0</v>
      </c>
    </row>
    <row r="2563" spans="82:88" x14ac:dyDescent="0.25">
      <c r="CD25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BORD'!$B$13:$B$2000,0),9)))*Q2563/$M$18)</f>
        <v>237.96</v>
      </c>
      <c r="CF2563">
        <f>'[1]TABLEAU DE BORD'!B2561</f>
        <v>0</v>
      </c>
      <c r="CG2563">
        <f>'[1]TABLEAU DE BORD'!E2561-'[1]TABLEAU DE BORD'!C2561</f>
        <v>0</v>
      </c>
      <c r="CI2563">
        <f>'[1]TABLEAU DE BORD'!H2561</f>
        <v>0</v>
      </c>
      <c r="CJ2563">
        <f>'[1]TABLEAU DE BORD'!K2561-'[1]TABLEAU DE BORD'!I2561</f>
        <v>0</v>
      </c>
    </row>
    <row r="2564" spans="82:88" x14ac:dyDescent="0.25">
      <c r="CD25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BORD'!$B$13:$B$2000,0),9)))*Q2564/$M$18)</f>
        <v>237.96</v>
      </c>
      <c r="CF2564">
        <f>'[1]TABLEAU DE BORD'!B2562</f>
        <v>0</v>
      </c>
      <c r="CG2564">
        <f>'[1]TABLEAU DE BORD'!E2562-'[1]TABLEAU DE BORD'!C2562</f>
        <v>0</v>
      </c>
      <c r="CI2564">
        <f>'[1]TABLEAU DE BORD'!H2562</f>
        <v>0</v>
      </c>
      <c r="CJ2564">
        <f>'[1]TABLEAU DE BORD'!K2562-'[1]TABLEAU DE BORD'!I2562</f>
        <v>0</v>
      </c>
    </row>
    <row r="2565" spans="82:88" x14ac:dyDescent="0.25">
      <c r="CD25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BORD'!$B$13:$B$2000,0),9)))*Q2565/$M$18)</f>
        <v>237.96</v>
      </c>
      <c r="CF2565">
        <f>'[1]TABLEAU DE BORD'!B2563</f>
        <v>0</v>
      </c>
      <c r="CG2565">
        <f>'[1]TABLEAU DE BORD'!E2563-'[1]TABLEAU DE BORD'!C2563</f>
        <v>0</v>
      </c>
      <c r="CI2565">
        <f>'[1]TABLEAU DE BORD'!H2563</f>
        <v>0</v>
      </c>
      <c r="CJ2565">
        <f>'[1]TABLEAU DE BORD'!K2563-'[1]TABLEAU DE BORD'!I2563</f>
        <v>0</v>
      </c>
    </row>
    <row r="2566" spans="82:88" x14ac:dyDescent="0.25">
      <c r="CD25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BORD'!$B$13:$B$2000,0),9)))*Q2566/$M$18)</f>
        <v>237.96</v>
      </c>
      <c r="CF2566">
        <f>'[1]TABLEAU DE BORD'!B2564</f>
        <v>0</v>
      </c>
      <c r="CG2566">
        <f>'[1]TABLEAU DE BORD'!E2564-'[1]TABLEAU DE BORD'!C2564</f>
        <v>0</v>
      </c>
      <c r="CI2566">
        <f>'[1]TABLEAU DE BORD'!H2564</f>
        <v>0</v>
      </c>
      <c r="CJ2566">
        <f>'[1]TABLEAU DE BORD'!K2564-'[1]TABLEAU DE BORD'!I2564</f>
        <v>0</v>
      </c>
    </row>
    <row r="2567" spans="82:88" x14ac:dyDescent="0.25">
      <c r="CD25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BORD'!$B$13:$B$2000,0),9)))*Q2567/$M$18)</f>
        <v>237.96</v>
      </c>
      <c r="CF2567">
        <f>'[1]TABLEAU DE BORD'!B2565</f>
        <v>0</v>
      </c>
      <c r="CG2567">
        <f>'[1]TABLEAU DE BORD'!E2565-'[1]TABLEAU DE BORD'!C2565</f>
        <v>0</v>
      </c>
      <c r="CI2567">
        <f>'[1]TABLEAU DE BORD'!H2565</f>
        <v>0</v>
      </c>
      <c r="CJ2567">
        <f>'[1]TABLEAU DE BORD'!K2565-'[1]TABLEAU DE BORD'!I2565</f>
        <v>0</v>
      </c>
    </row>
    <row r="2568" spans="82:88" x14ac:dyDescent="0.25">
      <c r="CD25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BORD'!$B$13:$B$2000,0),9)))*Q2568/$M$18)</f>
        <v>237.96</v>
      </c>
      <c r="CF2568">
        <f>'[1]TABLEAU DE BORD'!B2566</f>
        <v>0</v>
      </c>
      <c r="CG2568">
        <f>'[1]TABLEAU DE BORD'!E2566-'[1]TABLEAU DE BORD'!C2566</f>
        <v>0</v>
      </c>
      <c r="CI2568">
        <f>'[1]TABLEAU DE BORD'!H2566</f>
        <v>0</v>
      </c>
      <c r="CJ2568">
        <f>'[1]TABLEAU DE BORD'!K2566-'[1]TABLEAU DE BORD'!I2566</f>
        <v>0</v>
      </c>
    </row>
    <row r="2569" spans="82:88" x14ac:dyDescent="0.25">
      <c r="CD25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BORD'!$B$13:$B$2000,0),9)))*Q2569/$M$18)</f>
        <v>237.96</v>
      </c>
      <c r="CF2569">
        <f>'[1]TABLEAU DE BORD'!B2567</f>
        <v>0</v>
      </c>
      <c r="CG2569">
        <f>'[1]TABLEAU DE BORD'!E2567-'[1]TABLEAU DE BORD'!C2567</f>
        <v>0</v>
      </c>
      <c r="CI2569">
        <f>'[1]TABLEAU DE BORD'!H2567</f>
        <v>0</v>
      </c>
      <c r="CJ2569">
        <f>'[1]TABLEAU DE BORD'!K2567-'[1]TABLEAU DE BORD'!I2567</f>
        <v>0</v>
      </c>
    </row>
    <row r="2570" spans="82:88" x14ac:dyDescent="0.25">
      <c r="CD25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BORD'!$B$13:$B$2000,0),9)))*Q2570/$M$18)</f>
        <v>237.96</v>
      </c>
      <c r="CF2570">
        <f>'[1]TABLEAU DE BORD'!B2568</f>
        <v>0</v>
      </c>
      <c r="CG2570">
        <f>'[1]TABLEAU DE BORD'!E2568-'[1]TABLEAU DE BORD'!C2568</f>
        <v>0</v>
      </c>
      <c r="CI2570">
        <f>'[1]TABLEAU DE BORD'!H2568</f>
        <v>0</v>
      </c>
      <c r="CJ2570">
        <f>'[1]TABLEAU DE BORD'!K2568-'[1]TABLEAU DE BORD'!I2568</f>
        <v>0</v>
      </c>
    </row>
    <row r="2571" spans="82:88" x14ac:dyDescent="0.25">
      <c r="CD25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BORD'!$B$13:$B$2000,0),9)))*Q2571/$M$18)</f>
        <v>237.96</v>
      </c>
      <c r="CF2571">
        <f>'[1]TABLEAU DE BORD'!B2569</f>
        <v>0</v>
      </c>
      <c r="CG2571">
        <f>'[1]TABLEAU DE BORD'!E2569-'[1]TABLEAU DE BORD'!C2569</f>
        <v>0</v>
      </c>
      <c r="CI2571">
        <f>'[1]TABLEAU DE BORD'!H2569</f>
        <v>0</v>
      </c>
      <c r="CJ2571">
        <f>'[1]TABLEAU DE BORD'!K2569-'[1]TABLEAU DE BORD'!I2569</f>
        <v>0</v>
      </c>
    </row>
    <row r="2572" spans="82:88" x14ac:dyDescent="0.25">
      <c r="CD25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BORD'!$B$13:$B$2000,0),9)))*Q2572/$M$18)</f>
        <v>237.96</v>
      </c>
      <c r="CF2572">
        <f>'[1]TABLEAU DE BORD'!B2570</f>
        <v>0</v>
      </c>
      <c r="CG2572">
        <f>'[1]TABLEAU DE BORD'!E2570-'[1]TABLEAU DE BORD'!C2570</f>
        <v>0</v>
      </c>
      <c r="CI2572">
        <f>'[1]TABLEAU DE BORD'!H2570</f>
        <v>0</v>
      </c>
      <c r="CJ2572">
        <f>'[1]TABLEAU DE BORD'!K2570-'[1]TABLEAU DE BORD'!I2570</f>
        <v>0</v>
      </c>
    </row>
    <row r="2573" spans="82:88" x14ac:dyDescent="0.25">
      <c r="CD25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BORD'!$B$13:$B$2000,0),9)))*Q2573/$M$18)</f>
        <v>237.96</v>
      </c>
      <c r="CF2573">
        <f>'[1]TABLEAU DE BORD'!B2571</f>
        <v>0</v>
      </c>
      <c r="CG2573">
        <f>'[1]TABLEAU DE BORD'!E2571-'[1]TABLEAU DE BORD'!C2571</f>
        <v>0</v>
      </c>
      <c r="CI2573">
        <f>'[1]TABLEAU DE BORD'!H2571</f>
        <v>0</v>
      </c>
      <c r="CJ2573">
        <f>'[1]TABLEAU DE BORD'!K2571-'[1]TABLEAU DE BORD'!I2571</f>
        <v>0</v>
      </c>
    </row>
    <row r="2574" spans="82:88" x14ac:dyDescent="0.25">
      <c r="CD25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BORD'!$B$13:$B$2000,0),9)))*Q2574/$M$18)</f>
        <v>237.96</v>
      </c>
      <c r="CF2574">
        <f>'[1]TABLEAU DE BORD'!B2572</f>
        <v>0</v>
      </c>
      <c r="CG2574">
        <f>'[1]TABLEAU DE BORD'!E2572-'[1]TABLEAU DE BORD'!C2572</f>
        <v>0</v>
      </c>
      <c r="CI2574">
        <f>'[1]TABLEAU DE BORD'!H2572</f>
        <v>0</v>
      </c>
      <c r="CJ2574">
        <f>'[1]TABLEAU DE BORD'!K2572-'[1]TABLEAU DE BORD'!I2572</f>
        <v>0</v>
      </c>
    </row>
    <row r="2575" spans="82:88" x14ac:dyDescent="0.25">
      <c r="CD25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BORD'!$B$13:$B$2000,0),9)))*Q2575/$M$18)</f>
        <v>237.96</v>
      </c>
      <c r="CF2575">
        <f>'[1]TABLEAU DE BORD'!B2573</f>
        <v>0</v>
      </c>
      <c r="CG2575">
        <f>'[1]TABLEAU DE BORD'!E2573-'[1]TABLEAU DE BORD'!C2573</f>
        <v>0</v>
      </c>
      <c r="CI2575">
        <f>'[1]TABLEAU DE BORD'!H2573</f>
        <v>0</v>
      </c>
      <c r="CJ2575">
        <f>'[1]TABLEAU DE BORD'!K2573-'[1]TABLEAU DE BORD'!I2573</f>
        <v>0</v>
      </c>
    </row>
    <row r="2576" spans="82:88" x14ac:dyDescent="0.25">
      <c r="CD25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BORD'!$B$13:$B$2000,0),9)))*Q2576/$M$18)</f>
        <v>237.96</v>
      </c>
      <c r="CF2576">
        <f>'[1]TABLEAU DE BORD'!B2574</f>
        <v>0</v>
      </c>
      <c r="CG2576">
        <f>'[1]TABLEAU DE BORD'!E2574-'[1]TABLEAU DE BORD'!C2574</f>
        <v>0</v>
      </c>
      <c r="CI2576">
        <f>'[1]TABLEAU DE BORD'!H2574</f>
        <v>0</v>
      </c>
      <c r="CJ2576">
        <f>'[1]TABLEAU DE BORD'!K2574-'[1]TABLEAU DE BORD'!I2574</f>
        <v>0</v>
      </c>
    </row>
    <row r="2577" spans="82:88" x14ac:dyDescent="0.25">
      <c r="CD25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BORD'!$B$13:$B$2000,0),9)))*Q2577/$M$18)</f>
        <v>237.96</v>
      </c>
      <c r="CF2577">
        <f>'[1]TABLEAU DE BORD'!B2575</f>
        <v>0</v>
      </c>
      <c r="CG2577">
        <f>'[1]TABLEAU DE BORD'!E2575-'[1]TABLEAU DE BORD'!C2575</f>
        <v>0</v>
      </c>
      <c r="CI2577">
        <f>'[1]TABLEAU DE BORD'!H2575</f>
        <v>0</v>
      </c>
      <c r="CJ2577">
        <f>'[1]TABLEAU DE BORD'!K2575-'[1]TABLEAU DE BORD'!I2575</f>
        <v>0</v>
      </c>
    </row>
    <row r="2578" spans="82:88" x14ac:dyDescent="0.25">
      <c r="CD25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BORD'!$B$13:$B$2000,0),9)))*Q2578/$M$18)</f>
        <v>237.96</v>
      </c>
      <c r="CF2578">
        <f>'[1]TABLEAU DE BORD'!B2576</f>
        <v>0</v>
      </c>
      <c r="CG2578">
        <f>'[1]TABLEAU DE BORD'!E2576-'[1]TABLEAU DE BORD'!C2576</f>
        <v>0</v>
      </c>
      <c r="CI2578">
        <f>'[1]TABLEAU DE BORD'!H2576</f>
        <v>0</v>
      </c>
      <c r="CJ2578">
        <f>'[1]TABLEAU DE BORD'!K2576-'[1]TABLEAU DE BORD'!I2576</f>
        <v>0</v>
      </c>
    </row>
    <row r="2579" spans="82:88" x14ac:dyDescent="0.25">
      <c r="CD25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BORD'!$B$13:$B$2000,0),9)))*Q2579/$M$18)</f>
        <v>237.96</v>
      </c>
      <c r="CF2579">
        <f>'[1]TABLEAU DE BORD'!B2577</f>
        <v>0</v>
      </c>
      <c r="CG2579">
        <f>'[1]TABLEAU DE BORD'!E2577-'[1]TABLEAU DE BORD'!C2577</f>
        <v>0</v>
      </c>
      <c r="CI2579">
        <f>'[1]TABLEAU DE BORD'!H2577</f>
        <v>0</v>
      </c>
      <c r="CJ2579">
        <f>'[1]TABLEAU DE BORD'!K2577-'[1]TABLEAU DE BORD'!I2577</f>
        <v>0</v>
      </c>
    </row>
    <row r="2580" spans="82:88" x14ac:dyDescent="0.25">
      <c r="CD25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BORD'!$B$13:$B$2000,0),9)))*Q2580/$M$18)</f>
        <v>237.96</v>
      </c>
      <c r="CF2580">
        <f>'[1]TABLEAU DE BORD'!B2578</f>
        <v>0</v>
      </c>
      <c r="CG2580">
        <f>'[1]TABLEAU DE BORD'!E2578-'[1]TABLEAU DE BORD'!C2578</f>
        <v>0</v>
      </c>
      <c r="CI2580">
        <f>'[1]TABLEAU DE BORD'!H2578</f>
        <v>0</v>
      </c>
      <c r="CJ2580">
        <f>'[1]TABLEAU DE BORD'!K2578-'[1]TABLEAU DE BORD'!I2578</f>
        <v>0</v>
      </c>
    </row>
    <row r="2581" spans="82:88" x14ac:dyDescent="0.25">
      <c r="CD25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BORD'!$B$13:$B$2000,0),9)))*Q2581/$M$18)</f>
        <v>237.96</v>
      </c>
      <c r="CF2581">
        <f>'[1]TABLEAU DE BORD'!B2579</f>
        <v>0</v>
      </c>
      <c r="CG2581">
        <f>'[1]TABLEAU DE BORD'!E2579-'[1]TABLEAU DE BORD'!C2579</f>
        <v>0</v>
      </c>
      <c r="CI2581">
        <f>'[1]TABLEAU DE BORD'!H2579</f>
        <v>0</v>
      </c>
      <c r="CJ2581">
        <f>'[1]TABLEAU DE BORD'!K2579-'[1]TABLEAU DE BORD'!I2579</f>
        <v>0</v>
      </c>
    </row>
    <row r="2582" spans="82:88" x14ac:dyDescent="0.25">
      <c r="CD25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BORD'!$B$13:$B$2000,0),9)))*Q2582/$M$18)</f>
        <v>237.96</v>
      </c>
      <c r="CF2582">
        <f>'[1]TABLEAU DE BORD'!B2580</f>
        <v>0</v>
      </c>
      <c r="CG2582">
        <f>'[1]TABLEAU DE BORD'!E2580-'[1]TABLEAU DE BORD'!C2580</f>
        <v>0</v>
      </c>
      <c r="CI2582">
        <f>'[1]TABLEAU DE BORD'!H2580</f>
        <v>0</v>
      </c>
      <c r="CJ2582">
        <f>'[1]TABLEAU DE BORD'!K2580-'[1]TABLEAU DE BORD'!I2580</f>
        <v>0</v>
      </c>
    </row>
    <row r="2583" spans="82:88" x14ac:dyDescent="0.25">
      <c r="CD25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BORD'!$B$13:$B$2000,0),9)))*Q2583/$M$18)</f>
        <v>237.96</v>
      </c>
      <c r="CF2583">
        <f>'[1]TABLEAU DE BORD'!B2581</f>
        <v>0</v>
      </c>
      <c r="CG2583">
        <f>'[1]TABLEAU DE BORD'!E2581-'[1]TABLEAU DE BORD'!C2581</f>
        <v>0</v>
      </c>
      <c r="CI2583">
        <f>'[1]TABLEAU DE BORD'!H2581</f>
        <v>0</v>
      </c>
      <c r="CJ2583">
        <f>'[1]TABLEAU DE BORD'!K2581-'[1]TABLEAU DE BORD'!I2581</f>
        <v>0</v>
      </c>
    </row>
    <row r="2584" spans="82:88" x14ac:dyDescent="0.25">
      <c r="CD25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BORD'!$B$13:$B$2000,0),9)))*Q2584/$M$18)</f>
        <v>237.96</v>
      </c>
      <c r="CF2584">
        <f>'[1]TABLEAU DE BORD'!B2582</f>
        <v>0</v>
      </c>
      <c r="CG2584">
        <f>'[1]TABLEAU DE BORD'!E2582-'[1]TABLEAU DE BORD'!C2582</f>
        <v>0</v>
      </c>
      <c r="CI2584">
        <f>'[1]TABLEAU DE BORD'!H2582</f>
        <v>0</v>
      </c>
      <c r="CJ2584">
        <f>'[1]TABLEAU DE BORD'!K2582-'[1]TABLEAU DE BORD'!I2582</f>
        <v>0</v>
      </c>
    </row>
    <row r="2585" spans="82:88" x14ac:dyDescent="0.25">
      <c r="CD25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BORD'!$B$13:$B$2000,0),9)))*Q2585/$M$18)</f>
        <v>237.96</v>
      </c>
      <c r="CF2585">
        <f>'[1]TABLEAU DE BORD'!B2583</f>
        <v>0</v>
      </c>
      <c r="CG2585">
        <f>'[1]TABLEAU DE BORD'!E2583-'[1]TABLEAU DE BORD'!C2583</f>
        <v>0</v>
      </c>
      <c r="CI2585">
        <f>'[1]TABLEAU DE BORD'!H2583</f>
        <v>0</v>
      </c>
      <c r="CJ2585">
        <f>'[1]TABLEAU DE BORD'!K2583-'[1]TABLEAU DE BORD'!I2583</f>
        <v>0</v>
      </c>
    </row>
    <row r="2586" spans="82:88" x14ac:dyDescent="0.25">
      <c r="CD25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BORD'!$B$13:$B$2000,0),9)))*Q2586/$M$18)</f>
        <v>237.96</v>
      </c>
      <c r="CF2586">
        <f>'[1]TABLEAU DE BORD'!B2584</f>
        <v>0</v>
      </c>
      <c r="CG2586">
        <f>'[1]TABLEAU DE BORD'!E2584-'[1]TABLEAU DE BORD'!C2584</f>
        <v>0</v>
      </c>
      <c r="CI2586">
        <f>'[1]TABLEAU DE BORD'!H2584</f>
        <v>0</v>
      </c>
      <c r="CJ2586">
        <f>'[1]TABLEAU DE BORD'!K2584-'[1]TABLEAU DE BORD'!I2584</f>
        <v>0</v>
      </c>
    </row>
    <row r="2587" spans="82:88" x14ac:dyDescent="0.25">
      <c r="CD25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BORD'!$B$13:$B$2000,0),9)))*Q2587/$M$18)</f>
        <v>237.96</v>
      </c>
      <c r="CF2587">
        <f>'[1]TABLEAU DE BORD'!B2585</f>
        <v>0</v>
      </c>
      <c r="CG2587">
        <f>'[1]TABLEAU DE BORD'!E2585-'[1]TABLEAU DE BORD'!C2585</f>
        <v>0</v>
      </c>
      <c r="CI2587">
        <f>'[1]TABLEAU DE BORD'!H2585</f>
        <v>0</v>
      </c>
      <c r="CJ2587">
        <f>'[1]TABLEAU DE BORD'!K2585-'[1]TABLEAU DE BORD'!I2585</f>
        <v>0</v>
      </c>
    </row>
    <row r="2588" spans="82:88" x14ac:dyDescent="0.25">
      <c r="CD25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BORD'!$B$13:$B$2000,0),9)))*Q2588/$M$18)</f>
        <v>237.96</v>
      </c>
      <c r="CF2588">
        <f>'[1]TABLEAU DE BORD'!B2586</f>
        <v>0</v>
      </c>
      <c r="CG2588">
        <f>'[1]TABLEAU DE BORD'!E2586-'[1]TABLEAU DE BORD'!C2586</f>
        <v>0</v>
      </c>
      <c r="CI2588">
        <f>'[1]TABLEAU DE BORD'!H2586</f>
        <v>0</v>
      </c>
      <c r="CJ2588">
        <f>'[1]TABLEAU DE BORD'!K2586-'[1]TABLEAU DE BORD'!I2586</f>
        <v>0</v>
      </c>
    </row>
    <row r="2589" spans="82:88" x14ac:dyDescent="0.25">
      <c r="CD25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BORD'!$B$13:$B$2000,0),9)))*Q2589/$M$18)</f>
        <v>237.96</v>
      </c>
      <c r="CF2589">
        <f>'[1]TABLEAU DE BORD'!B2587</f>
        <v>0</v>
      </c>
      <c r="CG2589">
        <f>'[1]TABLEAU DE BORD'!E2587-'[1]TABLEAU DE BORD'!C2587</f>
        <v>0</v>
      </c>
      <c r="CI2589">
        <f>'[1]TABLEAU DE BORD'!H2587</f>
        <v>0</v>
      </c>
      <c r="CJ2589">
        <f>'[1]TABLEAU DE BORD'!K2587-'[1]TABLEAU DE BORD'!I2587</f>
        <v>0</v>
      </c>
    </row>
    <row r="2590" spans="82:88" x14ac:dyDescent="0.25">
      <c r="CD25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BORD'!$B$13:$B$2000,0),9)))*Q2590/$M$18)</f>
        <v>237.96</v>
      </c>
      <c r="CF2590">
        <f>'[1]TABLEAU DE BORD'!B2588</f>
        <v>0</v>
      </c>
      <c r="CG2590">
        <f>'[1]TABLEAU DE BORD'!E2588-'[1]TABLEAU DE BORD'!C2588</f>
        <v>0</v>
      </c>
      <c r="CI2590">
        <f>'[1]TABLEAU DE BORD'!H2588</f>
        <v>0</v>
      </c>
      <c r="CJ2590">
        <f>'[1]TABLEAU DE BORD'!K2588-'[1]TABLEAU DE BORD'!I2588</f>
        <v>0</v>
      </c>
    </row>
    <row r="2591" spans="82:88" x14ac:dyDescent="0.25">
      <c r="CD25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BORD'!$B$13:$B$2000,0),9)))*Q2591/$M$18)</f>
        <v>237.96</v>
      </c>
      <c r="CF2591">
        <f>'[1]TABLEAU DE BORD'!B2589</f>
        <v>0</v>
      </c>
      <c r="CG2591">
        <f>'[1]TABLEAU DE BORD'!E2589-'[1]TABLEAU DE BORD'!C2589</f>
        <v>0</v>
      </c>
      <c r="CI2591">
        <f>'[1]TABLEAU DE BORD'!H2589</f>
        <v>0</v>
      </c>
      <c r="CJ2591">
        <f>'[1]TABLEAU DE BORD'!K2589-'[1]TABLEAU DE BORD'!I2589</f>
        <v>0</v>
      </c>
    </row>
    <row r="2592" spans="82:88" x14ac:dyDescent="0.25">
      <c r="CD25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BORD'!$B$13:$B$2000,0),9)))*Q2592/$M$18)</f>
        <v>237.96</v>
      </c>
      <c r="CF2592">
        <f>'[1]TABLEAU DE BORD'!B2590</f>
        <v>0</v>
      </c>
      <c r="CG2592">
        <f>'[1]TABLEAU DE BORD'!E2590-'[1]TABLEAU DE BORD'!C2590</f>
        <v>0</v>
      </c>
      <c r="CI2592">
        <f>'[1]TABLEAU DE BORD'!H2590</f>
        <v>0</v>
      </c>
      <c r="CJ2592">
        <f>'[1]TABLEAU DE BORD'!K2590-'[1]TABLEAU DE BORD'!I2590</f>
        <v>0</v>
      </c>
    </row>
    <row r="2593" spans="82:88" x14ac:dyDescent="0.25">
      <c r="CD25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BORD'!$B$13:$B$2000,0),9)))*Q2593/$M$18)</f>
        <v>237.96</v>
      </c>
      <c r="CF2593">
        <f>'[1]TABLEAU DE BORD'!B2591</f>
        <v>0</v>
      </c>
      <c r="CG2593">
        <f>'[1]TABLEAU DE BORD'!E2591-'[1]TABLEAU DE BORD'!C2591</f>
        <v>0</v>
      </c>
      <c r="CI2593">
        <f>'[1]TABLEAU DE BORD'!H2591</f>
        <v>0</v>
      </c>
      <c r="CJ2593">
        <f>'[1]TABLEAU DE BORD'!K2591-'[1]TABLEAU DE BORD'!I2591</f>
        <v>0</v>
      </c>
    </row>
    <row r="2594" spans="82:88" x14ac:dyDescent="0.25">
      <c r="CD25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BORD'!$B$13:$B$2000,0),9)))*Q2594/$M$18)</f>
        <v>237.96</v>
      </c>
      <c r="CF2594">
        <f>'[1]TABLEAU DE BORD'!B2592</f>
        <v>0</v>
      </c>
      <c r="CG2594">
        <f>'[1]TABLEAU DE BORD'!E2592-'[1]TABLEAU DE BORD'!C2592</f>
        <v>0</v>
      </c>
      <c r="CI2594">
        <f>'[1]TABLEAU DE BORD'!H2592</f>
        <v>0</v>
      </c>
      <c r="CJ2594">
        <f>'[1]TABLEAU DE BORD'!K2592-'[1]TABLEAU DE BORD'!I2592</f>
        <v>0</v>
      </c>
    </row>
    <row r="2595" spans="82:88" x14ac:dyDescent="0.25">
      <c r="CD25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BORD'!$B$13:$B$2000,0),9)))*Q2595/$M$18)</f>
        <v>237.96</v>
      </c>
      <c r="CF2595">
        <f>'[1]TABLEAU DE BORD'!B2593</f>
        <v>0</v>
      </c>
      <c r="CG2595">
        <f>'[1]TABLEAU DE BORD'!E2593-'[1]TABLEAU DE BORD'!C2593</f>
        <v>0</v>
      </c>
      <c r="CI2595">
        <f>'[1]TABLEAU DE BORD'!H2593</f>
        <v>0</v>
      </c>
      <c r="CJ2595">
        <f>'[1]TABLEAU DE BORD'!K2593-'[1]TABLEAU DE BORD'!I2593</f>
        <v>0</v>
      </c>
    </row>
    <row r="2596" spans="82:88" x14ac:dyDescent="0.25">
      <c r="CD25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BORD'!$B$13:$B$2000,0),9)))*Q2596/$M$18)</f>
        <v>237.96</v>
      </c>
      <c r="CF2596">
        <f>'[1]TABLEAU DE BORD'!B2594</f>
        <v>0</v>
      </c>
      <c r="CG2596">
        <f>'[1]TABLEAU DE BORD'!E2594-'[1]TABLEAU DE BORD'!C2594</f>
        <v>0</v>
      </c>
      <c r="CI2596">
        <f>'[1]TABLEAU DE BORD'!H2594</f>
        <v>0</v>
      </c>
      <c r="CJ2596">
        <f>'[1]TABLEAU DE BORD'!K2594-'[1]TABLEAU DE BORD'!I2594</f>
        <v>0</v>
      </c>
    </row>
    <row r="2597" spans="82:88" x14ac:dyDescent="0.25">
      <c r="CD25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BORD'!$B$13:$B$2000,0),9)))*Q2597/$M$18)</f>
        <v>237.96</v>
      </c>
      <c r="CF2597">
        <f>'[1]TABLEAU DE BORD'!B2595</f>
        <v>0</v>
      </c>
      <c r="CG2597">
        <f>'[1]TABLEAU DE BORD'!E2595-'[1]TABLEAU DE BORD'!C2595</f>
        <v>0</v>
      </c>
      <c r="CI2597">
        <f>'[1]TABLEAU DE BORD'!H2595</f>
        <v>0</v>
      </c>
      <c r="CJ2597">
        <f>'[1]TABLEAU DE BORD'!K2595-'[1]TABLEAU DE BORD'!I2595</f>
        <v>0</v>
      </c>
    </row>
    <row r="2598" spans="82:88" x14ac:dyDescent="0.25">
      <c r="CD25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BORD'!$B$13:$B$2000,0),9)))*Q2598/$M$18)</f>
        <v>237.96</v>
      </c>
      <c r="CF2598">
        <f>'[1]TABLEAU DE BORD'!B2596</f>
        <v>0</v>
      </c>
      <c r="CG2598">
        <f>'[1]TABLEAU DE BORD'!E2596-'[1]TABLEAU DE BORD'!C2596</f>
        <v>0</v>
      </c>
      <c r="CI2598">
        <f>'[1]TABLEAU DE BORD'!H2596</f>
        <v>0</v>
      </c>
      <c r="CJ2598">
        <f>'[1]TABLEAU DE BORD'!K2596-'[1]TABLEAU DE BORD'!I2596</f>
        <v>0</v>
      </c>
    </row>
    <row r="2599" spans="82:88" x14ac:dyDescent="0.25">
      <c r="CD25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BORD'!$B$13:$B$2000,0),9)))*Q2599/$M$18)</f>
        <v>237.96</v>
      </c>
      <c r="CF2599">
        <f>'[1]TABLEAU DE BORD'!B2597</f>
        <v>0</v>
      </c>
      <c r="CG2599">
        <f>'[1]TABLEAU DE BORD'!E2597-'[1]TABLEAU DE BORD'!C2597</f>
        <v>0</v>
      </c>
      <c r="CI2599">
        <f>'[1]TABLEAU DE BORD'!H2597</f>
        <v>0</v>
      </c>
      <c r="CJ2599">
        <f>'[1]TABLEAU DE BORD'!K2597-'[1]TABLEAU DE BORD'!I2597</f>
        <v>0</v>
      </c>
    </row>
    <row r="2600" spans="82:88" x14ac:dyDescent="0.25">
      <c r="CD26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BORD'!$B$13:$B$2000,0),9)))*Q2600/$M$18)</f>
        <v>237.96</v>
      </c>
      <c r="CF2600">
        <f>'[1]TABLEAU DE BORD'!B2598</f>
        <v>0</v>
      </c>
      <c r="CG2600">
        <f>'[1]TABLEAU DE BORD'!E2598-'[1]TABLEAU DE BORD'!C2598</f>
        <v>0</v>
      </c>
      <c r="CI2600">
        <f>'[1]TABLEAU DE BORD'!H2598</f>
        <v>0</v>
      </c>
      <c r="CJ2600">
        <f>'[1]TABLEAU DE BORD'!K2598-'[1]TABLEAU DE BORD'!I2598</f>
        <v>0</v>
      </c>
    </row>
    <row r="2601" spans="82:88" x14ac:dyDescent="0.25">
      <c r="CD26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BORD'!$B$13:$B$2000,0),9)))*Q2601/$M$18)</f>
        <v>237.96</v>
      </c>
      <c r="CF2601">
        <f>'[1]TABLEAU DE BORD'!B2599</f>
        <v>0</v>
      </c>
      <c r="CG2601">
        <f>'[1]TABLEAU DE BORD'!E2599-'[1]TABLEAU DE BORD'!C2599</f>
        <v>0</v>
      </c>
      <c r="CI2601">
        <f>'[1]TABLEAU DE BORD'!H2599</f>
        <v>0</v>
      </c>
      <c r="CJ2601">
        <f>'[1]TABLEAU DE BORD'!K2599-'[1]TABLEAU DE BORD'!I2599</f>
        <v>0</v>
      </c>
    </row>
    <row r="2602" spans="82:88" x14ac:dyDescent="0.25">
      <c r="CD26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BORD'!$B$13:$B$2000,0),9)))*Q2602/$M$18)</f>
        <v>237.96</v>
      </c>
      <c r="CF2602">
        <f>'[1]TABLEAU DE BORD'!B2600</f>
        <v>0</v>
      </c>
      <c r="CG2602">
        <f>'[1]TABLEAU DE BORD'!E2600-'[1]TABLEAU DE BORD'!C2600</f>
        <v>0</v>
      </c>
      <c r="CI2602">
        <f>'[1]TABLEAU DE BORD'!H2600</f>
        <v>0</v>
      </c>
      <c r="CJ2602">
        <f>'[1]TABLEAU DE BORD'!K2600-'[1]TABLEAU DE BORD'!I2600</f>
        <v>0</v>
      </c>
    </row>
    <row r="2603" spans="82:88" x14ac:dyDescent="0.25">
      <c r="CD26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BORD'!$B$13:$B$2000,0),9)))*Q2603/$M$18)</f>
        <v>237.96</v>
      </c>
      <c r="CF2603">
        <f>'[1]TABLEAU DE BORD'!B2601</f>
        <v>0</v>
      </c>
      <c r="CG2603">
        <f>'[1]TABLEAU DE BORD'!E2601-'[1]TABLEAU DE BORD'!C2601</f>
        <v>0</v>
      </c>
      <c r="CI2603">
        <f>'[1]TABLEAU DE BORD'!H2601</f>
        <v>0</v>
      </c>
      <c r="CJ2603">
        <f>'[1]TABLEAU DE BORD'!K2601-'[1]TABLEAU DE BORD'!I2601</f>
        <v>0</v>
      </c>
    </row>
    <row r="2604" spans="82:88" x14ac:dyDescent="0.25">
      <c r="CD26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BORD'!$B$13:$B$2000,0),9)))*Q2604/$M$18)</f>
        <v>237.96</v>
      </c>
      <c r="CF2604">
        <f>'[1]TABLEAU DE BORD'!B2602</f>
        <v>0</v>
      </c>
      <c r="CG2604">
        <f>'[1]TABLEAU DE BORD'!E2602-'[1]TABLEAU DE BORD'!C2602</f>
        <v>0</v>
      </c>
      <c r="CI2604">
        <f>'[1]TABLEAU DE BORD'!H2602</f>
        <v>0</v>
      </c>
      <c r="CJ2604">
        <f>'[1]TABLEAU DE BORD'!K2602-'[1]TABLEAU DE BORD'!I2602</f>
        <v>0</v>
      </c>
    </row>
    <row r="2605" spans="82:88" x14ac:dyDescent="0.25">
      <c r="CD26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BORD'!$B$13:$B$2000,0),9)))*Q2605/$M$18)</f>
        <v>237.96</v>
      </c>
      <c r="CF2605">
        <f>'[1]TABLEAU DE BORD'!B2603</f>
        <v>0</v>
      </c>
      <c r="CG2605">
        <f>'[1]TABLEAU DE BORD'!E2603-'[1]TABLEAU DE BORD'!C2603</f>
        <v>0</v>
      </c>
      <c r="CI2605">
        <f>'[1]TABLEAU DE BORD'!H2603</f>
        <v>0</v>
      </c>
      <c r="CJ2605">
        <f>'[1]TABLEAU DE BORD'!K2603-'[1]TABLEAU DE BORD'!I2603</f>
        <v>0</v>
      </c>
    </row>
    <row r="2606" spans="82:88" x14ac:dyDescent="0.25">
      <c r="CD26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BORD'!$B$13:$B$2000,0),9)))*Q2606/$M$18)</f>
        <v>237.96</v>
      </c>
      <c r="CF2606">
        <f>'[1]TABLEAU DE BORD'!B2604</f>
        <v>0</v>
      </c>
      <c r="CG2606">
        <f>'[1]TABLEAU DE BORD'!E2604-'[1]TABLEAU DE BORD'!C2604</f>
        <v>0</v>
      </c>
      <c r="CI2606">
        <f>'[1]TABLEAU DE BORD'!H2604</f>
        <v>0</v>
      </c>
      <c r="CJ2606">
        <f>'[1]TABLEAU DE BORD'!K2604-'[1]TABLEAU DE BORD'!I2604</f>
        <v>0</v>
      </c>
    </row>
    <row r="2607" spans="82:88" x14ac:dyDescent="0.25">
      <c r="CD26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BORD'!$B$13:$B$2000,0),9)))*Q2607/$M$18)</f>
        <v>237.96</v>
      </c>
      <c r="CF2607">
        <f>'[1]TABLEAU DE BORD'!B2605</f>
        <v>0</v>
      </c>
      <c r="CG2607">
        <f>'[1]TABLEAU DE BORD'!E2605-'[1]TABLEAU DE BORD'!C2605</f>
        <v>0</v>
      </c>
      <c r="CI2607">
        <f>'[1]TABLEAU DE BORD'!H2605</f>
        <v>0</v>
      </c>
      <c r="CJ2607">
        <f>'[1]TABLEAU DE BORD'!K2605-'[1]TABLEAU DE BORD'!I2605</f>
        <v>0</v>
      </c>
    </row>
    <row r="2608" spans="82:88" x14ac:dyDescent="0.25">
      <c r="CD26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BORD'!$B$13:$B$2000,0),9)))*Q2608/$M$18)</f>
        <v>237.96</v>
      </c>
      <c r="CF2608">
        <f>'[1]TABLEAU DE BORD'!B2606</f>
        <v>0</v>
      </c>
      <c r="CG2608">
        <f>'[1]TABLEAU DE BORD'!E2606-'[1]TABLEAU DE BORD'!C2606</f>
        <v>0</v>
      </c>
      <c r="CI2608">
        <f>'[1]TABLEAU DE BORD'!H2606</f>
        <v>0</v>
      </c>
      <c r="CJ2608">
        <f>'[1]TABLEAU DE BORD'!K2606-'[1]TABLEAU DE BORD'!I2606</f>
        <v>0</v>
      </c>
    </row>
    <row r="2609" spans="82:88" x14ac:dyDescent="0.25">
      <c r="CD26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BORD'!$B$13:$B$2000,0),9)))*Q2609/$M$18)</f>
        <v>237.96</v>
      </c>
      <c r="CF2609">
        <f>'[1]TABLEAU DE BORD'!B2607</f>
        <v>0</v>
      </c>
      <c r="CG2609">
        <f>'[1]TABLEAU DE BORD'!E2607-'[1]TABLEAU DE BORD'!C2607</f>
        <v>0</v>
      </c>
      <c r="CI2609">
        <f>'[1]TABLEAU DE BORD'!H2607</f>
        <v>0</v>
      </c>
      <c r="CJ2609">
        <f>'[1]TABLEAU DE BORD'!K2607-'[1]TABLEAU DE BORD'!I2607</f>
        <v>0</v>
      </c>
    </row>
    <row r="2610" spans="82:88" x14ac:dyDescent="0.25">
      <c r="CD26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BORD'!$B$13:$B$2000,0),9)))*Q2610/$M$18)</f>
        <v>237.96</v>
      </c>
      <c r="CF2610">
        <f>'[1]TABLEAU DE BORD'!B2608</f>
        <v>0</v>
      </c>
      <c r="CG2610">
        <f>'[1]TABLEAU DE BORD'!E2608-'[1]TABLEAU DE BORD'!C2608</f>
        <v>0</v>
      </c>
      <c r="CI2610">
        <f>'[1]TABLEAU DE BORD'!H2608</f>
        <v>0</v>
      </c>
      <c r="CJ2610">
        <f>'[1]TABLEAU DE BORD'!K2608-'[1]TABLEAU DE BORD'!I2608</f>
        <v>0</v>
      </c>
    </row>
    <row r="2611" spans="82:88" x14ac:dyDescent="0.25">
      <c r="CD26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BORD'!$B$13:$B$2000,0),9)))*Q2611/$M$18)</f>
        <v>237.96</v>
      </c>
      <c r="CF2611">
        <f>'[1]TABLEAU DE BORD'!B2609</f>
        <v>0</v>
      </c>
      <c r="CG2611">
        <f>'[1]TABLEAU DE BORD'!E2609-'[1]TABLEAU DE BORD'!C2609</f>
        <v>0</v>
      </c>
      <c r="CI2611">
        <f>'[1]TABLEAU DE BORD'!H2609</f>
        <v>0</v>
      </c>
      <c r="CJ2611">
        <f>'[1]TABLEAU DE BORD'!K2609-'[1]TABLEAU DE BORD'!I2609</f>
        <v>0</v>
      </c>
    </row>
    <row r="2612" spans="82:88" x14ac:dyDescent="0.25">
      <c r="CD26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BORD'!$B$13:$B$2000,0),9)))*Q2612/$M$18)</f>
        <v>237.96</v>
      </c>
      <c r="CF2612">
        <f>'[1]TABLEAU DE BORD'!B2610</f>
        <v>0</v>
      </c>
      <c r="CG2612">
        <f>'[1]TABLEAU DE BORD'!E2610-'[1]TABLEAU DE BORD'!C2610</f>
        <v>0</v>
      </c>
      <c r="CI2612">
        <f>'[1]TABLEAU DE BORD'!H2610</f>
        <v>0</v>
      </c>
      <c r="CJ2612">
        <f>'[1]TABLEAU DE BORD'!K2610-'[1]TABLEAU DE BORD'!I2610</f>
        <v>0</v>
      </c>
    </row>
    <row r="2613" spans="82:88" x14ac:dyDescent="0.25">
      <c r="CD26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BORD'!$B$13:$B$2000,0),9)))*Q2613/$M$18)</f>
        <v>237.96</v>
      </c>
      <c r="CF2613">
        <f>'[1]TABLEAU DE BORD'!B2611</f>
        <v>0</v>
      </c>
      <c r="CG2613">
        <f>'[1]TABLEAU DE BORD'!E2611-'[1]TABLEAU DE BORD'!C2611</f>
        <v>0</v>
      </c>
      <c r="CI2613">
        <f>'[1]TABLEAU DE BORD'!H2611</f>
        <v>0</v>
      </c>
      <c r="CJ2613">
        <f>'[1]TABLEAU DE BORD'!K2611-'[1]TABLEAU DE BORD'!I2611</f>
        <v>0</v>
      </c>
    </row>
    <row r="2614" spans="82:88" x14ac:dyDescent="0.25">
      <c r="CD26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BORD'!$B$13:$B$2000,0),9)))*Q2614/$M$18)</f>
        <v>237.96</v>
      </c>
      <c r="CF2614">
        <f>'[1]TABLEAU DE BORD'!B2612</f>
        <v>0</v>
      </c>
      <c r="CG2614">
        <f>'[1]TABLEAU DE BORD'!E2612-'[1]TABLEAU DE BORD'!C2612</f>
        <v>0</v>
      </c>
      <c r="CI2614">
        <f>'[1]TABLEAU DE BORD'!H2612</f>
        <v>0</v>
      </c>
      <c r="CJ2614">
        <f>'[1]TABLEAU DE BORD'!K2612-'[1]TABLEAU DE BORD'!I2612</f>
        <v>0</v>
      </c>
    </row>
    <row r="2615" spans="82:88" x14ac:dyDescent="0.25">
      <c r="CD26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BORD'!$B$13:$B$2000,0),9)))*Q2615/$M$18)</f>
        <v>237.96</v>
      </c>
      <c r="CF2615">
        <f>'[1]TABLEAU DE BORD'!B2613</f>
        <v>0</v>
      </c>
      <c r="CG2615">
        <f>'[1]TABLEAU DE BORD'!E2613-'[1]TABLEAU DE BORD'!C2613</f>
        <v>0</v>
      </c>
      <c r="CI2615">
        <f>'[1]TABLEAU DE BORD'!H2613</f>
        <v>0</v>
      </c>
      <c r="CJ2615">
        <f>'[1]TABLEAU DE BORD'!K2613-'[1]TABLEAU DE BORD'!I2613</f>
        <v>0</v>
      </c>
    </row>
    <row r="2616" spans="82:88" x14ac:dyDescent="0.25">
      <c r="CD26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BORD'!$B$13:$B$2000,0),9)))*Q2616/$M$18)</f>
        <v>237.96</v>
      </c>
      <c r="CF2616">
        <f>'[1]TABLEAU DE BORD'!B2614</f>
        <v>0</v>
      </c>
      <c r="CG2616">
        <f>'[1]TABLEAU DE BORD'!E2614-'[1]TABLEAU DE BORD'!C2614</f>
        <v>0</v>
      </c>
      <c r="CI2616">
        <f>'[1]TABLEAU DE BORD'!H2614</f>
        <v>0</v>
      </c>
      <c r="CJ2616">
        <f>'[1]TABLEAU DE BORD'!K2614-'[1]TABLEAU DE BORD'!I2614</f>
        <v>0</v>
      </c>
    </row>
    <row r="2617" spans="82:88" x14ac:dyDescent="0.25">
      <c r="CD26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BORD'!$B$13:$B$2000,0),9)))*Q2617/$M$18)</f>
        <v>237.96</v>
      </c>
      <c r="CF2617">
        <f>'[1]TABLEAU DE BORD'!B2615</f>
        <v>0</v>
      </c>
      <c r="CG2617">
        <f>'[1]TABLEAU DE BORD'!E2615-'[1]TABLEAU DE BORD'!C2615</f>
        <v>0</v>
      </c>
      <c r="CI2617">
        <f>'[1]TABLEAU DE BORD'!H2615</f>
        <v>0</v>
      </c>
      <c r="CJ2617">
        <f>'[1]TABLEAU DE BORD'!K2615-'[1]TABLEAU DE BORD'!I2615</f>
        <v>0</v>
      </c>
    </row>
    <row r="2618" spans="82:88" x14ac:dyDescent="0.25">
      <c r="CD26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BORD'!$B$13:$B$2000,0),9)))*Q2618/$M$18)</f>
        <v>237.96</v>
      </c>
      <c r="CF2618">
        <f>'[1]TABLEAU DE BORD'!B2616</f>
        <v>0</v>
      </c>
      <c r="CG2618">
        <f>'[1]TABLEAU DE BORD'!E2616-'[1]TABLEAU DE BORD'!C2616</f>
        <v>0</v>
      </c>
      <c r="CI2618">
        <f>'[1]TABLEAU DE BORD'!H2616</f>
        <v>0</v>
      </c>
      <c r="CJ2618">
        <f>'[1]TABLEAU DE BORD'!K2616-'[1]TABLEAU DE BORD'!I2616</f>
        <v>0</v>
      </c>
    </row>
    <row r="2619" spans="82:88" x14ac:dyDescent="0.25">
      <c r="CD26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BORD'!$B$13:$B$2000,0),9)))*Q2619/$M$18)</f>
        <v>237.96</v>
      </c>
      <c r="CF2619">
        <f>'[1]TABLEAU DE BORD'!B2617</f>
        <v>0</v>
      </c>
      <c r="CG2619">
        <f>'[1]TABLEAU DE BORD'!E2617-'[1]TABLEAU DE BORD'!C2617</f>
        <v>0</v>
      </c>
      <c r="CI2619">
        <f>'[1]TABLEAU DE BORD'!H2617</f>
        <v>0</v>
      </c>
      <c r="CJ2619">
        <f>'[1]TABLEAU DE BORD'!K2617-'[1]TABLEAU DE BORD'!I2617</f>
        <v>0</v>
      </c>
    </row>
    <row r="2620" spans="82:88" x14ac:dyDescent="0.25">
      <c r="CD26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BORD'!$B$13:$B$2000,0),9)))*Q2620/$M$18)</f>
        <v>237.96</v>
      </c>
      <c r="CF2620">
        <f>'[1]TABLEAU DE BORD'!B2618</f>
        <v>0</v>
      </c>
      <c r="CG2620">
        <f>'[1]TABLEAU DE BORD'!E2618-'[1]TABLEAU DE BORD'!C2618</f>
        <v>0</v>
      </c>
      <c r="CI2620">
        <f>'[1]TABLEAU DE BORD'!H2618</f>
        <v>0</v>
      </c>
      <c r="CJ2620">
        <f>'[1]TABLEAU DE BORD'!K2618-'[1]TABLEAU DE BORD'!I2618</f>
        <v>0</v>
      </c>
    </row>
    <row r="2621" spans="82:88" x14ac:dyDescent="0.25">
      <c r="CD26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BORD'!$B$13:$B$2000,0),9)))*Q2621/$M$18)</f>
        <v>237.96</v>
      </c>
      <c r="CF2621">
        <f>'[1]TABLEAU DE BORD'!B2619</f>
        <v>0</v>
      </c>
      <c r="CG2621">
        <f>'[1]TABLEAU DE BORD'!E2619-'[1]TABLEAU DE BORD'!C2619</f>
        <v>0</v>
      </c>
      <c r="CI2621">
        <f>'[1]TABLEAU DE BORD'!H2619</f>
        <v>0</v>
      </c>
      <c r="CJ2621">
        <f>'[1]TABLEAU DE BORD'!K2619-'[1]TABLEAU DE BORD'!I2619</f>
        <v>0</v>
      </c>
    </row>
    <row r="2622" spans="82:88" x14ac:dyDescent="0.25">
      <c r="CD26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BORD'!$B$13:$B$2000,0),9)))*Q2622/$M$18)</f>
        <v>237.96</v>
      </c>
      <c r="CF2622">
        <f>'[1]TABLEAU DE BORD'!B2620</f>
        <v>0</v>
      </c>
      <c r="CG2622">
        <f>'[1]TABLEAU DE BORD'!E2620-'[1]TABLEAU DE BORD'!C2620</f>
        <v>0</v>
      </c>
      <c r="CI2622">
        <f>'[1]TABLEAU DE BORD'!H2620</f>
        <v>0</v>
      </c>
      <c r="CJ2622">
        <f>'[1]TABLEAU DE BORD'!K2620-'[1]TABLEAU DE BORD'!I2620</f>
        <v>0</v>
      </c>
    </row>
    <row r="2623" spans="82:88" x14ac:dyDescent="0.25">
      <c r="CD26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BORD'!$B$13:$B$2000,0),9)))*Q2623/$M$18)</f>
        <v>237.96</v>
      </c>
      <c r="CF2623">
        <f>'[1]TABLEAU DE BORD'!B2621</f>
        <v>0</v>
      </c>
      <c r="CG2623">
        <f>'[1]TABLEAU DE BORD'!E2621-'[1]TABLEAU DE BORD'!C2621</f>
        <v>0</v>
      </c>
      <c r="CI2623">
        <f>'[1]TABLEAU DE BORD'!H2621</f>
        <v>0</v>
      </c>
      <c r="CJ2623">
        <f>'[1]TABLEAU DE BORD'!K2621-'[1]TABLEAU DE BORD'!I2621</f>
        <v>0</v>
      </c>
    </row>
    <row r="2624" spans="82:88" x14ac:dyDescent="0.25">
      <c r="CD26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BORD'!$B$13:$B$2000,0),9)))*Q2624/$M$18)</f>
        <v>237.96</v>
      </c>
      <c r="CF2624">
        <f>'[1]TABLEAU DE BORD'!B2622</f>
        <v>0</v>
      </c>
      <c r="CG2624">
        <f>'[1]TABLEAU DE BORD'!E2622-'[1]TABLEAU DE BORD'!C2622</f>
        <v>0</v>
      </c>
      <c r="CI2624">
        <f>'[1]TABLEAU DE BORD'!H2622</f>
        <v>0</v>
      </c>
      <c r="CJ2624">
        <f>'[1]TABLEAU DE BORD'!K2622-'[1]TABLEAU DE BORD'!I2622</f>
        <v>0</v>
      </c>
    </row>
    <row r="2625" spans="82:88" x14ac:dyDescent="0.25">
      <c r="CD26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BORD'!$B$13:$B$2000,0),9)))*Q2625/$M$18)</f>
        <v>237.96</v>
      </c>
      <c r="CF2625">
        <f>'[1]TABLEAU DE BORD'!B2623</f>
        <v>0</v>
      </c>
      <c r="CG2625">
        <f>'[1]TABLEAU DE BORD'!E2623-'[1]TABLEAU DE BORD'!C2623</f>
        <v>0</v>
      </c>
      <c r="CI2625">
        <f>'[1]TABLEAU DE BORD'!H2623</f>
        <v>0</v>
      </c>
      <c r="CJ2625">
        <f>'[1]TABLEAU DE BORD'!K2623-'[1]TABLEAU DE BORD'!I2623</f>
        <v>0</v>
      </c>
    </row>
    <row r="2626" spans="82:88" x14ac:dyDescent="0.25">
      <c r="CD26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BORD'!$B$13:$B$2000,0),9)))*Q2626/$M$18)</f>
        <v>237.96</v>
      </c>
      <c r="CF2626">
        <f>'[1]TABLEAU DE BORD'!B2624</f>
        <v>0</v>
      </c>
      <c r="CG2626">
        <f>'[1]TABLEAU DE BORD'!E2624-'[1]TABLEAU DE BORD'!C2624</f>
        <v>0</v>
      </c>
      <c r="CI2626">
        <f>'[1]TABLEAU DE BORD'!H2624</f>
        <v>0</v>
      </c>
      <c r="CJ2626">
        <f>'[1]TABLEAU DE BORD'!K2624-'[1]TABLEAU DE BORD'!I2624</f>
        <v>0</v>
      </c>
    </row>
    <row r="2627" spans="82:88" x14ac:dyDescent="0.25">
      <c r="CD26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BORD'!$B$13:$B$2000,0),9)))*Q2627/$M$18)</f>
        <v>237.96</v>
      </c>
      <c r="CF2627">
        <f>'[1]TABLEAU DE BORD'!B2625</f>
        <v>0</v>
      </c>
      <c r="CG2627">
        <f>'[1]TABLEAU DE BORD'!E2625-'[1]TABLEAU DE BORD'!C2625</f>
        <v>0</v>
      </c>
      <c r="CI2627">
        <f>'[1]TABLEAU DE BORD'!H2625</f>
        <v>0</v>
      </c>
      <c r="CJ2627">
        <f>'[1]TABLEAU DE BORD'!K2625-'[1]TABLEAU DE BORD'!I2625</f>
        <v>0</v>
      </c>
    </row>
    <row r="2628" spans="82:88" x14ac:dyDescent="0.25">
      <c r="CD26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BORD'!$B$13:$B$2000,0),9)))*Q2628/$M$18)</f>
        <v>237.96</v>
      </c>
      <c r="CF2628">
        <f>'[1]TABLEAU DE BORD'!B2626</f>
        <v>0</v>
      </c>
      <c r="CG2628">
        <f>'[1]TABLEAU DE BORD'!E2626-'[1]TABLEAU DE BORD'!C2626</f>
        <v>0</v>
      </c>
      <c r="CI2628">
        <f>'[1]TABLEAU DE BORD'!H2626</f>
        <v>0</v>
      </c>
      <c r="CJ2628">
        <f>'[1]TABLEAU DE BORD'!K2626-'[1]TABLEAU DE BORD'!I2626</f>
        <v>0</v>
      </c>
    </row>
    <row r="2629" spans="82:88" x14ac:dyDescent="0.25">
      <c r="CD26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BORD'!$B$13:$B$2000,0),9)))*Q2629/$M$18)</f>
        <v>237.96</v>
      </c>
      <c r="CF2629">
        <f>'[1]TABLEAU DE BORD'!B2627</f>
        <v>0</v>
      </c>
      <c r="CG2629">
        <f>'[1]TABLEAU DE BORD'!E2627-'[1]TABLEAU DE BORD'!C2627</f>
        <v>0</v>
      </c>
      <c r="CI2629">
        <f>'[1]TABLEAU DE BORD'!H2627</f>
        <v>0</v>
      </c>
      <c r="CJ2629">
        <f>'[1]TABLEAU DE BORD'!K2627-'[1]TABLEAU DE BORD'!I2627</f>
        <v>0</v>
      </c>
    </row>
    <row r="2630" spans="82:88" x14ac:dyDescent="0.25">
      <c r="CD26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BORD'!$B$13:$B$2000,0),9)))*Q2630/$M$18)</f>
        <v>237.96</v>
      </c>
      <c r="CF2630">
        <f>'[1]TABLEAU DE BORD'!B2628</f>
        <v>0</v>
      </c>
      <c r="CG2630">
        <f>'[1]TABLEAU DE BORD'!E2628-'[1]TABLEAU DE BORD'!C2628</f>
        <v>0</v>
      </c>
      <c r="CI2630">
        <f>'[1]TABLEAU DE BORD'!H2628</f>
        <v>0</v>
      </c>
      <c r="CJ2630">
        <f>'[1]TABLEAU DE BORD'!K2628-'[1]TABLEAU DE BORD'!I2628</f>
        <v>0</v>
      </c>
    </row>
    <row r="2631" spans="82:88" x14ac:dyDescent="0.25">
      <c r="CD26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BORD'!$B$13:$B$2000,0),9)))*Q2631/$M$18)</f>
        <v>237.96</v>
      </c>
      <c r="CF2631">
        <f>'[1]TABLEAU DE BORD'!B2629</f>
        <v>0</v>
      </c>
      <c r="CG2631">
        <f>'[1]TABLEAU DE BORD'!E2629-'[1]TABLEAU DE BORD'!C2629</f>
        <v>0</v>
      </c>
      <c r="CI2631">
        <f>'[1]TABLEAU DE BORD'!H2629</f>
        <v>0</v>
      </c>
      <c r="CJ2631">
        <f>'[1]TABLEAU DE BORD'!K2629-'[1]TABLEAU DE BORD'!I2629</f>
        <v>0</v>
      </c>
    </row>
    <row r="2632" spans="82:88" x14ac:dyDescent="0.25">
      <c r="CD26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BORD'!$B$13:$B$2000,0),9)))*Q2632/$M$18)</f>
        <v>237.96</v>
      </c>
      <c r="CF2632">
        <f>'[1]TABLEAU DE BORD'!B2630</f>
        <v>0</v>
      </c>
      <c r="CG2632">
        <f>'[1]TABLEAU DE BORD'!E2630-'[1]TABLEAU DE BORD'!C2630</f>
        <v>0</v>
      </c>
      <c r="CI2632">
        <f>'[1]TABLEAU DE BORD'!H2630</f>
        <v>0</v>
      </c>
      <c r="CJ2632">
        <f>'[1]TABLEAU DE BORD'!K2630-'[1]TABLEAU DE BORD'!I2630</f>
        <v>0</v>
      </c>
    </row>
    <row r="2633" spans="82:88" x14ac:dyDescent="0.25">
      <c r="CD26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BORD'!$B$13:$B$2000,0),9)))*Q2633/$M$18)</f>
        <v>237.96</v>
      </c>
      <c r="CF2633">
        <f>'[1]TABLEAU DE BORD'!B2631</f>
        <v>0</v>
      </c>
      <c r="CG2633">
        <f>'[1]TABLEAU DE BORD'!E2631-'[1]TABLEAU DE BORD'!C2631</f>
        <v>0</v>
      </c>
      <c r="CI2633">
        <f>'[1]TABLEAU DE BORD'!H2631</f>
        <v>0</v>
      </c>
      <c r="CJ2633">
        <f>'[1]TABLEAU DE BORD'!K2631-'[1]TABLEAU DE BORD'!I2631</f>
        <v>0</v>
      </c>
    </row>
    <row r="2634" spans="82:88" x14ac:dyDescent="0.25">
      <c r="CD26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BORD'!$B$13:$B$2000,0),9)))*Q2634/$M$18)</f>
        <v>237.96</v>
      </c>
      <c r="CF2634">
        <f>'[1]TABLEAU DE BORD'!B2632</f>
        <v>0</v>
      </c>
      <c r="CG2634">
        <f>'[1]TABLEAU DE BORD'!E2632-'[1]TABLEAU DE BORD'!C2632</f>
        <v>0</v>
      </c>
      <c r="CI2634">
        <f>'[1]TABLEAU DE BORD'!H2632</f>
        <v>0</v>
      </c>
      <c r="CJ2634">
        <f>'[1]TABLEAU DE BORD'!K2632-'[1]TABLEAU DE BORD'!I2632</f>
        <v>0</v>
      </c>
    </row>
    <row r="2635" spans="82:88" x14ac:dyDescent="0.25">
      <c r="CD26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BORD'!$B$13:$B$2000,0),9)))*Q2635/$M$18)</f>
        <v>237.96</v>
      </c>
      <c r="CF2635">
        <f>'[1]TABLEAU DE BORD'!B2633</f>
        <v>0</v>
      </c>
      <c r="CG2635">
        <f>'[1]TABLEAU DE BORD'!E2633-'[1]TABLEAU DE BORD'!C2633</f>
        <v>0</v>
      </c>
      <c r="CI2635">
        <f>'[1]TABLEAU DE BORD'!H2633</f>
        <v>0</v>
      </c>
      <c r="CJ2635">
        <f>'[1]TABLEAU DE BORD'!K2633-'[1]TABLEAU DE BORD'!I2633</f>
        <v>0</v>
      </c>
    </row>
    <row r="2636" spans="82:88" x14ac:dyDescent="0.25">
      <c r="CD26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BORD'!$B$13:$B$2000,0),9)))*Q2636/$M$18)</f>
        <v>237.96</v>
      </c>
      <c r="CF2636">
        <f>'[1]TABLEAU DE BORD'!B2634</f>
        <v>0</v>
      </c>
      <c r="CG2636">
        <f>'[1]TABLEAU DE BORD'!E2634-'[1]TABLEAU DE BORD'!C2634</f>
        <v>0</v>
      </c>
      <c r="CI2636">
        <f>'[1]TABLEAU DE BORD'!H2634</f>
        <v>0</v>
      </c>
      <c r="CJ2636">
        <f>'[1]TABLEAU DE BORD'!K2634-'[1]TABLEAU DE BORD'!I2634</f>
        <v>0</v>
      </c>
    </row>
    <row r="2637" spans="82:88" x14ac:dyDescent="0.25">
      <c r="CD26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BORD'!$B$13:$B$2000,0),9)))*Q2637/$M$18)</f>
        <v>237.96</v>
      </c>
      <c r="CF2637">
        <f>'[1]TABLEAU DE BORD'!B2635</f>
        <v>0</v>
      </c>
      <c r="CG2637">
        <f>'[1]TABLEAU DE BORD'!E2635-'[1]TABLEAU DE BORD'!C2635</f>
        <v>0</v>
      </c>
      <c r="CI2637">
        <f>'[1]TABLEAU DE BORD'!H2635</f>
        <v>0</v>
      </c>
      <c r="CJ2637">
        <f>'[1]TABLEAU DE BORD'!K2635-'[1]TABLEAU DE BORD'!I2635</f>
        <v>0</v>
      </c>
    </row>
    <row r="2638" spans="82:88" x14ac:dyDescent="0.25">
      <c r="CD26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BORD'!$B$13:$B$2000,0),9)))*Q2638/$M$18)</f>
        <v>237.96</v>
      </c>
      <c r="CF2638">
        <f>'[1]TABLEAU DE BORD'!B2636</f>
        <v>0</v>
      </c>
      <c r="CG2638">
        <f>'[1]TABLEAU DE BORD'!E2636-'[1]TABLEAU DE BORD'!C2636</f>
        <v>0</v>
      </c>
      <c r="CI2638">
        <f>'[1]TABLEAU DE BORD'!H2636</f>
        <v>0</v>
      </c>
      <c r="CJ2638">
        <f>'[1]TABLEAU DE BORD'!K2636-'[1]TABLEAU DE BORD'!I2636</f>
        <v>0</v>
      </c>
    </row>
    <row r="2639" spans="82:88" x14ac:dyDescent="0.25">
      <c r="CD26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BORD'!$B$13:$B$2000,0),9)))*Q2639/$M$18)</f>
        <v>237.96</v>
      </c>
      <c r="CF2639">
        <f>'[1]TABLEAU DE BORD'!B2637</f>
        <v>0</v>
      </c>
      <c r="CG2639">
        <f>'[1]TABLEAU DE BORD'!E2637-'[1]TABLEAU DE BORD'!C2637</f>
        <v>0</v>
      </c>
      <c r="CI2639">
        <f>'[1]TABLEAU DE BORD'!H2637</f>
        <v>0</v>
      </c>
      <c r="CJ2639">
        <f>'[1]TABLEAU DE BORD'!K2637-'[1]TABLEAU DE BORD'!I2637</f>
        <v>0</v>
      </c>
    </row>
    <row r="2640" spans="82:88" x14ac:dyDescent="0.25">
      <c r="CD26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BORD'!$B$13:$B$2000,0),9)))*Q2640/$M$18)</f>
        <v>237.96</v>
      </c>
      <c r="CF2640">
        <f>'[1]TABLEAU DE BORD'!B2638</f>
        <v>0</v>
      </c>
      <c r="CG2640">
        <f>'[1]TABLEAU DE BORD'!E2638-'[1]TABLEAU DE BORD'!C2638</f>
        <v>0</v>
      </c>
      <c r="CI2640">
        <f>'[1]TABLEAU DE BORD'!H2638</f>
        <v>0</v>
      </c>
      <c r="CJ2640">
        <f>'[1]TABLEAU DE BORD'!K2638-'[1]TABLEAU DE BORD'!I2638</f>
        <v>0</v>
      </c>
    </row>
    <row r="2641" spans="82:88" x14ac:dyDescent="0.25">
      <c r="CD26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BORD'!$B$13:$B$2000,0),9)))*Q2641/$M$18)</f>
        <v>237.96</v>
      </c>
      <c r="CF2641">
        <f>'[1]TABLEAU DE BORD'!B2639</f>
        <v>0</v>
      </c>
      <c r="CG2641">
        <f>'[1]TABLEAU DE BORD'!E2639-'[1]TABLEAU DE BORD'!C2639</f>
        <v>0</v>
      </c>
      <c r="CI2641">
        <f>'[1]TABLEAU DE BORD'!H2639</f>
        <v>0</v>
      </c>
      <c r="CJ2641">
        <f>'[1]TABLEAU DE BORD'!K2639-'[1]TABLEAU DE BORD'!I2639</f>
        <v>0</v>
      </c>
    </row>
    <row r="2642" spans="82:88" x14ac:dyDescent="0.25">
      <c r="CD26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BORD'!$B$13:$B$2000,0),9)))*Q2642/$M$18)</f>
        <v>237.96</v>
      </c>
      <c r="CF2642">
        <f>'[1]TABLEAU DE BORD'!B2640</f>
        <v>0</v>
      </c>
      <c r="CG2642">
        <f>'[1]TABLEAU DE BORD'!E2640-'[1]TABLEAU DE BORD'!C2640</f>
        <v>0</v>
      </c>
      <c r="CI2642">
        <f>'[1]TABLEAU DE BORD'!H2640</f>
        <v>0</v>
      </c>
      <c r="CJ2642">
        <f>'[1]TABLEAU DE BORD'!K2640-'[1]TABLEAU DE BORD'!I2640</f>
        <v>0</v>
      </c>
    </row>
    <row r="2643" spans="82:88" x14ac:dyDescent="0.25">
      <c r="CD26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BORD'!$B$13:$B$2000,0),9)))*Q2643/$M$18)</f>
        <v>237.96</v>
      </c>
      <c r="CF2643">
        <f>'[1]TABLEAU DE BORD'!B2641</f>
        <v>0</v>
      </c>
      <c r="CG2643">
        <f>'[1]TABLEAU DE BORD'!E2641-'[1]TABLEAU DE BORD'!C2641</f>
        <v>0</v>
      </c>
      <c r="CI2643">
        <f>'[1]TABLEAU DE BORD'!H2641</f>
        <v>0</v>
      </c>
      <c r="CJ2643">
        <f>'[1]TABLEAU DE BORD'!K2641-'[1]TABLEAU DE BORD'!I2641</f>
        <v>0</v>
      </c>
    </row>
    <row r="2644" spans="82:88" x14ac:dyDescent="0.25">
      <c r="CD26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BORD'!$B$13:$B$2000,0),9)))*Q2644/$M$18)</f>
        <v>237.96</v>
      </c>
      <c r="CF2644">
        <f>'[1]TABLEAU DE BORD'!B2642</f>
        <v>0</v>
      </c>
      <c r="CG2644">
        <f>'[1]TABLEAU DE BORD'!E2642-'[1]TABLEAU DE BORD'!C2642</f>
        <v>0</v>
      </c>
      <c r="CI2644">
        <f>'[1]TABLEAU DE BORD'!H2642</f>
        <v>0</v>
      </c>
      <c r="CJ2644">
        <f>'[1]TABLEAU DE BORD'!K2642-'[1]TABLEAU DE BORD'!I2642</f>
        <v>0</v>
      </c>
    </row>
    <row r="2645" spans="82:88" x14ac:dyDescent="0.25">
      <c r="CD26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BORD'!$B$13:$B$2000,0),9)))*Q2645/$M$18)</f>
        <v>237.96</v>
      </c>
      <c r="CF2645">
        <f>'[1]TABLEAU DE BORD'!B2643</f>
        <v>0</v>
      </c>
      <c r="CG2645">
        <f>'[1]TABLEAU DE BORD'!E2643-'[1]TABLEAU DE BORD'!C2643</f>
        <v>0</v>
      </c>
      <c r="CI2645">
        <f>'[1]TABLEAU DE BORD'!H2643</f>
        <v>0</v>
      </c>
      <c r="CJ2645">
        <f>'[1]TABLEAU DE BORD'!K2643-'[1]TABLEAU DE BORD'!I2643</f>
        <v>0</v>
      </c>
    </row>
    <row r="2646" spans="82:88" x14ac:dyDescent="0.25">
      <c r="CD26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BORD'!$B$13:$B$2000,0),9)))*Q2646/$M$18)</f>
        <v>237.96</v>
      </c>
      <c r="CF2646">
        <f>'[1]TABLEAU DE BORD'!B2644</f>
        <v>0</v>
      </c>
      <c r="CG2646">
        <f>'[1]TABLEAU DE BORD'!E2644-'[1]TABLEAU DE BORD'!C2644</f>
        <v>0</v>
      </c>
      <c r="CI2646">
        <f>'[1]TABLEAU DE BORD'!H2644</f>
        <v>0</v>
      </c>
      <c r="CJ2646">
        <f>'[1]TABLEAU DE BORD'!K2644-'[1]TABLEAU DE BORD'!I2644</f>
        <v>0</v>
      </c>
    </row>
    <row r="2647" spans="82:88" x14ac:dyDescent="0.25">
      <c r="CD26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BORD'!$B$13:$B$2000,0),9)))*Q2647/$M$18)</f>
        <v>237.96</v>
      </c>
      <c r="CF2647">
        <f>'[1]TABLEAU DE BORD'!B2645</f>
        <v>0</v>
      </c>
      <c r="CG2647">
        <f>'[1]TABLEAU DE BORD'!E2645-'[1]TABLEAU DE BORD'!C2645</f>
        <v>0</v>
      </c>
      <c r="CI2647">
        <f>'[1]TABLEAU DE BORD'!H2645</f>
        <v>0</v>
      </c>
      <c r="CJ2647">
        <f>'[1]TABLEAU DE BORD'!K2645-'[1]TABLEAU DE BORD'!I2645</f>
        <v>0</v>
      </c>
    </row>
    <row r="2648" spans="82:88" x14ac:dyDescent="0.25">
      <c r="CD26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BORD'!$B$13:$B$2000,0),9)))*Q2648/$M$18)</f>
        <v>237.96</v>
      </c>
      <c r="CF2648">
        <f>'[1]TABLEAU DE BORD'!B2646</f>
        <v>0</v>
      </c>
      <c r="CG2648">
        <f>'[1]TABLEAU DE BORD'!E2646-'[1]TABLEAU DE BORD'!C2646</f>
        <v>0</v>
      </c>
      <c r="CI2648">
        <f>'[1]TABLEAU DE BORD'!H2646</f>
        <v>0</v>
      </c>
      <c r="CJ2648">
        <f>'[1]TABLEAU DE BORD'!K2646-'[1]TABLEAU DE BORD'!I2646</f>
        <v>0</v>
      </c>
    </row>
    <row r="2649" spans="82:88" x14ac:dyDescent="0.25">
      <c r="CD26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BORD'!$B$13:$B$2000,0),9)))*Q2649/$M$18)</f>
        <v>237.96</v>
      </c>
      <c r="CF2649">
        <f>'[1]TABLEAU DE BORD'!B2647</f>
        <v>0</v>
      </c>
      <c r="CG2649">
        <f>'[1]TABLEAU DE BORD'!E2647-'[1]TABLEAU DE BORD'!C2647</f>
        <v>0</v>
      </c>
      <c r="CI2649">
        <f>'[1]TABLEAU DE BORD'!H2647</f>
        <v>0</v>
      </c>
      <c r="CJ2649">
        <f>'[1]TABLEAU DE BORD'!K2647-'[1]TABLEAU DE BORD'!I2647</f>
        <v>0</v>
      </c>
    </row>
    <row r="2650" spans="82:88" x14ac:dyDescent="0.25">
      <c r="CD26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BORD'!$B$13:$B$2000,0),9)))*Q2650/$M$18)</f>
        <v>237.96</v>
      </c>
      <c r="CF2650">
        <f>'[1]TABLEAU DE BORD'!B2648</f>
        <v>0</v>
      </c>
      <c r="CG2650">
        <f>'[1]TABLEAU DE BORD'!E2648-'[1]TABLEAU DE BORD'!C2648</f>
        <v>0</v>
      </c>
      <c r="CI2650">
        <f>'[1]TABLEAU DE BORD'!H2648</f>
        <v>0</v>
      </c>
      <c r="CJ2650">
        <f>'[1]TABLEAU DE BORD'!K2648-'[1]TABLEAU DE BORD'!I2648</f>
        <v>0</v>
      </c>
    </row>
    <row r="2651" spans="82:88" x14ac:dyDescent="0.25">
      <c r="CD26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BORD'!$B$13:$B$2000,0),9)))*Q2651/$M$18)</f>
        <v>237.96</v>
      </c>
      <c r="CF2651">
        <f>'[1]TABLEAU DE BORD'!B2649</f>
        <v>0</v>
      </c>
      <c r="CG2651">
        <f>'[1]TABLEAU DE BORD'!E2649-'[1]TABLEAU DE BORD'!C2649</f>
        <v>0</v>
      </c>
      <c r="CI2651">
        <f>'[1]TABLEAU DE BORD'!H2649</f>
        <v>0</v>
      </c>
      <c r="CJ2651">
        <f>'[1]TABLEAU DE BORD'!K2649-'[1]TABLEAU DE BORD'!I2649</f>
        <v>0</v>
      </c>
    </row>
    <row r="2652" spans="82:88" x14ac:dyDescent="0.25">
      <c r="CD26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BORD'!$B$13:$B$2000,0),9)))*Q2652/$M$18)</f>
        <v>237.96</v>
      </c>
      <c r="CF2652">
        <f>'[1]TABLEAU DE BORD'!B2650</f>
        <v>0</v>
      </c>
      <c r="CG2652">
        <f>'[1]TABLEAU DE BORD'!E2650-'[1]TABLEAU DE BORD'!C2650</f>
        <v>0</v>
      </c>
      <c r="CI2652">
        <f>'[1]TABLEAU DE BORD'!H2650</f>
        <v>0</v>
      </c>
      <c r="CJ2652">
        <f>'[1]TABLEAU DE BORD'!K2650-'[1]TABLEAU DE BORD'!I2650</f>
        <v>0</v>
      </c>
    </row>
    <row r="2653" spans="82:88" x14ac:dyDescent="0.25">
      <c r="CD26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BORD'!$B$13:$B$2000,0),9)))*Q2653/$M$18)</f>
        <v>237.96</v>
      </c>
      <c r="CF2653">
        <f>'[1]TABLEAU DE BORD'!B2651</f>
        <v>0</v>
      </c>
      <c r="CG2653">
        <f>'[1]TABLEAU DE BORD'!E2651-'[1]TABLEAU DE BORD'!C2651</f>
        <v>0</v>
      </c>
      <c r="CI2653">
        <f>'[1]TABLEAU DE BORD'!H2651</f>
        <v>0</v>
      </c>
      <c r="CJ2653">
        <f>'[1]TABLEAU DE BORD'!K2651-'[1]TABLEAU DE BORD'!I2651</f>
        <v>0</v>
      </c>
    </row>
    <row r="2654" spans="82:88" x14ac:dyDescent="0.25">
      <c r="CD26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BORD'!$B$13:$B$2000,0),9)))*Q2654/$M$18)</f>
        <v>237.96</v>
      </c>
      <c r="CF2654">
        <f>'[1]TABLEAU DE BORD'!B2652</f>
        <v>0</v>
      </c>
      <c r="CG2654">
        <f>'[1]TABLEAU DE BORD'!E2652-'[1]TABLEAU DE BORD'!C2652</f>
        <v>0</v>
      </c>
      <c r="CI2654">
        <f>'[1]TABLEAU DE BORD'!H2652</f>
        <v>0</v>
      </c>
      <c r="CJ2654">
        <f>'[1]TABLEAU DE BORD'!K2652-'[1]TABLEAU DE BORD'!I2652</f>
        <v>0</v>
      </c>
    </row>
    <row r="2655" spans="82:88" x14ac:dyDescent="0.25">
      <c r="CD26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BORD'!$B$13:$B$2000,0),9)))*Q2655/$M$18)</f>
        <v>237.96</v>
      </c>
      <c r="CF2655">
        <f>'[1]TABLEAU DE BORD'!B2653</f>
        <v>0</v>
      </c>
      <c r="CG2655">
        <f>'[1]TABLEAU DE BORD'!E2653-'[1]TABLEAU DE BORD'!C2653</f>
        <v>0</v>
      </c>
      <c r="CI2655">
        <f>'[1]TABLEAU DE BORD'!H2653</f>
        <v>0</v>
      </c>
      <c r="CJ2655">
        <f>'[1]TABLEAU DE BORD'!K2653-'[1]TABLEAU DE BORD'!I2653</f>
        <v>0</v>
      </c>
    </row>
    <row r="2656" spans="82:88" x14ac:dyDescent="0.25">
      <c r="CD26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BORD'!$B$13:$B$2000,0),9)))*Q2656/$M$18)</f>
        <v>237.96</v>
      </c>
      <c r="CF2656">
        <f>'[1]TABLEAU DE BORD'!B2654</f>
        <v>0</v>
      </c>
      <c r="CG2656">
        <f>'[1]TABLEAU DE BORD'!E2654-'[1]TABLEAU DE BORD'!C2654</f>
        <v>0</v>
      </c>
      <c r="CI2656">
        <f>'[1]TABLEAU DE BORD'!H2654</f>
        <v>0</v>
      </c>
      <c r="CJ2656">
        <f>'[1]TABLEAU DE BORD'!K2654-'[1]TABLEAU DE BORD'!I2654</f>
        <v>0</v>
      </c>
    </row>
    <row r="2657" spans="82:88" x14ac:dyDescent="0.25">
      <c r="CD26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BORD'!$B$13:$B$2000,0),9)))*Q2657/$M$18)</f>
        <v>237.96</v>
      </c>
      <c r="CF2657">
        <f>'[1]TABLEAU DE BORD'!B2655</f>
        <v>0</v>
      </c>
      <c r="CG2657">
        <f>'[1]TABLEAU DE BORD'!E2655-'[1]TABLEAU DE BORD'!C2655</f>
        <v>0</v>
      </c>
      <c r="CI2657">
        <f>'[1]TABLEAU DE BORD'!H2655</f>
        <v>0</v>
      </c>
      <c r="CJ2657">
        <f>'[1]TABLEAU DE BORD'!K2655-'[1]TABLEAU DE BORD'!I2655</f>
        <v>0</v>
      </c>
    </row>
    <row r="2658" spans="82:88" x14ac:dyDescent="0.25">
      <c r="CD26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BORD'!$B$13:$B$2000,0),9)))*Q2658/$M$18)</f>
        <v>237.96</v>
      </c>
      <c r="CF2658">
        <f>'[1]TABLEAU DE BORD'!B2656</f>
        <v>0</v>
      </c>
      <c r="CG2658">
        <f>'[1]TABLEAU DE BORD'!E2656-'[1]TABLEAU DE BORD'!C2656</f>
        <v>0</v>
      </c>
      <c r="CI2658">
        <f>'[1]TABLEAU DE BORD'!H2656</f>
        <v>0</v>
      </c>
      <c r="CJ2658">
        <f>'[1]TABLEAU DE BORD'!K2656-'[1]TABLEAU DE BORD'!I2656</f>
        <v>0</v>
      </c>
    </row>
    <row r="2659" spans="82:88" x14ac:dyDescent="0.25">
      <c r="CD26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BORD'!$B$13:$B$2000,0),9)))*Q2659/$M$18)</f>
        <v>237.96</v>
      </c>
      <c r="CF2659">
        <f>'[1]TABLEAU DE BORD'!B2657</f>
        <v>0</v>
      </c>
      <c r="CG2659">
        <f>'[1]TABLEAU DE BORD'!E2657-'[1]TABLEAU DE BORD'!C2657</f>
        <v>0</v>
      </c>
      <c r="CI2659">
        <f>'[1]TABLEAU DE BORD'!H2657</f>
        <v>0</v>
      </c>
      <c r="CJ2659">
        <f>'[1]TABLEAU DE BORD'!K2657-'[1]TABLEAU DE BORD'!I2657</f>
        <v>0</v>
      </c>
    </row>
    <row r="2660" spans="82:88" x14ac:dyDescent="0.25">
      <c r="CD26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BORD'!$B$13:$B$2000,0),9)))*Q2660/$M$18)</f>
        <v>237.96</v>
      </c>
      <c r="CF2660">
        <f>'[1]TABLEAU DE BORD'!B2658</f>
        <v>0</v>
      </c>
      <c r="CG2660">
        <f>'[1]TABLEAU DE BORD'!E2658-'[1]TABLEAU DE BORD'!C2658</f>
        <v>0</v>
      </c>
      <c r="CI2660">
        <f>'[1]TABLEAU DE BORD'!H2658</f>
        <v>0</v>
      </c>
      <c r="CJ2660">
        <f>'[1]TABLEAU DE BORD'!K2658-'[1]TABLEAU DE BORD'!I2658</f>
        <v>0</v>
      </c>
    </row>
    <row r="2661" spans="82:88" x14ac:dyDescent="0.25">
      <c r="CD26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BORD'!$B$13:$B$2000,0),9)))*Q2661/$M$18)</f>
        <v>237.96</v>
      </c>
      <c r="CF2661">
        <f>'[1]TABLEAU DE BORD'!B2659</f>
        <v>0</v>
      </c>
      <c r="CG2661">
        <f>'[1]TABLEAU DE BORD'!E2659-'[1]TABLEAU DE BORD'!C2659</f>
        <v>0</v>
      </c>
      <c r="CI2661">
        <f>'[1]TABLEAU DE BORD'!H2659</f>
        <v>0</v>
      </c>
      <c r="CJ2661">
        <f>'[1]TABLEAU DE BORD'!K2659-'[1]TABLEAU DE BORD'!I2659</f>
        <v>0</v>
      </c>
    </row>
    <row r="2662" spans="82:88" x14ac:dyDescent="0.25">
      <c r="CD26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BORD'!$B$13:$B$2000,0),9)))*Q2662/$M$18)</f>
        <v>237.96</v>
      </c>
      <c r="CF2662">
        <f>'[1]TABLEAU DE BORD'!B2660</f>
        <v>0</v>
      </c>
      <c r="CG2662">
        <f>'[1]TABLEAU DE BORD'!E2660-'[1]TABLEAU DE BORD'!C2660</f>
        <v>0</v>
      </c>
      <c r="CI2662">
        <f>'[1]TABLEAU DE BORD'!H2660</f>
        <v>0</v>
      </c>
      <c r="CJ2662">
        <f>'[1]TABLEAU DE BORD'!K2660-'[1]TABLEAU DE BORD'!I2660</f>
        <v>0</v>
      </c>
    </row>
    <row r="2663" spans="82:88" x14ac:dyDescent="0.25">
      <c r="CD26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BORD'!$B$13:$B$2000,0),9)))*Q2663/$M$18)</f>
        <v>237.96</v>
      </c>
      <c r="CF2663">
        <f>'[1]TABLEAU DE BORD'!B2661</f>
        <v>0</v>
      </c>
      <c r="CG2663">
        <f>'[1]TABLEAU DE BORD'!E2661-'[1]TABLEAU DE BORD'!C2661</f>
        <v>0</v>
      </c>
      <c r="CI2663">
        <f>'[1]TABLEAU DE BORD'!H2661</f>
        <v>0</v>
      </c>
      <c r="CJ2663">
        <f>'[1]TABLEAU DE BORD'!K2661-'[1]TABLEAU DE BORD'!I2661</f>
        <v>0</v>
      </c>
    </row>
    <row r="2664" spans="82:88" x14ac:dyDescent="0.25">
      <c r="CD26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BORD'!$B$13:$B$2000,0),9)))*Q2664/$M$18)</f>
        <v>237.96</v>
      </c>
      <c r="CF2664">
        <f>'[1]TABLEAU DE BORD'!B2662</f>
        <v>0</v>
      </c>
      <c r="CG2664">
        <f>'[1]TABLEAU DE BORD'!E2662-'[1]TABLEAU DE BORD'!C2662</f>
        <v>0</v>
      </c>
      <c r="CI2664">
        <f>'[1]TABLEAU DE BORD'!H2662</f>
        <v>0</v>
      </c>
      <c r="CJ2664">
        <f>'[1]TABLEAU DE BORD'!K2662-'[1]TABLEAU DE BORD'!I2662</f>
        <v>0</v>
      </c>
    </row>
    <row r="2665" spans="82:88" x14ac:dyDescent="0.25">
      <c r="CD26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BORD'!$B$13:$B$2000,0),9)))*Q2665/$M$18)</f>
        <v>237.96</v>
      </c>
      <c r="CF2665">
        <f>'[1]TABLEAU DE BORD'!B2663</f>
        <v>0</v>
      </c>
      <c r="CG2665">
        <f>'[1]TABLEAU DE BORD'!E2663-'[1]TABLEAU DE BORD'!C2663</f>
        <v>0</v>
      </c>
      <c r="CI2665">
        <f>'[1]TABLEAU DE BORD'!H2663</f>
        <v>0</v>
      </c>
      <c r="CJ2665">
        <f>'[1]TABLEAU DE BORD'!K2663-'[1]TABLEAU DE BORD'!I2663</f>
        <v>0</v>
      </c>
    </row>
    <row r="2666" spans="82:88" x14ac:dyDescent="0.25">
      <c r="CD26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BORD'!$B$13:$B$2000,0),9)))*Q2666/$M$18)</f>
        <v>237.96</v>
      </c>
      <c r="CF2666">
        <f>'[1]TABLEAU DE BORD'!B2664</f>
        <v>0</v>
      </c>
      <c r="CG2666">
        <f>'[1]TABLEAU DE BORD'!E2664-'[1]TABLEAU DE BORD'!C2664</f>
        <v>0</v>
      </c>
      <c r="CI2666">
        <f>'[1]TABLEAU DE BORD'!H2664</f>
        <v>0</v>
      </c>
      <c r="CJ2666">
        <f>'[1]TABLEAU DE BORD'!K2664-'[1]TABLEAU DE BORD'!I2664</f>
        <v>0</v>
      </c>
    </row>
    <row r="2667" spans="82:88" x14ac:dyDescent="0.25">
      <c r="CD26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BORD'!$B$13:$B$2000,0),9)))*Q2667/$M$18)</f>
        <v>237.96</v>
      </c>
      <c r="CF2667">
        <f>'[1]TABLEAU DE BORD'!B2665</f>
        <v>0</v>
      </c>
      <c r="CG2667">
        <f>'[1]TABLEAU DE BORD'!E2665-'[1]TABLEAU DE BORD'!C2665</f>
        <v>0</v>
      </c>
      <c r="CI2667">
        <f>'[1]TABLEAU DE BORD'!H2665</f>
        <v>0</v>
      </c>
      <c r="CJ2667">
        <f>'[1]TABLEAU DE BORD'!K2665-'[1]TABLEAU DE BORD'!I2665</f>
        <v>0</v>
      </c>
    </row>
    <row r="2668" spans="82:88" x14ac:dyDescent="0.25">
      <c r="CD26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BORD'!$B$13:$B$2000,0),9)))*Q2668/$M$18)</f>
        <v>237.96</v>
      </c>
      <c r="CF2668">
        <f>'[1]TABLEAU DE BORD'!B2666</f>
        <v>0</v>
      </c>
      <c r="CG2668">
        <f>'[1]TABLEAU DE BORD'!E2666-'[1]TABLEAU DE BORD'!C2666</f>
        <v>0</v>
      </c>
      <c r="CI2668">
        <f>'[1]TABLEAU DE BORD'!H2666</f>
        <v>0</v>
      </c>
      <c r="CJ2668">
        <f>'[1]TABLEAU DE BORD'!K2666-'[1]TABLEAU DE BORD'!I2666</f>
        <v>0</v>
      </c>
    </row>
    <row r="2669" spans="82:88" x14ac:dyDescent="0.25">
      <c r="CD26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BORD'!$B$13:$B$2000,0),9)))*Q2669/$M$18)</f>
        <v>237.96</v>
      </c>
      <c r="CF2669">
        <f>'[1]TABLEAU DE BORD'!B2667</f>
        <v>0</v>
      </c>
      <c r="CG2669">
        <f>'[1]TABLEAU DE BORD'!E2667-'[1]TABLEAU DE BORD'!C2667</f>
        <v>0</v>
      </c>
      <c r="CI2669">
        <f>'[1]TABLEAU DE BORD'!H2667</f>
        <v>0</v>
      </c>
      <c r="CJ2669">
        <f>'[1]TABLEAU DE BORD'!K2667-'[1]TABLEAU DE BORD'!I2667</f>
        <v>0</v>
      </c>
    </row>
    <row r="2670" spans="82:88" x14ac:dyDescent="0.25">
      <c r="CD26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BORD'!$B$13:$B$2000,0),9)))*Q2670/$M$18)</f>
        <v>237.96</v>
      </c>
      <c r="CF2670">
        <f>'[1]TABLEAU DE BORD'!B2668</f>
        <v>0</v>
      </c>
      <c r="CG2670">
        <f>'[1]TABLEAU DE BORD'!E2668-'[1]TABLEAU DE BORD'!C2668</f>
        <v>0</v>
      </c>
      <c r="CI2670">
        <f>'[1]TABLEAU DE BORD'!H2668</f>
        <v>0</v>
      </c>
      <c r="CJ2670">
        <f>'[1]TABLEAU DE BORD'!K2668-'[1]TABLEAU DE BORD'!I2668</f>
        <v>0</v>
      </c>
    </row>
    <row r="2671" spans="82:88" x14ac:dyDescent="0.25">
      <c r="CD26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BORD'!$B$13:$B$2000,0),9)))*Q2671/$M$18)</f>
        <v>237.96</v>
      </c>
      <c r="CF2671">
        <f>'[1]TABLEAU DE BORD'!B2669</f>
        <v>0</v>
      </c>
      <c r="CG2671">
        <f>'[1]TABLEAU DE BORD'!E2669-'[1]TABLEAU DE BORD'!C2669</f>
        <v>0</v>
      </c>
      <c r="CI2671">
        <f>'[1]TABLEAU DE BORD'!H2669</f>
        <v>0</v>
      </c>
      <c r="CJ2671">
        <f>'[1]TABLEAU DE BORD'!K2669-'[1]TABLEAU DE BORD'!I2669</f>
        <v>0</v>
      </c>
    </row>
    <row r="2672" spans="82:88" x14ac:dyDescent="0.25">
      <c r="CD26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BORD'!$B$13:$B$2000,0),9)))*Q2672/$M$18)</f>
        <v>237.96</v>
      </c>
      <c r="CF2672">
        <f>'[1]TABLEAU DE BORD'!B2670</f>
        <v>0</v>
      </c>
      <c r="CG2672">
        <f>'[1]TABLEAU DE BORD'!E2670-'[1]TABLEAU DE BORD'!C2670</f>
        <v>0</v>
      </c>
      <c r="CI2672">
        <f>'[1]TABLEAU DE BORD'!H2670</f>
        <v>0</v>
      </c>
      <c r="CJ2672">
        <f>'[1]TABLEAU DE BORD'!K2670-'[1]TABLEAU DE BORD'!I2670</f>
        <v>0</v>
      </c>
    </row>
    <row r="2673" spans="82:88" x14ac:dyDescent="0.25">
      <c r="CD26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BORD'!$B$13:$B$2000,0),9)))*Q2673/$M$18)</f>
        <v>237.96</v>
      </c>
      <c r="CF2673">
        <f>'[1]TABLEAU DE BORD'!B2671</f>
        <v>0</v>
      </c>
      <c r="CG2673">
        <f>'[1]TABLEAU DE BORD'!E2671-'[1]TABLEAU DE BORD'!C2671</f>
        <v>0</v>
      </c>
      <c r="CI2673">
        <f>'[1]TABLEAU DE BORD'!H2671</f>
        <v>0</v>
      </c>
      <c r="CJ2673">
        <f>'[1]TABLEAU DE BORD'!K2671-'[1]TABLEAU DE BORD'!I2671</f>
        <v>0</v>
      </c>
    </row>
    <row r="2674" spans="82:88" x14ac:dyDescent="0.25">
      <c r="CD26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BORD'!$B$13:$B$2000,0),9)))*Q2674/$M$18)</f>
        <v>237.96</v>
      </c>
      <c r="CF2674">
        <f>'[1]TABLEAU DE BORD'!B2672</f>
        <v>0</v>
      </c>
      <c r="CG2674">
        <f>'[1]TABLEAU DE BORD'!E2672-'[1]TABLEAU DE BORD'!C2672</f>
        <v>0</v>
      </c>
      <c r="CI2674">
        <f>'[1]TABLEAU DE BORD'!H2672</f>
        <v>0</v>
      </c>
      <c r="CJ2674">
        <f>'[1]TABLEAU DE BORD'!K2672-'[1]TABLEAU DE BORD'!I2672</f>
        <v>0</v>
      </c>
    </row>
    <row r="2675" spans="82:88" x14ac:dyDescent="0.25">
      <c r="CD26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BORD'!$B$13:$B$2000,0),9)))*Q2675/$M$18)</f>
        <v>237.96</v>
      </c>
      <c r="CF2675">
        <f>'[1]TABLEAU DE BORD'!B2673</f>
        <v>0</v>
      </c>
      <c r="CG2675">
        <f>'[1]TABLEAU DE BORD'!E2673-'[1]TABLEAU DE BORD'!C2673</f>
        <v>0</v>
      </c>
      <c r="CI2675">
        <f>'[1]TABLEAU DE BORD'!H2673</f>
        <v>0</v>
      </c>
      <c r="CJ2675">
        <f>'[1]TABLEAU DE BORD'!K2673-'[1]TABLEAU DE BORD'!I2673</f>
        <v>0</v>
      </c>
    </row>
    <row r="2676" spans="82:88" x14ac:dyDescent="0.25">
      <c r="CD26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BORD'!$B$13:$B$2000,0),9)))*Q2676/$M$18)</f>
        <v>237.96</v>
      </c>
      <c r="CF2676">
        <f>'[1]TABLEAU DE BORD'!B2674</f>
        <v>0</v>
      </c>
      <c r="CG2676">
        <f>'[1]TABLEAU DE BORD'!E2674-'[1]TABLEAU DE BORD'!C2674</f>
        <v>0</v>
      </c>
      <c r="CI2676">
        <f>'[1]TABLEAU DE BORD'!H2674</f>
        <v>0</v>
      </c>
      <c r="CJ2676">
        <f>'[1]TABLEAU DE BORD'!K2674-'[1]TABLEAU DE BORD'!I2674</f>
        <v>0</v>
      </c>
    </row>
    <row r="2677" spans="82:88" x14ac:dyDescent="0.25">
      <c r="CD26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BORD'!$B$13:$B$2000,0),9)))*Q2677/$M$18)</f>
        <v>237.96</v>
      </c>
      <c r="CF2677">
        <f>'[1]TABLEAU DE BORD'!B2675</f>
        <v>0</v>
      </c>
      <c r="CG2677">
        <f>'[1]TABLEAU DE BORD'!E2675-'[1]TABLEAU DE BORD'!C2675</f>
        <v>0</v>
      </c>
      <c r="CI2677">
        <f>'[1]TABLEAU DE BORD'!H2675</f>
        <v>0</v>
      </c>
      <c r="CJ2677">
        <f>'[1]TABLEAU DE BORD'!K2675-'[1]TABLEAU DE BORD'!I2675</f>
        <v>0</v>
      </c>
    </row>
    <row r="2678" spans="82:88" x14ac:dyDescent="0.25">
      <c r="CD26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BORD'!$B$13:$B$2000,0),9)))*Q2678/$M$18)</f>
        <v>237.96</v>
      </c>
      <c r="CF2678">
        <f>'[1]TABLEAU DE BORD'!B2676</f>
        <v>0</v>
      </c>
      <c r="CG2678">
        <f>'[1]TABLEAU DE BORD'!E2676-'[1]TABLEAU DE BORD'!C2676</f>
        <v>0</v>
      </c>
      <c r="CI2678">
        <f>'[1]TABLEAU DE BORD'!H2676</f>
        <v>0</v>
      </c>
      <c r="CJ2678">
        <f>'[1]TABLEAU DE BORD'!K2676-'[1]TABLEAU DE BORD'!I2676</f>
        <v>0</v>
      </c>
    </row>
    <row r="2679" spans="82:88" x14ac:dyDescent="0.25">
      <c r="CD26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BORD'!$B$13:$B$2000,0),9)))*Q2679/$M$18)</f>
        <v>237.96</v>
      </c>
      <c r="CF2679">
        <f>'[1]TABLEAU DE BORD'!B2677</f>
        <v>0</v>
      </c>
      <c r="CG2679">
        <f>'[1]TABLEAU DE BORD'!E2677-'[1]TABLEAU DE BORD'!C2677</f>
        <v>0</v>
      </c>
      <c r="CI2679">
        <f>'[1]TABLEAU DE BORD'!H2677</f>
        <v>0</v>
      </c>
      <c r="CJ2679">
        <f>'[1]TABLEAU DE BORD'!K2677-'[1]TABLEAU DE BORD'!I2677</f>
        <v>0</v>
      </c>
    </row>
    <row r="2680" spans="82:88" x14ac:dyDescent="0.25">
      <c r="CD26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BORD'!$B$13:$B$2000,0),9)))*Q2680/$M$18)</f>
        <v>237.96</v>
      </c>
      <c r="CF2680">
        <f>'[1]TABLEAU DE BORD'!B2678</f>
        <v>0</v>
      </c>
      <c r="CG2680">
        <f>'[1]TABLEAU DE BORD'!E2678-'[1]TABLEAU DE BORD'!C2678</f>
        <v>0</v>
      </c>
      <c r="CI2680">
        <f>'[1]TABLEAU DE BORD'!H2678</f>
        <v>0</v>
      </c>
      <c r="CJ2680">
        <f>'[1]TABLEAU DE BORD'!K2678-'[1]TABLEAU DE BORD'!I2678</f>
        <v>0</v>
      </c>
    </row>
    <row r="2681" spans="82:88" x14ac:dyDescent="0.25">
      <c r="CD26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BORD'!$B$13:$B$2000,0),9)))*Q2681/$M$18)</f>
        <v>237.96</v>
      </c>
      <c r="CF2681">
        <f>'[1]TABLEAU DE BORD'!B2679</f>
        <v>0</v>
      </c>
      <c r="CG2681">
        <f>'[1]TABLEAU DE BORD'!E2679-'[1]TABLEAU DE BORD'!C2679</f>
        <v>0</v>
      </c>
      <c r="CI2681">
        <f>'[1]TABLEAU DE BORD'!H2679</f>
        <v>0</v>
      </c>
      <c r="CJ2681">
        <f>'[1]TABLEAU DE BORD'!K2679-'[1]TABLEAU DE BORD'!I2679</f>
        <v>0</v>
      </c>
    </row>
    <row r="2682" spans="82:88" x14ac:dyDescent="0.25">
      <c r="CD26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BORD'!$B$13:$B$2000,0),9)))*Q2682/$M$18)</f>
        <v>237.96</v>
      </c>
      <c r="CF2682">
        <f>'[1]TABLEAU DE BORD'!B2680</f>
        <v>0</v>
      </c>
      <c r="CG2682">
        <f>'[1]TABLEAU DE BORD'!E2680-'[1]TABLEAU DE BORD'!C2680</f>
        <v>0</v>
      </c>
      <c r="CI2682">
        <f>'[1]TABLEAU DE BORD'!H2680</f>
        <v>0</v>
      </c>
      <c r="CJ2682">
        <f>'[1]TABLEAU DE BORD'!K2680-'[1]TABLEAU DE BORD'!I2680</f>
        <v>0</v>
      </c>
    </row>
    <row r="2683" spans="82:88" x14ac:dyDescent="0.25">
      <c r="CD26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BORD'!$B$13:$B$2000,0),9)))*Q2683/$M$18)</f>
        <v>237.96</v>
      </c>
      <c r="CF2683">
        <f>'[1]TABLEAU DE BORD'!B2681</f>
        <v>0</v>
      </c>
      <c r="CG2683">
        <f>'[1]TABLEAU DE BORD'!E2681-'[1]TABLEAU DE BORD'!C2681</f>
        <v>0</v>
      </c>
      <c r="CI2683">
        <f>'[1]TABLEAU DE BORD'!H2681</f>
        <v>0</v>
      </c>
      <c r="CJ2683">
        <f>'[1]TABLEAU DE BORD'!K2681-'[1]TABLEAU DE BORD'!I2681</f>
        <v>0</v>
      </c>
    </row>
    <row r="2684" spans="82:88" x14ac:dyDescent="0.25">
      <c r="CD26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BORD'!$B$13:$B$2000,0),9)))*Q2684/$M$18)</f>
        <v>237.96</v>
      </c>
      <c r="CF2684">
        <f>'[1]TABLEAU DE BORD'!B2682</f>
        <v>0</v>
      </c>
      <c r="CG2684">
        <f>'[1]TABLEAU DE BORD'!E2682-'[1]TABLEAU DE BORD'!C2682</f>
        <v>0</v>
      </c>
      <c r="CI2684">
        <f>'[1]TABLEAU DE BORD'!H2682</f>
        <v>0</v>
      </c>
      <c r="CJ2684">
        <f>'[1]TABLEAU DE BORD'!K2682-'[1]TABLEAU DE BORD'!I2682</f>
        <v>0</v>
      </c>
    </row>
    <row r="2685" spans="82:88" x14ac:dyDescent="0.25">
      <c r="CD26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BORD'!$B$13:$B$2000,0),9)))*Q2685/$M$18)</f>
        <v>237.96</v>
      </c>
      <c r="CF2685">
        <f>'[1]TABLEAU DE BORD'!B2683</f>
        <v>0</v>
      </c>
      <c r="CG2685">
        <f>'[1]TABLEAU DE BORD'!E2683-'[1]TABLEAU DE BORD'!C2683</f>
        <v>0</v>
      </c>
      <c r="CI2685">
        <f>'[1]TABLEAU DE BORD'!H2683</f>
        <v>0</v>
      </c>
      <c r="CJ2685">
        <f>'[1]TABLEAU DE BORD'!K2683-'[1]TABLEAU DE BORD'!I2683</f>
        <v>0</v>
      </c>
    </row>
    <row r="2686" spans="82:88" x14ac:dyDescent="0.25">
      <c r="CD26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BORD'!$B$13:$B$2000,0),9)))*Q2686/$M$18)</f>
        <v>237.96</v>
      </c>
      <c r="CF2686">
        <f>'[1]TABLEAU DE BORD'!B2684</f>
        <v>0</v>
      </c>
      <c r="CG2686">
        <f>'[1]TABLEAU DE BORD'!E2684-'[1]TABLEAU DE BORD'!C2684</f>
        <v>0</v>
      </c>
      <c r="CI2686">
        <f>'[1]TABLEAU DE BORD'!H2684</f>
        <v>0</v>
      </c>
      <c r="CJ2686">
        <f>'[1]TABLEAU DE BORD'!K2684-'[1]TABLEAU DE BORD'!I2684</f>
        <v>0</v>
      </c>
    </row>
    <row r="2687" spans="82:88" x14ac:dyDescent="0.25">
      <c r="CD26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BORD'!$B$13:$B$2000,0),9)))*Q2687/$M$18)</f>
        <v>237.96</v>
      </c>
      <c r="CF2687">
        <f>'[1]TABLEAU DE BORD'!B2685</f>
        <v>0</v>
      </c>
      <c r="CG2687">
        <f>'[1]TABLEAU DE BORD'!E2685-'[1]TABLEAU DE BORD'!C2685</f>
        <v>0</v>
      </c>
      <c r="CI2687">
        <f>'[1]TABLEAU DE BORD'!H2685</f>
        <v>0</v>
      </c>
      <c r="CJ2687">
        <f>'[1]TABLEAU DE BORD'!K2685-'[1]TABLEAU DE BORD'!I2685</f>
        <v>0</v>
      </c>
    </row>
    <row r="2688" spans="82:88" x14ac:dyDescent="0.25">
      <c r="CD26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BORD'!$B$13:$B$2000,0),9)))*Q2688/$M$18)</f>
        <v>237.96</v>
      </c>
      <c r="CF2688">
        <f>'[1]TABLEAU DE BORD'!B2686</f>
        <v>0</v>
      </c>
      <c r="CG2688">
        <f>'[1]TABLEAU DE BORD'!E2686-'[1]TABLEAU DE BORD'!C2686</f>
        <v>0</v>
      </c>
      <c r="CI2688">
        <f>'[1]TABLEAU DE BORD'!H2686</f>
        <v>0</v>
      </c>
      <c r="CJ2688">
        <f>'[1]TABLEAU DE BORD'!K2686-'[1]TABLEAU DE BORD'!I2686</f>
        <v>0</v>
      </c>
    </row>
    <row r="2689" spans="82:88" x14ac:dyDescent="0.25">
      <c r="CD26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BORD'!$B$13:$B$2000,0),9)))*Q2689/$M$18)</f>
        <v>237.96</v>
      </c>
      <c r="CF2689">
        <f>'[1]TABLEAU DE BORD'!B2687</f>
        <v>0</v>
      </c>
      <c r="CG2689">
        <f>'[1]TABLEAU DE BORD'!E2687-'[1]TABLEAU DE BORD'!C2687</f>
        <v>0</v>
      </c>
      <c r="CI2689">
        <f>'[1]TABLEAU DE BORD'!H2687</f>
        <v>0</v>
      </c>
      <c r="CJ2689">
        <f>'[1]TABLEAU DE BORD'!K2687-'[1]TABLEAU DE BORD'!I2687</f>
        <v>0</v>
      </c>
    </row>
    <row r="2690" spans="82:88" x14ac:dyDescent="0.25">
      <c r="CD26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BORD'!$B$13:$B$2000,0),9)))*Q2690/$M$18)</f>
        <v>237.96</v>
      </c>
      <c r="CF2690">
        <f>'[1]TABLEAU DE BORD'!B2688</f>
        <v>0</v>
      </c>
      <c r="CG2690">
        <f>'[1]TABLEAU DE BORD'!E2688-'[1]TABLEAU DE BORD'!C2688</f>
        <v>0</v>
      </c>
      <c r="CI2690">
        <f>'[1]TABLEAU DE BORD'!H2688</f>
        <v>0</v>
      </c>
      <c r="CJ2690">
        <f>'[1]TABLEAU DE BORD'!K2688-'[1]TABLEAU DE BORD'!I2688</f>
        <v>0</v>
      </c>
    </row>
    <row r="2691" spans="82:88" x14ac:dyDescent="0.25">
      <c r="CD26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BORD'!$B$13:$B$2000,0),9)))*Q2691/$M$18)</f>
        <v>237.96</v>
      </c>
      <c r="CF2691">
        <f>'[1]TABLEAU DE BORD'!B2689</f>
        <v>0</v>
      </c>
      <c r="CG2691">
        <f>'[1]TABLEAU DE BORD'!E2689-'[1]TABLEAU DE BORD'!C2689</f>
        <v>0</v>
      </c>
      <c r="CI2691">
        <f>'[1]TABLEAU DE BORD'!H2689</f>
        <v>0</v>
      </c>
      <c r="CJ2691">
        <f>'[1]TABLEAU DE BORD'!K2689-'[1]TABLEAU DE BORD'!I2689</f>
        <v>0</v>
      </c>
    </row>
    <row r="2692" spans="82:88" x14ac:dyDescent="0.25">
      <c r="CD26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BORD'!$B$13:$B$2000,0),9)))*Q2692/$M$18)</f>
        <v>237.96</v>
      </c>
      <c r="CF2692">
        <f>'[1]TABLEAU DE BORD'!B2690</f>
        <v>0</v>
      </c>
      <c r="CG2692">
        <f>'[1]TABLEAU DE BORD'!E2690-'[1]TABLEAU DE BORD'!C2690</f>
        <v>0</v>
      </c>
      <c r="CI2692">
        <f>'[1]TABLEAU DE BORD'!H2690</f>
        <v>0</v>
      </c>
      <c r="CJ2692">
        <f>'[1]TABLEAU DE BORD'!K2690-'[1]TABLEAU DE BORD'!I2690</f>
        <v>0</v>
      </c>
    </row>
    <row r="2693" spans="82:88" x14ac:dyDescent="0.25">
      <c r="CD26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BORD'!$B$13:$B$2000,0),9)))*Q2693/$M$18)</f>
        <v>237.96</v>
      </c>
      <c r="CF2693">
        <f>'[1]TABLEAU DE BORD'!B2691</f>
        <v>0</v>
      </c>
      <c r="CG2693">
        <f>'[1]TABLEAU DE BORD'!E2691-'[1]TABLEAU DE BORD'!C2691</f>
        <v>0</v>
      </c>
      <c r="CI2693">
        <f>'[1]TABLEAU DE BORD'!H2691</f>
        <v>0</v>
      </c>
      <c r="CJ2693">
        <f>'[1]TABLEAU DE BORD'!K2691-'[1]TABLEAU DE BORD'!I2691</f>
        <v>0</v>
      </c>
    </row>
    <row r="2694" spans="82:88" x14ac:dyDescent="0.25">
      <c r="CD26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BORD'!$B$13:$B$2000,0),9)))*Q2694/$M$18)</f>
        <v>237.96</v>
      </c>
      <c r="CF2694">
        <f>'[1]TABLEAU DE BORD'!B2692</f>
        <v>0</v>
      </c>
      <c r="CG2694">
        <f>'[1]TABLEAU DE BORD'!E2692-'[1]TABLEAU DE BORD'!C2692</f>
        <v>0</v>
      </c>
      <c r="CI2694">
        <f>'[1]TABLEAU DE BORD'!H2692</f>
        <v>0</v>
      </c>
      <c r="CJ2694">
        <f>'[1]TABLEAU DE BORD'!K2692-'[1]TABLEAU DE BORD'!I2692</f>
        <v>0</v>
      </c>
    </row>
    <row r="2695" spans="82:88" x14ac:dyDescent="0.25">
      <c r="CD26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BORD'!$B$13:$B$2000,0),9)))*Q2695/$M$18)</f>
        <v>237.96</v>
      </c>
      <c r="CF2695">
        <f>'[1]TABLEAU DE BORD'!B2693</f>
        <v>0</v>
      </c>
      <c r="CG2695">
        <f>'[1]TABLEAU DE BORD'!E2693-'[1]TABLEAU DE BORD'!C2693</f>
        <v>0</v>
      </c>
      <c r="CI2695">
        <f>'[1]TABLEAU DE BORD'!H2693</f>
        <v>0</v>
      </c>
      <c r="CJ2695">
        <f>'[1]TABLEAU DE BORD'!K2693-'[1]TABLEAU DE BORD'!I2693</f>
        <v>0</v>
      </c>
    </row>
    <row r="2696" spans="82:88" x14ac:dyDescent="0.25">
      <c r="CD26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BORD'!$B$13:$B$2000,0),9)))*Q2696/$M$18)</f>
        <v>237.96</v>
      </c>
      <c r="CF2696">
        <f>'[1]TABLEAU DE BORD'!B2694</f>
        <v>0</v>
      </c>
      <c r="CG2696">
        <f>'[1]TABLEAU DE BORD'!E2694-'[1]TABLEAU DE BORD'!C2694</f>
        <v>0</v>
      </c>
      <c r="CI2696">
        <f>'[1]TABLEAU DE BORD'!H2694</f>
        <v>0</v>
      </c>
      <c r="CJ2696">
        <f>'[1]TABLEAU DE BORD'!K2694-'[1]TABLEAU DE BORD'!I2694</f>
        <v>0</v>
      </c>
    </row>
    <row r="2697" spans="82:88" x14ac:dyDescent="0.25">
      <c r="CD26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BORD'!$B$13:$B$2000,0),9)))*Q2697/$M$18)</f>
        <v>237.96</v>
      </c>
      <c r="CF2697">
        <f>'[1]TABLEAU DE BORD'!B2695</f>
        <v>0</v>
      </c>
      <c r="CG2697">
        <f>'[1]TABLEAU DE BORD'!E2695-'[1]TABLEAU DE BORD'!C2695</f>
        <v>0</v>
      </c>
      <c r="CI2697">
        <f>'[1]TABLEAU DE BORD'!H2695</f>
        <v>0</v>
      </c>
      <c r="CJ2697">
        <f>'[1]TABLEAU DE BORD'!K2695-'[1]TABLEAU DE BORD'!I2695</f>
        <v>0</v>
      </c>
    </row>
    <row r="2698" spans="82:88" x14ac:dyDescent="0.25">
      <c r="CD26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BORD'!$B$13:$B$2000,0),9)))*Q2698/$M$18)</f>
        <v>237.96</v>
      </c>
      <c r="CF2698">
        <f>'[1]TABLEAU DE BORD'!B2696</f>
        <v>0</v>
      </c>
      <c r="CG2698">
        <f>'[1]TABLEAU DE BORD'!E2696-'[1]TABLEAU DE BORD'!C2696</f>
        <v>0</v>
      </c>
      <c r="CI2698">
        <f>'[1]TABLEAU DE BORD'!H2696</f>
        <v>0</v>
      </c>
      <c r="CJ2698">
        <f>'[1]TABLEAU DE BORD'!K2696-'[1]TABLEAU DE BORD'!I2696</f>
        <v>0</v>
      </c>
    </row>
    <row r="2699" spans="82:88" x14ac:dyDescent="0.25">
      <c r="CD26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BORD'!$B$13:$B$2000,0),9)))*Q2699/$M$18)</f>
        <v>237.96</v>
      </c>
      <c r="CF2699">
        <f>'[1]TABLEAU DE BORD'!B2697</f>
        <v>0</v>
      </c>
      <c r="CG2699">
        <f>'[1]TABLEAU DE BORD'!E2697-'[1]TABLEAU DE BORD'!C2697</f>
        <v>0</v>
      </c>
      <c r="CI2699">
        <f>'[1]TABLEAU DE BORD'!H2697</f>
        <v>0</v>
      </c>
      <c r="CJ2699">
        <f>'[1]TABLEAU DE BORD'!K2697-'[1]TABLEAU DE BORD'!I2697</f>
        <v>0</v>
      </c>
    </row>
    <row r="2700" spans="82:88" x14ac:dyDescent="0.25">
      <c r="CD27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BORD'!$B$13:$B$2000,0),9)))*Q2700/$M$18)</f>
        <v>237.96</v>
      </c>
      <c r="CF2700">
        <f>'[1]TABLEAU DE BORD'!B2698</f>
        <v>0</v>
      </c>
      <c r="CG2700">
        <f>'[1]TABLEAU DE BORD'!E2698-'[1]TABLEAU DE BORD'!C2698</f>
        <v>0</v>
      </c>
      <c r="CI2700">
        <f>'[1]TABLEAU DE BORD'!H2698</f>
        <v>0</v>
      </c>
      <c r="CJ2700">
        <f>'[1]TABLEAU DE BORD'!K2698-'[1]TABLEAU DE BORD'!I2698</f>
        <v>0</v>
      </c>
    </row>
    <row r="2701" spans="82:88" x14ac:dyDescent="0.25">
      <c r="CD27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BORD'!$B$13:$B$2000,0),9)))*Q2701/$M$18)</f>
        <v>237.96</v>
      </c>
      <c r="CF2701">
        <f>'[1]TABLEAU DE BORD'!B2699</f>
        <v>0</v>
      </c>
      <c r="CG2701">
        <f>'[1]TABLEAU DE BORD'!E2699-'[1]TABLEAU DE BORD'!C2699</f>
        <v>0</v>
      </c>
      <c r="CI2701">
        <f>'[1]TABLEAU DE BORD'!H2699</f>
        <v>0</v>
      </c>
      <c r="CJ2701">
        <f>'[1]TABLEAU DE BORD'!K2699-'[1]TABLEAU DE BORD'!I2699</f>
        <v>0</v>
      </c>
    </row>
    <row r="2702" spans="82:88" x14ac:dyDescent="0.25">
      <c r="CD27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BORD'!$B$13:$B$2000,0),9)))*Q2702/$M$18)</f>
        <v>237.96</v>
      </c>
      <c r="CF2702">
        <f>'[1]TABLEAU DE BORD'!B2700</f>
        <v>0</v>
      </c>
      <c r="CG2702">
        <f>'[1]TABLEAU DE BORD'!E2700-'[1]TABLEAU DE BORD'!C2700</f>
        <v>0</v>
      </c>
      <c r="CI2702">
        <f>'[1]TABLEAU DE BORD'!H2700</f>
        <v>0</v>
      </c>
      <c r="CJ2702">
        <f>'[1]TABLEAU DE BORD'!K2700-'[1]TABLEAU DE BORD'!I2700</f>
        <v>0</v>
      </c>
    </row>
    <row r="2703" spans="82:88" x14ac:dyDescent="0.25">
      <c r="CD27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BORD'!$B$13:$B$2000,0),9)))*Q2703/$M$18)</f>
        <v>237.96</v>
      </c>
      <c r="CF2703">
        <f>'[1]TABLEAU DE BORD'!B2701</f>
        <v>0</v>
      </c>
      <c r="CG2703">
        <f>'[1]TABLEAU DE BORD'!E2701-'[1]TABLEAU DE BORD'!C2701</f>
        <v>0</v>
      </c>
      <c r="CI2703">
        <f>'[1]TABLEAU DE BORD'!H2701</f>
        <v>0</v>
      </c>
      <c r="CJ2703">
        <f>'[1]TABLEAU DE BORD'!K2701-'[1]TABLEAU DE BORD'!I2701</f>
        <v>0</v>
      </c>
    </row>
    <row r="2704" spans="82:88" x14ac:dyDescent="0.25">
      <c r="CD27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BORD'!$B$13:$B$2000,0),9)))*Q2704/$M$18)</f>
        <v>237.96</v>
      </c>
      <c r="CF2704">
        <f>'[1]TABLEAU DE BORD'!B2702</f>
        <v>0</v>
      </c>
      <c r="CG2704">
        <f>'[1]TABLEAU DE BORD'!E2702-'[1]TABLEAU DE BORD'!C2702</f>
        <v>0</v>
      </c>
      <c r="CI2704">
        <f>'[1]TABLEAU DE BORD'!H2702</f>
        <v>0</v>
      </c>
      <c r="CJ2704">
        <f>'[1]TABLEAU DE BORD'!K2702-'[1]TABLEAU DE BORD'!I2702</f>
        <v>0</v>
      </c>
    </row>
    <row r="2705" spans="82:88" x14ac:dyDescent="0.25">
      <c r="CD27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BORD'!$B$13:$B$2000,0),9)))*Q2705/$M$18)</f>
        <v>237.96</v>
      </c>
      <c r="CF2705">
        <f>'[1]TABLEAU DE BORD'!B2703</f>
        <v>0</v>
      </c>
      <c r="CG2705">
        <f>'[1]TABLEAU DE BORD'!E2703-'[1]TABLEAU DE BORD'!C2703</f>
        <v>0</v>
      </c>
      <c r="CI2705">
        <f>'[1]TABLEAU DE BORD'!H2703</f>
        <v>0</v>
      </c>
      <c r="CJ2705">
        <f>'[1]TABLEAU DE BORD'!K2703-'[1]TABLEAU DE BORD'!I2703</f>
        <v>0</v>
      </c>
    </row>
    <row r="2706" spans="82:88" x14ac:dyDescent="0.25">
      <c r="CD27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BORD'!$B$13:$B$2000,0),9)))*Q2706/$M$18)</f>
        <v>237.96</v>
      </c>
      <c r="CF2706">
        <f>'[1]TABLEAU DE BORD'!B2704</f>
        <v>0</v>
      </c>
      <c r="CG2706">
        <f>'[1]TABLEAU DE BORD'!E2704-'[1]TABLEAU DE BORD'!C2704</f>
        <v>0</v>
      </c>
      <c r="CI2706">
        <f>'[1]TABLEAU DE BORD'!H2704</f>
        <v>0</v>
      </c>
      <c r="CJ2706">
        <f>'[1]TABLEAU DE BORD'!K2704-'[1]TABLEAU DE BORD'!I2704</f>
        <v>0</v>
      </c>
    </row>
    <row r="2707" spans="82:88" x14ac:dyDescent="0.25">
      <c r="CD27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BORD'!$B$13:$B$2000,0),9)))*Q2707/$M$18)</f>
        <v>237.96</v>
      </c>
      <c r="CF2707">
        <f>'[1]TABLEAU DE BORD'!B2705</f>
        <v>0</v>
      </c>
      <c r="CG2707">
        <f>'[1]TABLEAU DE BORD'!E2705-'[1]TABLEAU DE BORD'!C2705</f>
        <v>0</v>
      </c>
      <c r="CI2707">
        <f>'[1]TABLEAU DE BORD'!H2705</f>
        <v>0</v>
      </c>
      <c r="CJ2707">
        <f>'[1]TABLEAU DE BORD'!K2705-'[1]TABLEAU DE BORD'!I2705</f>
        <v>0</v>
      </c>
    </row>
    <row r="2708" spans="82:88" x14ac:dyDescent="0.25">
      <c r="CD27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BORD'!$B$13:$B$2000,0),9)))*Q2708/$M$18)</f>
        <v>237.96</v>
      </c>
      <c r="CF2708">
        <f>'[1]TABLEAU DE BORD'!B2706</f>
        <v>0</v>
      </c>
      <c r="CG2708">
        <f>'[1]TABLEAU DE BORD'!E2706-'[1]TABLEAU DE BORD'!C2706</f>
        <v>0</v>
      </c>
      <c r="CI2708">
        <f>'[1]TABLEAU DE BORD'!H2706</f>
        <v>0</v>
      </c>
      <c r="CJ2708">
        <f>'[1]TABLEAU DE BORD'!K2706-'[1]TABLEAU DE BORD'!I2706</f>
        <v>0</v>
      </c>
    </row>
    <row r="2709" spans="82:88" x14ac:dyDescent="0.25">
      <c r="CD27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BORD'!$B$13:$B$2000,0),9)))*Q2709/$M$18)</f>
        <v>237.96</v>
      </c>
      <c r="CF2709">
        <f>'[1]TABLEAU DE BORD'!B2707</f>
        <v>0</v>
      </c>
      <c r="CG2709">
        <f>'[1]TABLEAU DE BORD'!E2707-'[1]TABLEAU DE BORD'!C2707</f>
        <v>0</v>
      </c>
      <c r="CI2709">
        <f>'[1]TABLEAU DE BORD'!H2707</f>
        <v>0</v>
      </c>
      <c r="CJ2709">
        <f>'[1]TABLEAU DE BORD'!K2707-'[1]TABLEAU DE BORD'!I2707</f>
        <v>0</v>
      </c>
    </row>
    <row r="2710" spans="82:88" x14ac:dyDescent="0.25">
      <c r="CD27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BORD'!$B$13:$B$2000,0),9)))*Q2710/$M$18)</f>
        <v>237.96</v>
      </c>
      <c r="CF2710">
        <f>'[1]TABLEAU DE BORD'!B2708</f>
        <v>0</v>
      </c>
      <c r="CG2710">
        <f>'[1]TABLEAU DE BORD'!E2708-'[1]TABLEAU DE BORD'!C2708</f>
        <v>0</v>
      </c>
      <c r="CI2710">
        <f>'[1]TABLEAU DE BORD'!H2708</f>
        <v>0</v>
      </c>
      <c r="CJ2710">
        <f>'[1]TABLEAU DE BORD'!K2708-'[1]TABLEAU DE BORD'!I2708</f>
        <v>0</v>
      </c>
    </row>
    <row r="2711" spans="82:88" x14ac:dyDescent="0.25">
      <c r="CD27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BORD'!$B$13:$B$2000,0),9)))*Q2711/$M$18)</f>
        <v>237.96</v>
      </c>
      <c r="CF2711">
        <f>'[1]TABLEAU DE BORD'!B2709</f>
        <v>0</v>
      </c>
      <c r="CG2711">
        <f>'[1]TABLEAU DE BORD'!E2709-'[1]TABLEAU DE BORD'!C2709</f>
        <v>0</v>
      </c>
      <c r="CI2711">
        <f>'[1]TABLEAU DE BORD'!H2709</f>
        <v>0</v>
      </c>
      <c r="CJ2711">
        <f>'[1]TABLEAU DE BORD'!K2709-'[1]TABLEAU DE BORD'!I2709</f>
        <v>0</v>
      </c>
    </row>
    <row r="2712" spans="82:88" x14ac:dyDescent="0.25">
      <c r="CD27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BORD'!$B$13:$B$2000,0),9)))*Q2712/$M$18)</f>
        <v>237.96</v>
      </c>
      <c r="CF2712">
        <f>'[1]TABLEAU DE BORD'!B2710</f>
        <v>0</v>
      </c>
      <c r="CG2712">
        <f>'[1]TABLEAU DE BORD'!E2710-'[1]TABLEAU DE BORD'!C2710</f>
        <v>0</v>
      </c>
      <c r="CI2712">
        <f>'[1]TABLEAU DE BORD'!H2710</f>
        <v>0</v>
      </c>
      <c r="CJ2712">
        <f>'[1]TABLEAU DE BORD'!K2710-'[1]TABLEAU DE BORD'!I2710</f>
        <v>0</v>
      </c>
    </row>
    <row r="2713" spans="82:88" x14ac:dyDescent="0.25">
      <c r="CD27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BORD'!$B$13:$B$2000,0),9)))*Q2713/$M$18)</f>
        <v>237.96</v>
      </c>
      <c r="CF2713">
        <f>'[1]TABLEAU DE BORD'!B2711</f>
        <v>0</v>
      </c>
      <c r="CG2713">
        <f>'[1]TABLEAU DE BORD'!E2711-'[1]TABLEAU DE BORD'!C2711</f>
        <v>0</v>
      </c>
      <c r="CI2713">
        <f>'[1]TABLEAU DE BORD'!H2711</f>
        <v>0</v>
      </c>
      <c r="CJ2713">
        <f>'[1]TABLEAU DE BORD'!K2711-'[1]TABLEAU DE BORD'!I2711</f>
        <v>0</v>
      </c>
    </row>
    <row r="2714" spans="82:88" x14ac:dyDescent="0.25">
      <c r="CD27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BORD'!$B$13:$B$2000,0),9)))*Q2714/$M$18)</f>
        <v>237.96</v>
      </c>
      <c r="CF2714">
        <f>'[1]TABLEAU DE BORD'!B2712</f>
        <v>0</v>
      </c>
      <c r="CG2714">
        <f>'[1]TABLEAU DE BORD'!E2712-'[1]TABLEAU DE BORD'!C2712</f>
        <v>0</v>
      </c>
      <c r="CI2714">
        <f>'[1]TABLEAU DE BORD'!H2712</f>
        <v>0</v>
      </c>
      <c r="CJ2714">
        <f>'[1]TABLEAU DE BORD'!K2712-'[1]TABLEAU DE BORD'!I2712</f>
        <v>0</v>
      </c>
    </row>
    <row r="2715" spans="82:88" x14ac:dyDescent="0.25">
      <c r="CD27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BORD'!$B$13:$B$2000,0),9)))*Q2715/$M$18)</f>
        <v>237.96</v>
      </c>
      <c r="CF2715">
        <f>'[1]TABLEAU DE BORD'!B2713</f>
        <v>0</v>
      </c>
      <c r="CG2715">
        <f>'[1]TABLEAU DE BORD'!E2713-'[1]TABLEAU DE BORD'!C2713</f>
        <v>0</v>
      </c>
      <c r="CI2715">
        <f>'[1]TABLEAU DE BORD'!H2713</f>
        <v>0</v>
      </c>
      <c r="CJ2715">
        <f>'[1]TABLEAU DE BORD'!K2713-'[1]TABLEAU DE BORD'!I2713</f>
        <v>0</v>
      </c>
    </row>
    <row r="2716" spans="82:88" x14ac:dyDescent="0.25">
      <c r="CD27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BORD'!$B$13:$B$2000,0),9)))*Q2716/$M$18)</f>
        <v>237.96</v>
      </c>
      <c r="CF2716">
        <f>'[1]TABLEAU DE BORD'!B2714</f>
        <v>0</v>
      </c>
      <c r="CG2716">
        <f>'[1]TABLEAU DE BORD'!E2714-'[1]TABLEAU DE BORD'!C2714</f>
        <v>0</v>
      </c>
      <c r="CI2716">
        <f>'[1]TABLEAU DE BORD'!H2714</f>
        <v>0</v>
      </c>
      <c r="CJ2716">
        <f>'[1]TABLEAU DE BORD'!K2714-'[1]TABLEAU DE BORD'!I2714</f>
        <v>0</v>
      </c>
    </row>
    <row r="2717" spans="82:88" x14ac:dyDescent="0.25">
      <c r="CD27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BORD'!$B$13:$B$2000,0),9)))*Q2717/$M$18)</f>
        <v>237.96</v>
      </c>
      <c r="CF2717">
        <f>'[1]TABLEAU DE BORD'!B2715</f>
        <v>0</v>
      </c>
      <c r="CG2717">
        <f>'[1]TABLEAU DE BORD'!E2715-'[1]TABLEAU DE BORD'!C2715</f>
        <v>0</v>
      </c>
      <c r="CI2717">
        <f>'[1]TABLEAU DE BORD'!H2715</f>
        <v>0</v>
      </c>
      <c r="CJ2717">
        <f>'[1]TABLEAU DE BORD'!K2715-'[1]TABLEAU DE BORD'!I2715</f>
        <v>0</v>
      </c>
    </row>
    <row r="2718" spans="82:88" x14ac:dyDescent="0.25">
      <c r="CD27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BORD'!$B$13:$B$2000,0),9)))*Q2718/$M$18)</f>
        <v>237.96</v>
      </c>
      <c r="CF2718">
        <f>'[1]TABLEAU DE BORD'!B2716</f>
        <v>0</v>
      </c>
      <c r="CG2718">
        <f>'[1]TABLEAU DE BORD'!E2716-'[1]TABLEAU DE BORD'!C2716</f>
        <v>0</v>
      </c>
      <c r="CI2718">
        <f>'[1]TABLEAU DE BORD'!H2716</f>
        <v>0</v>
      </c>
      <c r="CJ2718">
        <f>'[1]TABLEAU DE BORD'!K2716-'[1]TABLEAU DE BORD'!I2716</f>
        <v>0</v>
      </c>
    </row>
    <row r="2719" spans="82:88" x14ac:dyDescent="0.25">
      <c r="CD27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BORD'!$B$13:$B$2000,0),9)))*Q2719/$M$18)</f>
        <v>237.96</v>
      </c>
      <c r="CF2719">
        <f>'[1]TABLEAU DE BORD'!B2717</f>
        <v>0</v>
      </c>
      <c r="CG2719">
        <f>'[1]TABLEAU DE BORD'!E2717-'[1]TABLEAU DE BORD'!C2717</f>
        <v>0</v>
      </c>
      <c r="CI2719">
        <f>'[1]TABLEAU DE BORD'!H2717</f>
        <v>0</v>
      </c>
      <c r="CJ2719">
        <f>'[1]TABLEAU DE BORD'!K2717-'[1]TABLEAU DE BORD'!I2717</f>
        <v>0</v>
      </c>
    </row>
    <row r="2720" spans="82:88" x14ac:dyDescent="0.25">
      <c r="CD27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BORD'!$B$13:$B$2000,0),9)))*Q2720/$M$18)</f>
        <v>237.96</v>
      </c>
      <c r="CF2720">
        <f>'[1]TABLEAU DE BORD'!B2718</f>
        <v>0</v>
      </c>
      <c r="CG2720">
        <f>'[1]TABLEAU DE BORD'!E2718-'[1]TABLEAU DE BORD'!C2718</f>
        <v>0</v>
      </c>
      <c r="CI2720">
        <f>'[1]TABLEAU DE BORD'!H2718</f>
        <v>0</v>
      </c>
      <c r="CJ2720">
        <f>'[1]TABLEAU DE BORD'!K2718-'[1]TABLEAU DE BORD'!I2718</f>
        <v>0</v>
      </c>
    </row>
    <row r="2721" spans="82:88" x14ac:dyDescent="0.25">
      <c r="CD27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BORD'!$B$13:$B$2000,0),9)))*Q2721/$M$18)</f>
        <v>237.96</v>
      </c>
      <c r="CF2721">
        <f>'[1]TABLEAU DE BORD'!B2719</f>
        <v>0</v>
      </c>
      <c r="CG2721">
        <f>'[1]TABLEAU DE BORD'!E2719-'[1]TABLEAU DE BORD'!C2719</f>
        <v>0</v>
      </c>
      <c r="CI2721">
        <f>'[1]TABLEAU DE BORD'!H2719</f>
        <v>0</v>
      </c>
      <c r="CJ2721">
        <f>'[1]TABLEAU DE BORD'!K2719-'[1]TABLEAU DE BORD'!I2719</f>
        <v>0</v>
      </c>
    </row>
    <row r="2722" spans="82:88" x14ac:dyDescent="0.25">
      <c r="CD27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BORD'!$B$13:$B$2000,0),9)))*Q2722/$M$18)</f>
        <v>237.96</v>
      </c>
      <c r="CF2722">
        <f>'[1]TABLEAU DE BORD'!B2720</f>
        <v>0</v>
      </c>
      <c r="CG2722">
        <f>'[1]TABLEAU DE BORD'!E2720-'[1]TABLEAU DE BORD'!C2720</f>
        <v>0</v>
      </c>
      <c r="CI2722">
        <f>'[1]TABLEAU DE BORD'!H2720</f>
        <v>0</v>
      </c>
      <c r="CJ2722">
        <f>'[1]TABLEAU DE BORD'!K2720-'[1]TABLEAU DE BORD'!I2720</f>
        <v>0</v>
      </c>
    </row>
    <row r="2723" spans="82:88" x14ac:dyDescent="0.25">
      <c r="CD27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BORD'!$B$13:$B$2000,0),9)))*Q2723/$M$18)</f>
        <v>237.96</v>
      </c>
      <c r="CF2723">
        <f>'[1]TABLEAU DE BORD'!B2721</f>
        <v>0</v>
      </c>
      <c r="CG2723">
        <f>'[1]TABLEAU DE BORD'!E2721-'[1]TABLEAU DE BORD'!C2721</f>
        <v>0</v>
      </c>
      <c r="CI2723">
        <f>'[1]TABLEAU DE BORD'!H2721</f>
        <v>0</v>
      </c>
      <c r="CJ2723">
        <f>'[1]TABLEAU DE BORD'!K2721-'[1]TABLEAU DE BORD'!I2721</f>
        <v>0</v>
      </c>
    </row>
    <row r="2724" spans="82:88" x14ac:dyDescent="0.25">
      <c r="CD27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BORD'!$B$13:$B$2000,0),9)))*Q2724/$M$18)</f>
        <v>237.96</v>
      </c>
      <c r="CF2724">
        <f>'[1]TABLEAU DE BORD'!B2722</f>
        <v>0</v>
      </c>
      <c r="CG2724">
        <f>'[1]TABLEAU DE BORD'!E2722-'[1]TABLEAU DE BORD'!C2722</f>
        <v>0</v>
      </c>
      <c r="CI2724">
        <f>'[1]TABLEAU DE BORD'!H2722</f>
        <v>0</v>
      </c>
      <c r="CJ2724">
        <f>'[1]TABLEAU DE BORD'!K2722-'[1]TABLEAU DE BORD'!I2722</f>
        <v>0</v>
      </c>
    </row>
    <row r="2725" spans="82:88" x14ac:dyDescent="0.25">
      <c r="CD27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BORD'!$B$13:$B$2000,0),9)))*Q2725/$M$18)</f>
        <v>237.96</v>
      </c>
      <c r="CF2725">
        <f>'[1]TABLEAU DE BORD'!B2723</f>
        <v>0</v>
      </c>
      <c r="CG2725">
        <f>'[1]TABLEAU DE BORD'!E2723-'[1]TABLEAU DE BORD'!C2723</f>
        <v>0</v>
      </c>
      <c r="CI2725">
        <f>'[1]TABLEAU DE BORD'!H2723</f>
        <v>0</v>
      </c>
      <c r="CJ2725">
        <f>'[1]TABLEAU DE BORD'!K2723-'[1]TABLEAU DE BORD'!I2723</f>
        <v>0</v>
      </c>
    </row>
    <row r="2726" spans="82:88" x14ac:dyDescent="0.25">
      <c r="CD27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BORD'!$B$13:$B$2000,0),9)))*Q2726/$M$18)</f>
        <v>237.96</v>
      </c>
      <c r="CF2726">
        <f>'[1]TABLEAU DE BORD'!B2724</f>
        <v>0</v>
      </c>
      <c r="CG2726">
        <f>'[1]TABLEAU DE BORD'!E2724-'[1]TABLEAU DE BORD'!C2724</f>
        <v>0</v>
      </c>
      <c r="CI2726">
        <f>'[1]TABLEAU DE BORD'!H2724</f>
        <v>0</v>
      </c>
      <c r="CJ2726">
        <f>'[1]TABLEAU DE BORD'!K2724-'[1]TABLEAU DE BORD'!I2724</f>
        <v>0</v>
      </c>
    </row>
    <row r="2727" spans="82:88" x14ac:dyDescent="0.25">
      <c r="CD27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BORD'!$B$13:$B$2000,0),9)))*Q2727/$M$18)</f>
        <v>237.96</v>
      </c>
      <c r="CF2727">
        <f>'[1]TABLEAU DE BORD'!B2725</f>
        <v>0</v>
      </c>
      <c r="CG2727">
        <f>'[1]TABLEAU DE BORD'!E2725-'[1]TABLEAU DE BORD'!C2725</f>
        <v>0</v>
      </c>
      <c r="CI2727">
        <f>'[1]TABLEAU DE BORD'!H2725</f>
        <v>0</v>
      </c>
      <c r="CJ2727">
        <f>'[1]TABLEAU DE BORD'!K2725-'[1]TABLEAU DE BORD'!I2725</f>
        <v>0</v>
      </c>
    </row>
    <row r="2728" spans="82:88" x14ac:dyDescent="0.25">
      <c r="CD27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BORD'!$B$13:$B$2000,0),9)))*Q2728/$M$18)</f>
        <v>237.96</v>
      </c>
      <c r="CF2728">
        <f>'[1]TABLEAU DE BORD'!B2726</f>
        <v>0</v>
      </c>
      <c r="CG2728">
        <f>'[1]TABLEAU DE BORD'!E2726-'[1]TABLEAU DE BORD'!C2726</f>
        <v>0</v>
      </c>
      <c r="CI2728">
        <f>'[1]TABLEAU DE BORD'!H2726</f>
        <v>0</v>
      </c>
      <c r="CJ2728">
        <f>'[1]TABLEAU DE BORD'!K2726-'[1]TABLEAU DE BORD'!I2726</f>
        <v>0</v>
      </c>
    </row>
    <row r="2729" spans="82:88" x14ac:dyDescent="0.25">
      <c r="CD27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BORD'!$B$13:$B$2000,0),9)))*Q2729/$M$18)</f>
        <v>237.96</v>
      </c>
      <c r="CF2729">
        <f>'[1]TABLEAU DE BORD'!B2727</f>
        <v>0</v>
      </c>
      <c r="CG2729">
        <f>'[1]TABLEAU DE BORD'!E2727-'[1]TABLEAU DE BORD'!C2727</f>
        <v>0</v>
      </c>
      <c r="CI2729">
        <f>'[1]TABLEAU DE BORD'!H2727</f>
        <v>0</v>
      </c>
      <c r="CJ2729">
        <f>'[1]TABLEAU DE BORD'!K2727-'[1]TABLEAU DE BORD'!I2727</f>
        <v>0</v>
      </c>
    </row>
    <row r="2730" spans="82:88" x14ac:dyDescent="0.25">
      <c r="CD27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BORD'!$B$13:$B$2000,0),9)))*Q2730/$M$18)</f>
        <v>237.96</v>
      </c>
      <c r="CF2730">
        <f>'[1]TABLEAU DE BORD'!B2728</f>
        <v>0</v>
      </c>
      <c r="CG2730">
        <f>'[1]TABLEAU DE BORD'!E2728-'[1]TABLEAU DE BORD'!C2728</f>
        <v>0</v>
      </c>
      <c r="CI2730">
        <f>'[1]TABLEAU DE BORD'!H2728</f>
        <v>0</v>
      </c>
      <c r="CJ2730">
        <f>'[1]TABLEAU DE BORD'!K2728-'[1]TABLEAU DE BORD'!I2728</f>
        <v>0</v>
      </c>
    </row>
    <row r="2731" spans="82:88" x14ac:dyDescent="0.25">
      <c r="CD27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BORD'!$B$13:$B$2000,0),9)))*Q2731/$M$18)</f>
        <v>237.96</v>
      </c>
      <c r="CF2731">
        <f>'[1]TABLEAU DE BORD'!B2729</f>
        <v>0</v>
      </c>
      <c r="CG2731">
        <f>'[1]TABLEAU DE BORD'!E2729-'[1]TABLEAU DE BORD'!C2729</f>
        <v>0</v>
      </c>
      <c r="CI2731">
        <f>'[1]TABLEAU DE BORD'!H2729</f>
        <v>0</v>
      </c>
      <c r="CJ2731">
        <f>'[1]TABLEAU DE BORD'!K2729-'[1]TABLEAU DE BORD'!I2729</f>
        <v>0</v>
      </c>
    </row>
    <row r="2732" spans="82:88" x14ac:dyDescent="0.25">
      <c r="CD27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BORD'!$B$13:$B$2000,0),9)))*Q2732/$M$18)</f>
        <v>237.96</v>
      </c>
      <c r="CF2732">
        <f>'[1]TABLEAU DE BORD'!B2730</f>
        <v>0</v>
      </c>
      <c r="CG2732">
        <f>'[1]TABLEAU DE BORD'!E2730-'[1]TABLEAU DE BORD'!C2730</f>
        <v>0</v>
      </c>
      <c r="CI2732">
        <f>'[1]TABLEAU DE BORD'!H2730</f>
        <v>0</v>
      </c>
      <c r="CJ2732">
        <f>'[1]TABLEAU DE BORD'!K2730-'[1]TABLEAU DE BORD'!I2730</f>
        <v>0</v>
      </c>
    </row>
    <row r="2733" spans="82:88" x14ac:dyDescent="0.25">
      <c r="CD27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BORD'!$B$13:$B$2000,0),9)))*Q2733/$M$18)</f>
        <v>237.96</v>
      </c>
      <c r="CF2733">
        <f>'[1]TABLEAU DE BORD'!B2731</f>
        <v>0</v>
      </c>
      <c r="CG2733">
        <f>'[1]TABLEAU DE BORD'!E2731-'[1]TABLEAU DE BORD'!C2731</f>
        <v>0</v>
      </c>
      <c r="CI2733">
        <f>'[1]TABLEAU DE BORD'!H2731</f>
        <v>0</v>
      </c>
      <c r="CJ2733">
        <f>'[1]TABLEAU DE BORD'!K2731-'[1]TABLEAU DE BORD'!I2731</f>
        <v>0</v>
      </c>
    </row>
    <row r="2734" spans="82:88" x14ac:dyDescent="0.25">
      <c r="CD27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BORD'!$B$13:$B$2000,0),9)))*Q2734/$M$18)</f>
        <v>237.96</v>
      </c>
      <c r="CF2734">
        <f>'[1]TABLEAU DE BORD'!B2732</f>
        <v>0</v>
      </c>
      <c r="CG2734">
        <f>'[1]TABLEAU DE BORD'!E2732-'[1]TABLEAU DE BORD'!C2732</f>
        <v>0</v>
      </c>
      <c r="CI2734">
        <f>'[1]TABLEAU DE BORD'!H2732</f>
        <v>0</v>
      </c>
      <c r="CJ2734">
        <f>'[1]TABLEAU DE BORD'!K2732-'[1]TABLEAU DE BORD'!I2732</f>
        <v>0</v>
      </c>
    </row>
    <row r="2735" spans="82:88" x14ac:dyDescent="0.25">
      <c r="CD27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BORD'!$B$13:$B$2000,0),9)))*Q2735/$M$18)</f>
        <v>237.96</v>
      </c>
      <c r="CF2735">
        <f>'[1]TABLEAU DE BORD'!B2733</f>
        <v>0</v>
      </c>
      <c r="CG2735">
        <f>'[1]TABLEAU DE BORD'!E2733-'[1]TABLEAU DE BORD'!C2733</f>
        <v>0</v>
      </c>
      <c r="CI2735">
        <f>'[1]TABLEAU DE BORD'!H2733</f>
        <v>0</v>
      </c>
      <c r="CJ2735">
        <f>'[1]TABLEAU DE BORD'!K2733-'[1]TABLEAU DE BORD'!I2733</f>
        <v>0</v>
      </c>
    </row>
    <row r="2736" spans="82:88" x14ac:dyDescent="0.25">
      <c r="CD27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BORD'!$B$13:$B$2000,0),9)))*Q2736/$M$18)</f>
        <v>237.96</v>
      </c>
      <c r="CF2736">
        <f>'[1]TABLEAU DE BORD'!B2734</f>
        <v>0</v>
      </c>
      <c r="CG2736">
        <f>'[1]TABLEAU DE BORD'!E2734-'[1]TABLEAU DE BORD'!C2734</f>
        <v>0</v>
      </c>
      <c r="CI2736">
        <f>'[1]TABLEAU DE BORD'!H2734</f>
        <v>0</v>
      </c>
      <c r="CJ2736">
        <f>'[1]TABLEAU DE BORD'!K2734-'[1]TABLEAU DE BORD'!I2734</f>
        <v>0</v>
      </c>
    </row>
    <row r="2737" spans="82:88" x14ac:dyDescent="0.25">
      <c r="CD27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BORD'!$B$13:$B$2000,0),9)))*Q2737/$M$18)</f>
        <v>237.96</v>
      </c>
      <c r="CF2737">
        <f>'[1]TABLEAU DE BORD'!B2735</f>
        <v>0</v>
      </c>
      <c r="CG2737">
        <f>'[1]TABLEAU DE BORD'!E2735-'[1]TABLEAU DE BORD'!C2735</f>
        <v>0</v>
      </c>
      <c r="CI2737">
        <f>'[1]TABLEAU DE BORD'!H2735</f>
        <v>0</v>
      </c>
      <c r="CJ2737">
        <f>'[1]TABLEAU DE BORD'!K2735-'[1]TABLEAU DE BORD'!I2735</f>
        <v>0</v>
      </c>
    </row>
    <row r="2738" spans="82:88" x14ac:dyDescent="0.25">
      <c r="CD27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BORD'!$B$13:$B$2000,0),9)))*Q2738/$M$18)</f>
        <v>237.96</v>
      </c>
      <c r="CF2738">
        <f>'[1]TABLEAU DE BORD'!B2736</f>
        <v>0</v>
      </c>
      <c r="CG2738">
        <f>'[1]TABLEAU DE BORD'!E2736-'[1]TABLEAU DE BORD'!C2736</f>
        <v>0</v>
      </c>
      <c r="CI2738">
        <f>'[1]TABLEAU DE BORD'!H2736</f>
        <v>0</v>
      </c>
      <c r="CJ2738">
        <f>'[1]TABLEAU DE BORD'!K2736-'[1]TABLEAU DE BORD'!I2736</f>
        <v>0</v>
      </c>
    </row>
    <row r="2739" spans="82:88" x14ac:dyDescent="0.25">
      <c r="CD27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BORD'!$B$13:$B$2000,0),9)))*Q2739/$M$18)</f>
        <v>237.96</v>
      </c>
      <c r="CF2739">
        <f>'[1]TABLEAU DE BORD'!B2737</f>
        <v>0</v>
      </c>
      <c r="CG2739">
        <f>'[1]TABLEAU DE BORD'!E2737-'[1]TABLEAU DE BORD'!C2737</f>
        <v>0</v>
      </c>
      <c r="CI2739">
        <f>'[1]TABLEAU DE BORD'!H2737</f>
        <v>0</v>
      </c>
      <c r="CJ2739">
        <f>'[1]TABLEAU DE BORD'!K2737-'[1]TABLEAU DE BORD'!I2737</f>
        <v>0</v>
      </c>
    </row>
    <row r="2740" spans="82:88" x14ac:dyDescent="0.25">
      <c r="CD27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BORD'!$B$13:$B$2000,0),9)))*Q2740/$M$18)</f>
        <v>237.96</v>
      </c>
      <c r="CF2740">
        <f>'[1]TABLEAU DE BORD'!B2738</f>
        <v>0</v>
      </c>
      <c r="CG2740">
        <f>'[1]TABLEAU DE BORD'!E2738-'[1]TABLEAU DE BORD'!C2738</f>
        <v>0</v>
      </c>
      <c r="CI2740">
        <f>'[1]TABLEAU DE BORD'!H2738</f>
        <v>0</v>
      </c>
      <c r="CJ2740">
        <f>'[1]TABLEAU DE BORD'!K2738-'[1]TABLEAU DE BORD'!I2738</f>
        <v>0</v>
      </c>
    </row>
    <row r="2741" spans="82:88" x14ac:dyDescent="0.25">
      <c r="CD27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BORD'!$B$13:$B$2000,0),9)))*Q2741/$M$18)</f>
        <v>237.96</v>
      </c>
      <c r="CF2741">
        <f>'[1]TABLEAU DE BORD'!B2739</f>
        <v>0</v>
      </c>
      <c r="CG2741">
        <f>'[1]TABLEAU DE BORD'!E2739-'[1]TABLEAU DE BORD'!C2739</f>
        <v>0</v>
      </c>
      <c r="CI2741">
        <f>'[1]TABLEAU DE BORD'!H2739</f>
        <v>0</v>
      </c>
      <c r="CJ2741">
        <f>'[1]TABLEAU DE BORD'!K2739-'[1]TABLEAU DE BORD'!I2739</f>
        <v>0</v>
      </c>
    </row>
    <row r="2742" spans="82:88" x14ac:dyDescent="0.25">
      <c r="CD27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BORD'!$B$13:$B$2000,0),9)))*Q2742/$M$18)</f>
        <v>237.96</v>
      </c>
      <c r="CF2742">
        <f>'[1]TABLEAU DE BORD'!B2740</f>
        <v>0</v>
      </c>
      <c r="CG2742">
        <f>'[1]TABLEAU DE BORD'!E2740-'[1]TABLEAU DE BORD'!C2740</f>
        <v>0</v>
      </c>
      <c r="CI2742">
        <f>'[1]TABLEAU DE BORD'!H2740</f>
        <v>0</v>
      </c>
      <c r="CJ2742">
        <f>'[1]TABLEAU DE BORD'!K2740-'[1]TABLEAU DE BORD'!I2740</f>
        <v>0</v>
      </c>
    </row>
    <row r="2743" spans="82:88" x14ac:dyDescent="0.25">
      <c r="CD27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BORD'!$B$13:$B$2000,0),9)))*Q2743/$M$18)</f>
        <v>237.96</v>
      </c>
      <c r="CF2743">
        <f>'[1]TABLEAU DE BORD'!B2741</f>
        <v>0</v>
      </c>
      <c r="CG2743">
        <f>'[1]TABLEAU DE BORD'!E2741-'[1]TABLEAU DE BORD'!C2741</f>
        <v>0</v>
      </c>
      <c r="CI2743">
        <f>'[1]TABLEAU DE BORD'!H2741</f>
        <v>0</v>
      </c>
      <c r="CJ2743">
        <f>'[1]TABLEAU DE BORD'!K2741-'[1]TABLEAU DE BORD'!I2741</f>
        <v>0</v>
      </c>
    </row>
    <row r="2744" spans="82:88" x14ac:dyDescent="0.25">
      <c r="CD27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BORD'!$B$13:$B$2000,0),9)))*Q2744/$M$18)</f>
        <v>237.96</v>
      </c>
      <c r="CF2744">
        <f>'[1]TABLEAU DE BORD'!B2742</f>
        <v>0</v>
      </c>
      <c r="CG2744">
        <f>'[1]TABLEAU DE BORD'!E2742-'[1]TABLEAU DE BORD'!C2742</f>
        <v>0</v>
      </c>
      <c r="CI2744">
        <f>'[1]TABLEAU DE BORD'!H2742</f>
        <v>0</v>
      </c>
      <c r="CJ2744">
        <f>'[1]TABLEAU DE BORD'!K2742-'[1]TABLEAU DE BORD'!I2742</f>
        <v>0</v>
      </c>
    </row>
    <row r="2745" spans="82:88" x14ac:dyDescent="0.25">
      <c r="CD27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BORD'!$B$13:$B$2000,0),9)))*Q2745/$M$18)</f>
        <v>237.96</v>
      </c>
      <c r="CF2745">
        <f>'[1]TABLEAU DE BORD'!B2743</f>
        <v>0</v>
      </c>
      <c r="CG2745">
        <f>'[1]TABLEAU DE BORD'!E2743-'[1]TABLEAU DE BORD'!C2743</f>
        <v>0</v>
      </c>
      <c r="CI2745">
        <f>'[1]TABLEAU DE BORD'!H2743</f>
        <v>0</v>
      </c>
      <c r="CJ2745">
        <f>'[1]TABLEAU DE BORD'!K2743-'[1]TABLEAU DE BORD'!I2743</f>
        <v>0</v>
      </c>
    </row>
    <row r="2746" spans="82:88" x14ac:dyDescent="0.25">
      <c r="CD27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BORD'!$B$13:$B$2000,0),9)))*Q2746/$M$18)</f>
        <v>237.96</v>
      </c>
      <c r="CF2746">
        <f>'[1]TABLEAU DE BORD'!B2744</f>
        <v>0</v>
      </c>
      <c r="CG2746">
        <f>'[1]TABLEAU DE BORD'!E2744-'[1]TABLEAU DE BORD'!C2744</f>
        <v>0</v>
      </c>
      <c r="CI2746">
        <f>'[1]TABLEAU DE BORD'!H2744</f>
        <v>0</v>
      </c>
      <c r="CJ2746">
        <f>'[1]TABLEAU DE BORD'!K2744-'[1]TABLEAU DE BORD'!I2744</f>
        <v>0</v>
      </c>
    </row>
    <row r="2747" spans="82:88" x14ac:dyDescent="0.25">
      <c r="CD27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BORD'!$B$13:$B$2000,0),9)))*Q2747/$M$18)</f>
        <v>237.96</v>
      </c>
      <c r="CF2747">
        <f>'[1]TABLEAU DE BORD'!B2745</f>
        <v>0</v>
      </c>
      <c r="CG2747">
        <f>'[1]TABLEAU DE BORD'!E2745-'[1]TABLEAU DE BORD'!C2745</f>
        <v>0</v>
      </c>
      <c r="CI2747">
        <f>'[1]TABLEAU DE BORD'!H2745</f>
        <v>0</v>
      </c>
      <c r="CJ2747">
        <f>'[1]TABLEAU DE BORD'!K2745-'[1]TABLEAU DE BORD'!I2745</f>
        <v>0</v>
      </c>
    </row>
    <row r="2748" spans="82:88" x14ac:dyDescent="0.25">
      <c r="CD27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BORD'!$B$13:$B$2000,0),9)))*Q2748/$M$18)</f>
        <v>237.96</v>
      </c>
      <c r="CF2748">
        <f>'[1]TABLEAU DE BORD'!B2746</f>
        <v>0</v>
      </c>
      <c r="CG2748">
        <f>'[1]TABLEAU DE BORD'!E2746-'[1]TABLEAU DE BORD'!C2746</f>
        <v>0</v>
      </c>
      <c r="CI2748">
        <f>'[1]TABLEAU DE BORD'!H2746</f>
        <v>0</v>
      </c>
      <c r="CJ2748">
        <f>'[1]TABLEAU DE BORD'!K2746-'[1]TABLEAU DE BORD'!I2746</f>
        <v>0</v>
      </c>
    </row>
    <row r="2749" spans="82:88" x14ac:dyDescent="0.25">
      <c r="CD27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BORD'!$B$13:$B$2000,0),9)))*Q2749/$M$18)</f>
        <v>237.96</v>
      </c>
      <c r="CF2749">
        <f>'[1]TABLEAU DE BORD'!B2747</f>
        <v>0</v>
      </c>
      <c r="CG2749">
        <f>'[1]TABLEAU DE BORD'!E2747-'[1]TABLEAU DE BORD'!C2747</f>
        <v>0</v>
      </c>
      <c r="CI2749">
        <f>'[1]TABLEAU DE BORD'!H2747</f>
        <v>0</v>
      </c>
      <c r="CJ2749">
        <f>'[1]TABLEAU DE BORD'!K2747-'[1]TABLEAU DE BORD'!I2747</f>
        <v>0</v>
      </c>
    </row>
    <row r="2750" spans="82:88" x14ac:dyDescent="0.25">
      <c r="CD27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BORD'!$B$13:$B$2000,0),9)))*Q2750/$M$18)</f>
        <v>237.96</v>
      </c>
      <c r="CF2750">
        <f>'[1]TABLEAU DE BORD'!B2748</f>
        <v>0</v>
      </c>
      <c r="CG2750">
        <f>'[1]TABLEAU DE BORD'!E2748-'[1]TABLEAU DE BORD'!C2748</f>
        <v>0</v>
      </c>
      <c r="CI2750">
        <f>'[1]TABLEAU DE BORD'!H2748</f>
        <v>0</v>
      </c>
      <c r="CJ2750">
        <f>'[1]TABLEAU DE BORD'!K2748-'[1]TABLEAU DE BORD'!I2748</f>
        <v>0</v>
      </c>
    </row>
    <row r="2751" spans="82:88" x14ac:dyDescent="0.25">
      <c r="CD27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BORD'!$B$13:$B$2000,0),9)))*Q2751/$M$18)</f>
        <v>237.96</v>
      </c>
      <c r="CF2751">
        <f>'[1]TABLEAU DE BORD'!B2749</f>
        <v>0</v>
      </c>
      <c r="CG2751">
        <f>'[1]TABLEAU DE BORD'!E2749-'[1]TABLEAU DE BORD'!C2749</f>
        <v>0</v>
      </c>
      <c r="CI2751">
        <f>'[1]TABLEAU DE BORD'!H2749</f>
        <v>0</v>
      </c>
      <c r="CJ2751">
        <f>'[1]TABLEAU DE BORD'!K2749-'[1]TABLEAU DE BORD'!I2749</f>
        <v>0</v>
      </c>
    </row>
    <row r="2752" spans="82:88" x14ac:dyDescent="0.25">
      <c r="CD27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BORD'!$B$13:$B$2000,0),9)))*Q2752/$M$18)</f>
        <v>237.96</v>
      </c>
      <c r="CF2752">
        <f>'[1]TABLEAU DE BORD'!B2750</f>
        <v>0</v>
      </c>
      <c r="CG2752">
        <f>'[1]TABLEAU DE BORD'!E2750-'[1]TABLEAU DE BORD'!C2750</f>
        <v>0</v>
      </c>
      <c r="CI2752">
        <f>'[1]TABLEAU DE BORD'!H2750</f>
        <v>0</v>
      </c>
      <c r="CJ2752">
        <f>'[1]TABLEAU DE BORD'!K2750-'[1]TABLEAU DE BORD'!I2750</f>
        <v>0</v>
      </c>
    </row>
    <row r="2753" spans="82:88" x14ac:dyDescent="0.25">
      <c r="CD27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BORD'!$B$13:$B$2000,0),9)))*Q2753/$M$18)</f>
        <v>237.96</v>
      </c>
      <c r="CF2753">
        <f>'[1]TABLEAU DE BORD'!B2751</f>
        <v>0</v>
      </c>
      <c r="CG2753">
        <f>'[1]TABLEAU DE BORD'!E2751-'[1]TABLEAU DE BORD'!C2751</f>
        <v>0</v>
      </c>
      <c r="CI2753">
        <f>'[1]TABLEAU DE BORD'!H2751</f>
        <v>0</v>
      </c>
      <c r="CJ2753">
        <f>'[1]TABLEAU DE BORD'!K2751-'[1]TABLEAU DE BORD'!I2751</f>
        <v>0</v>
      </c>
    </row>
    <row r="2754" spans="82:88" x14ac:dyDescent="0.25">
      <c r="CD27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BORD'!$B$13:$B$2000,0),9)))*Q2754/$M$18)</f>
        <v>237.96</v>
      </c>
      <c r="CF2754">
        <f>'[1]TABLEAU DE BORD'!B2752</f>
        <v>0</v>
      </c>
      <c r="CG2754">
        <f>'[1]TABLEAU DE BORD'!E2752-'[1]TABLEAU DE BORD'!C2752</f>
        <v>0</v>
      </c>
      <c r="CI2754">
        <f>'[1]TABLEAU DE BORD'!H2752</f>
        <v>0</v>
      </c>
      <c r="CJ2754">
        <f>'[1]TABLEAU DE BORD'!K2752-'[1]TABLEAU DE BORD'!I2752</f>
        <v>0</v>
      </c>
    </row>
    <row r="2755" spans="82:88" x14ac:dyDescent="0.25">
      <c r="CD27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BORD'!$B$13:$B$2000,0),9)))*Q2755/$M$18)</f>
        <v>237.96</v>
      </c>
      <c r="CF2755">
        <f>'[1]TABLEAU DE BORD'!B2753</f>
        <v>0</v>
      </c>
      <c r="CG2755">
        <f>'[1]TABLEAU DE BORD'!E2753-'[1]TABLEAU DE BORD'!C2753</f>
        <v>0</v>
      </c>
      <c r="CI2755">
        <f>'[1]TABLEAU DE BORD'!H2753</f>
        <v>0</v>
      </c>
      <c r="CJ2755">
        <f>'[1]TABLEAU DE BORD'!K2753-'[1]TABLEAU DE BORD'!I2753</f>
        <v>0</v>
      </c>
    </row>
    <row r="2756" spans="82:88" x14ac:dyDescent="0.25">
      <c r="CD27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BORD'!$B$13:$B$2000,0),9)))*Q2756/$M$18)</f>
        <v>237.96</v>
      </c>
      <c r="CF2756">
        <f>'[1]TABLEAU DE BORD'!B2754</f>
        <v>0</v>
      </c>
      <c r="CG2756">
        <f>'[1]TABLEAU DE BORD'!E2754-'[1]TABLEAU DE BORD'!C2754</f>
        <v>0</v>
      </c>
      <c r="CI2756">
        <f>'[1]TABLEAU DE BORD'!H2754</f>
        <v>0</v>
      </c>
      <c r="CJ2756">
        <f>'[1]TABLEAU DE BORD'!K2754-'[1]TABLEAU DE BORD'!I2754</f>
        <v>0</v>
      </c>
    </row>
    <row r="2757" spans="82:88" x14ac:dyDescent="0.25">
      <c r="CD27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BORD'!$B$13:$B$2000,0),9)))*Q2757/$M$18)</f>
        <v>237.96</v>
      </c>
      <c r="CF2757">
        <f>'[1]TABLEAU DE BORD'!B2755</f>
        <v>0</v>
      </c>
      <c r="CG2757">
        <f>'[1]TABLEAU DE BORD'!E2755-'[1]TABLEAU DE BORD'!C2755</f>
        <v>0</v>
      </c>
      <c r="CI2757">
        <f>'[1]TABLEAU DE BORD'!H2755</f>
        <v>0</v>
      </c>
      <c r="CJ2757">
        <f>'[1]TABLEAU DE BORD'!K2755-'[1]TABLEAU DE BORD'!I2755</f>
        <v>0</v>
      </c>
    </row>
    <row r="2758" spans="82:88" x14ac:dyDescent="0.25">
      <c r="CD27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BORD'!$B$13:$B$2000,0),9)))*Q2758/$M$18)</f>
        <v>237.96</v>
      </c>
      <c r="CF2758">
        <f>'[1]TABLEAU DE BORD'!B2756</f>
        <v>0</v>
      </c>
      <c r="CG2758">
        <f>'[1]TABLEAU DE BORD'!E2756-'[1]TABLEAU DE BORD'!C2756</f>
        <v>0</v>
      </c>
      <c r="CI2758">
        <f>'[1]TABLEAU DE BORD'!H2756</f>
        <v>0</v>
      </c>
      <c r="CJ2758">
        <f>'[1]TABLEAU DE BORD'!K2756-'[1]TABLEAU DE BORD'!I2756</f>
        <v>0</v>
      </c>
    </row>
    <row r="2759" spans="82:88" x14ac:dyDescent="0.25">
      <c r="CD27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BORD'!$B$13:$B$2000,0),9)))*Q2759/$M$18)</f>
        <v>237.96</v>
      </c>
      <c r="CF2759">
        <f>'[1]TABLEAU DE BORD'!B2757</f>
        <v>0</v>
      </c>
      <c r="CG2759">
        <f>'[1]TABLEAU DE BORD'!E2757-'[1]TABLEAU DE BORD'!C2757</f>
        <v>0</v>
      </c>
      <c r="CI2759">
        <f>'[1]TABLEAU DE BORD'!H2757</f>
        <v>0</v>
      </c>
      <c r="CJ2759">
        <f>'[1]TABLEAU DE BORD'!K2757-'[1]TABLEAU DE BORD'!I2757</f>
        <v>0</v>
      </c>
    </row>
    <row r="2760" spans="82:88" x14ac:dyDescent="0.25">
      <c r="CD27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BORD'!$B$13:$B$2000,0),9)))*Q2760/$M$18)</f>
        <v>237.96</v>
      </c>
      <c r="CF2760">
        <f>'[1]TABLEAU DE BORD'!B2758</f>
        <v>0</v>
      </c>
      <c r="CG2760">
        <f>'[1]TABLEAU DE BORD'!E2758-'[1]TABLEAU DE BORD'!C2758</f>
        <v>0</v>
      </c>
      <c r="CI2760">
        <f>'[1]TABLEAU DE BORD'!H2758</f>
        <v>0</v>
      </c>
      <c r="CJ2760">
        <f>'[1]TABLEAU DE BORD'!K2758-'[1]TABLEAU DE BORD'!I2758</f>
        <v>0</v>
      </c>
    </row>
    <row r="2761" spans="82:88" x14ac:dyDescent="0.25">
      <c r="CD27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BORD'!$B$13:$B$2000,0),9)))*Q2761/$M$18)</f>
        <v>237.96</v>
      </c>
      <c r="CF2761">
        <f>'[1]TABLEAU DE BORD'!B2759</f>
        <v>0</v>
      </c>
      <c r="CG2761">
        <f>'[1]TABLEAU DE BORD'!E2759-'[1]TABLEAU DE BORD'!C2759</f>
        <v>0</v>
      </c>
      <c r="CI2761">
        <f>'[1]TABLEAU DE BORD'!H2759</f>
        <v>0</v>
      </c>
      <c r="CJ2761">
        <f>'[1]TABLEAU DE BORD'!K2759-'[1]TABLEAU DE BORD'!I2759</f>
        <v>0</v>
      </c>
    </row>
    <row r="2762" spans="82:88" x14ac:dyDescent="0.25">
      <c r="CD27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BORD'!$B$13:$B$2000,0),9)))*Q2762/$M$18)</f>
        <v>237.96</v>
      </c>
      <c r="CF2762">
        <f>'[1]TABLEAU DE BORD'!B2760</f>
        <v>0</v>
      </c>
      <c r="CG2762">
        <f>'[1]TABLEAU DE BORD'!E2760-'[1]TABLEAU DE BORD'!C2760</f>
        <v>0</v>
      </c>
      <c r="CI2762">
        <f>'[1]TABLEAU DE BORD'!H2760</f>
        <v>0</v>
      </c>
      <c r="CJ2762">
        <f>'[1]TABLEAU DE BORD'!K2760-'[1]TABLEAU DE BORD'!I2760</f>
        <v>0</v>
      </c>
    </row>
    <row r="2763" spans="82:88" x14ac:dyDescent="0.25">
      <c r="CD27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BORD'!$B$13:$B$2000,0),9)))*Q2763/$M$18)</f>
        <v>237.96</v>
      </c>
      <c r="CF2763">
        <f>'[1]TABLEAU DE BORD'!B2761</f>
        <v>0</v>
      </c>
      <c r="CG2763">
        <f>'[1]TABLEAU DE BORD'!E2761-'[1]TABLEAU DE BORD'!C2761</f>
        <v>0</v>
      </c>
      <c r="CI2763">
        <f>'[1]TABLEAU DE BORD'!H2761</f>
        <v>0</v>
      </c>
      <c r="CJ2763">
        <f>'[1]TABLEAU DE BORD'!K2761-'[1]TABLEAU DE BORD'!I2761</f>
        <v>0</v>
      </c>
    </row>
    <row r="2764" spans="82:88" x14ac:dyDescent="0.25">
      <c r="CD27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BORD'!$B$13:$B$2000,0),9)))*Q2764/$M$18)</f>
        <v>237.96</v>
      </c>
      <c r="CF2764">
        <f>'[1]TABLEAU DE BORD'!B2762</f>
        <v>0</v>
      </c>
      <c r="CG2764">
        <f>'[1]TABLEAU DE BORD'!E2762-'[1]TABLEAU DE BORD'!C2762</f>
        <v>0</v>
      </c>
      <c r="CI2764">
        <f>'[1]TABLEAU DE BORD'!H2762</f>
        <v>0</v>
      </c>
      <c r="CJ2764">
        <f>'[1]TABLEAU DE BORD'!K2762-'[1]TABLEAU DE BORD'!I2762</f>
        <v>0</v>
      </c>
    </row>
    <row r="2765" spans="82:88" x14ac:dyDescent="0.25">
      <c r="CD27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BORD'!$B$13:$B$2000,0),9)))*Q2765/$M$18)</f>
        <v>237.96</v>
      </c>
      <c r="CF2765">
        <f>'[1]TABLEAU DE BORD'!B2763</f>
        <v>0</v>
      </c>
      <c r="CG2765">
        <f>'[1]TABLEAU DE BORD'!E2763-'[1]TABLEAU DE BORD'!C2763</f>
        <v>0</v>
      </c>
      <c r="CI2765">
        <f>'[1]TABLEAU DE BORD'!H2763</f>
        <v>0</v>
      </c>
      <c r="CJ2765">
        <f>'[1]TABLEAU DE BORD'!K2763-'[1]TABLEAU DE BORD'!I2763</f>
        <v>0</v>
      </c>
    </row>
    <row r="2766" spans="82:88" x14ac:dyDescent="0.25">
      <c r="CD27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BORD'!$B$13:$B$2000,0),9)))*Q2766/$M$18)</f>
        <v>237.96</v>
      </c>
      <c r="CF2766">
        <f>'[1]TABLEAU DE BORD'!B2764</f>
        <v>0</v>
      </c>
      <c r="CG2766">
        <f>'[1]TABLEAU DE BORD'!E2764-'[1]TABLEAU DE BORD'!C2764</f>
        <v>0</v>
      </c>
      <c r="CI2766">
        <f>'[1]TABLEAU DE BORD'!H2764</f>
        <v>0</v>
      </c>
      <c r="CJ2766">
        <f>'[1]TABLEAU DE BORD'!K2764-'[1]TABLEAU DE BORD'!I2764</f>
        <v>0</v>
      </c>
    </row>
    <row r="2767" spans="82:88" x14ac:dyDescent="0.25">
      <c r="CD27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BORD'!$B$13:$B$2000,0),9)))*Q2767/$M$18)</f>
        <v>237.96</v>
      </c>
      <c r="CF2767">
        <f>'[1]TABLEAU DE BORD'!B2765</f>
        <v>0</v>
      </c>
      <c r="CG2767">
        <f>'[1]TABLEAU DE BORD'!E2765-'[1]TABLEAU DE BORD'!C2765</f>
        <v>0</v>
      </c>
      <c r="CI2767">
        <f>'[1]TABLEAU DE BORD'!H2765</f>
        <v>0</v>
      </c>
      <c r="CJ2767">
        <f>'[1]TABLEAU DE BORD'!K2765-'[1]TABLEAU DE BORD'!I2765</f>
        <v>0</v>
      </c>
    </row>
    <row r="2768" spans="82:88" x14ac:dyDescent="0.25">
      <c r="CD27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BORD'!$B$13:$B$2000,0),9)))*Q2768/$M$18)</f>
        <v>237.96</v>
      </c>
      <c r="CF2768">
        <f>'[1]TABLEAU DE BORD'!B2766</f>
        <v>0</v>
      </c>
      <c r="CG2768">
        <f>'[1]TABLEAU DE BORD'!E2766-'[1]TABLEAU DE BORD'!C2766</f>
        <v>0</v>
      </c>
      <c r="CI2768">
        <f>'[1]TABLEAU DE BORD'!H2766</f>
        <v>0</v>
      </c>
      <c r="CJ2768">
        <f>'[1]TABLEAU DE BORD'!K2766-'[1]TABLEAU DE BORD'!I2766</f>
        <v>0</v>
      </c>
    </row>
    <row r="2769" spans="82:88" x14ac:dyDescent="0.25">
      <c r="CD27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BORD'!$B$13:$B$2000,0),9)))*Q2769/$M$18)</f>
        <v>237.96</v>
      </c>
      <c r="CF2769">
        <f>'[1]TABLEAU DE BORD'!B2767</f>
        <v>0</v>
      </c>
      <c r="CG2769">
        <f>'[1]TABLEAU DE BORD'!E2767-'[1]TABLEAU DE BORD'!C2767</f>
        <v>0</v>
      </c>
      <c r="CI2769">
        <f>'[1]TABLEAU DE BORD'!H2767</f>
        <v>0</v>
      </c>
      <c r="CJ2769">
        <f>'[1]TABLEAU DE BORD'!K2767-'[1]TABLEAU DE BORD'!I2767</f>
        <v>0</v>
      </c>
    </row>
    <row r="2770" spans="82:88" x14ac:dyDescent="0.25">
      <c r="CD27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BORD'!$B$13:$B$2000,0),9)))*Q2770/$M$18)</f>
        <v>237.96</v>
      </c>
      <c r="CF2770">
        <f>'[1]TABLEAU DE BORD'!B2768</f>
        <v>0</v>
      </c>
      <c r="CG2770">
        <f>'[1]TABLEAU DE BORD'!E2768-'[1]TABLEAU DE BORD'!C2768</f>
        <v>0</v>
      </c>
      <c r="CI2770">
        <f>'[1]TABLEAU DE BORD'!H2768</f>
        <v>0</v>
      </c>
      <c r="CJ2770">
        <f>'[1]TABLEAU DE BORD'!K2768-'[1]TABLEAU DE BORD'!I2768</f>
        <v>0</v>
      </c>
    </row>
    <row r="2771" spans="82:88" x14ac:dyDescent="0.25">
      <c r="CD27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BORD'!$B$13:$B$2000,0),9)))*Q2771/$M$18)</f>
        <v>237.96</v>
      </c>
      <c r="CF2771">
        <f>'[1]TABLEAU DE BORD'!B2769</f>
        <v>0</v>
      </c>
      <c r="CG2771">
        <f>'[1]TABLEAU DE BORD'!E2769-'[1]TABLEAU DE BORD'!C2769</f>
        <v>0</v>
      </c>
      <c r="CI2771">
        <f>'[1]TABLEAU DE BORD'!H2769</f>
        <v>0</v>
      </c>
      <c r="CJ2771">
        <f>'[1]TABLEAU DE BORD'!K2769-'[1]TABLEAU DE BORD'!I2769</f>
        <v>0</v>
      </c>
    </row>
    <row r="2772" spans="82:88" x14ac:dyDescent="0.25">
      <c r="CD27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BORD'!$B$13:$B$2000,0),9)))*Q2772/$M$18)</f>
        <v>237.96</v>
      </c>
      <c r="CF2772">
        <f>'[1]TABLEAU DE BORD'!B2770</f>
        <v>0</v>
      </c>
      <c r="CG2772">
        <f>'[1]TABLEAU DE BORD'!E2770-'[1]TABLEAU DE BORD'!C2770</f>
        <v>0</v>
      </c>
      <c r="CI2772">
        <f>'[1]TABLEAU DE BORD'!H2770</f>
        <v>0</v>
      </c>
      <c r="CJ2772">
        <f>'[1]TABLEAU DE BORD'!K2770-'[1]TABLEAU DE BORD'!I2770</f>
        <v>0</v>
      </c>
    </row>
    <row r="2773" spans="82:88" x14ac:dyDescent="0.25">
      <c r="CD27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BORD'!$B$13:$B$2000,0),9)))*Q2773/$M$18)</f>
        <v>237.96</v>
      </c>
      <c r="CF2773">
        <f>'[1]TABLEAU DE BORD'!B2771</f>
        <v>0</v>
      </c>
      <c r="CG2773">
        <f>'[1]TABLEAU DE BORD'!E2771-'[1]TABLEAU DE BORD'!C2771</f>
        <v>0</v>
      </c>
      <c r="CI2773">
        <f>'[1]TABLEAU DE BORD'!H2771</f>
        <v>0</v>
      </c>
      <c r="CJ2773">
        <f>'[1]TABLEAU DE BORD'!K2771-'[1]TABLEAU DE BORD'!I2771</f>
        <v>0</v>
      </c>
    </row>
    <row r="2774" spans="82:88" x14ac:dyDescent="0.25">
      <c r="CD27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BORD'!$B$13:$B$2000,0),9)))*Q2774/$M$18)</f>
        <v>237.96</v>
      </c>
      <c r="CF2774">
        <f>'[1]TABLEAU DE BORD'!B2772</f>
        <v>0</v>
      </c>
      <c r="CG2774">
        <f>'[1]TABLEAU DE BORD'!E2772-'[1]TABLEAU DE BORD'!C2772</f>
        <v>0</v>
      </c>
      <c r="CI2774">
        <f>'[1]TABLEAU DE BORD'!H2772</f>
        <v>0</v>
      </c>
      <c r="CJ2774">
        <f>'[1]TABLEAU DE BORD'!K2772-'[1]TABLEAU DE BORD'!I2772</f>
        <v>0</v>
      </c>
    </row>
    <row r="2775" spans="82:88" x14ac:dyDescent="0.25">
      <c r="CD27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BORD'!$B$13:$B$2000,0),9)))*Q2775/$M$18)</f>
        <v>237.96</v>
      </c>
      <c r="CF2775">
        <f>'[1]TABLEAU DE BORD'!B2773</f>
        <v>0</v>
      </c>
      <c r="CG2775">
        <f>'[1]TABLEAU DE BORD'!E2773-'[1]TABLEAU DE BORD'!C2773</f>
        <v>0</v>
      </c>
      <c r="CI2775">
        <f>'[1]TABLEAU DE BORD'!H2773</f>
        <v>0</v>
      </c>
      <c r="CJ2775">
        <f>'[1]TABLEAU DE BORD'!K2773-'[1]TABLEAU DE BORD'!I2773</f>
        <v>0</v>
      </c>
    </row>
    <row r="2776" spans="82:88" x14ac:dyDescent="0.25">
      <c r="CD27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BORD'!$B$13:$B$2000,0),9)))*Q2776/$M$18)</f>
        <v>237.96</v>
      </c>
      <c r="CF2776">
        <f>'[1]TABLEAU DE BORD'!B2774</f>
        <v>0</v>
      </c>
      <c r="CG2776">
        <f>'[1]TABLEAU DE BORD'!E2774-'[1]TABLEAU DE BORD'!C2774</f>
        <v>0</v>
      </c>
      <c r="CI2776">
        <f>'[1]TABLEAU DE BORD'!H2774</f>
        <v>0</v>
      </c>
      <c r="CJ2776">
        <f>'[1]TABLEAU DE BORD'!K2774-'[1]TABLEAU DE BORD'!I2774</f>
        <v>0</v>
      </c>
    </row>
    <row r="2777" spans="82:88" x14ac:dyDescent="0.25">
      <c r="CD27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BORD'!$B$13:$B$2000,0),9)))*Q2777/$M$18)</f>
        <v>237.96</v>
      </c>
      <c r="CF2777">
        <f>'[1]TABLEAU DE BORD'!B2775</f>
        <v>0</v>
      </c>
      <c r="CG2777">
        <f>'[1]TABLEAU DE BORD'!E2775-'[1]TABLEAU DE BORD'!C2775</f>
        <v>0</v>
      </c>
      <c r="CI2777">
        <f>'[1]TABLEAU DE BORD'!H2775</f>
        <v>0</v>
      </c>
      <c r="CJ2777">
        <f>'[1]TABLEAU DE BORD'!K2775-'[1]TABLEAU DE BORD'!I2775</f>
        <v>0</v>
      </c>
    </row>
    <row r="2778" spans="82:88" x14ac:dyDescent="0.25">
      <c r="CD27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BORD'!$B$13:$B$2000,0),9)))*Q2778/$M$18)</f>
        <v>237.96</v>
      </c>
      <c r="CF2778">
        <f>'[1]TABLEAU DE BORD'!B2776</f>
        <v>0</v>
      </c>
      <c r="CG2778">
        <f>'[1]TABLEAU DE BORD'!E2776-'[1]TABLEAU DE BORD'!C2776</f>
        <v>0</v>
      </c>
      <c r="CI2778">
        <f>'[1]TABLEAU DE BORD'!H2776</f>
        <v>0</v>
      </c>
      <c r="CJ2778">
        <f>'[1]TABLEAU DE BORD'!K2776-'[1]TABLEAU DE BORD'!I2776</f>
        <v>0</v>
      </c>
    </row>
    <row r="2779" spans="82:88" x14ac:dyDescent="0.25">
      <c r="CD27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BORD'!$B$13:$B$2000,0),9)))*Q2779/$M$18)</f>
        <v>237.96</v>
      </c>
      <c r="CF2779">
        <f>'[1]TABLEAU DE BORD'!B2777</f>
        <v>0</v>
      </c>
      <c r="CG2779">
        <f>'[1]TABLEAU DE BORD'!E2777-'[1]TABLEAU DE BORD'!C2777</f>
        <v>0</v>
      </c>
      <c r="CI2779">
        <f>'[1]TABLEAU DE BORD'!H2777</f>
        <v>0</v>
      </c>
      <c r="CJ2779">
        <f>'[1]TABLEAU DE BORD'!K2777-'[1]TABLEAU DE BORD'!I2777</f>
        <v>0</v>
      </c>
    </row>
    <row r="2780" spans="82:88" x14ac:dyDescent="0.25">
      <c r="CD27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BORD'!$B$13:$B$2000,0),9)))*Q2780/$M$18)</f>
        <v>237.96</v>
      </c>
      <c r="CF2780">
        <f>'[1]TABLEAU DE BORD'!B2778</f>
        <v>0</v>
      </c>
      <c r="CG2780">
        <f>'[1]TABLEAU DE BORD'!E2778-'[1]TABLEAU DE BORD'!C2778</f>
        <v>0</v>
      </c>
      <c r="CI2780">
        <f>'[1]TABLEAU DE BORD'!H2778</f>
        <v>0</v>
      </c>
      <c r="CJ2780">
        <f>'[1]TABLEAU DE BORD'!K2778-'[1]TABLEAU DE BORD'!I2778</f>
        <v>0</v>
      </c>
    </row>
    <row r="2781" spans="82:88" x14ac:dyDescent="0.25">
      <c r="CD27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BORD'!$B$13:$B$2000,0),9)))*Q2781/$M$18)</f>
        <v>237.96</v>
      </c>
      <c r="CF2781">
        <f>'[1]TABLEAU DE BORD'!B2779</f>
        <v>0</v>
      </c>
      <c r="CG2781">
        <f>'[1]TABLEAU DE BORD'!E2779-'[1]TABLEAU DE BORD'!C2779</f>
        <v>0</v>
      </c>
      <c r="CI2781">
        <f>'[1]TABLEAU DE BORD'!H2779</f>
        <v>0</v>
      </c>
      <c r="CJ2781">
        <f>'[1]TABLEAU DE BORD'!K2779-'[1]TABLEAU DE BORD'!I2779</f>
        <v>0</v>
      </c>
    </row>
    <row r="2782" spans="82:88" x14ac:dyDescent="0.25">
      <c r="CD27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BORD'!$B$13:$B$2000,0),9)))*Q2782/$M$18)</f>
        <v>237.96</v>
      </c>
      <c r="CF2782">
        <f>'[1]TABLEAU DE BORD'!B2780</f>
        <v>0</v>
      </c>
      <c r="CG2782">
        <f>'[1]TABLEAU DE BORD'!E2780-'[1]TABLEAU DE BORD'!C2780</f>
        <v>0</v>
      </c>
      <c r="CI2782">
        <f>'[1]TABLEAU DE BORD'!H2780</f>
        <v>0</v>
      </c>
      <c r="CJ2782">
        <f>'[1]TABLEAU DE BORD'!K2780-'[1]TABLEAU DE BORD'!I2780</f>
        <v>0</v>
      </c>
    </row>
    <row r="2783" spans="82:88" x14ac:dyDescent="0.25">
      <c r="CD27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BORD'!$B$13:$B$2000,0),9)))*Q2783/$M$18)</f>
        <v>237.96</v>
      </c>
      <c r="CF2783">
        <f>'[1]TABLEAU DE BORD'!B2781</f>
        <v>0</v>
      </c>
      <c r="CG2783">
        <f>'[1]TABLEAU DE BORD'!E2781-'[1]TABLEAU DE BORD'!C2781</f>
        <v>0</v>
      </c>
      <c r="CI2783">
        <f>'[1]TABLEAU DE BORD'!H2781</f>
        <v>0</v>
      </c>
      <c r="CJ2783">
        <f>'[1]TABLEAU DE BORD'!K2781-'[1]TABLEAU DE BORD'!I2781</f>
        <v>0</v>
      </c>
    </row>
    <row r="2784" spans="82:88" x14ac:dyDescent="0.25">
      <c r="CD27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BORD'!$B$13:$B$2000,0),9)))*Q2784/$M$18)</f>
        <v>237.96</v>
      </c>
      <c r="CF2784">
        <f>'[1]TABLEAU DE BORD'!B2782</f>
        <v>0</v>
      </c>
      <c r="CG2784">
        <f>'[1]TABLEAU DE BORD'!E2782-'[1]TABLEAU DE BORD'!C2782</f>
        <v>0</v>
      </c>
      <c r="CI2784">
        <f>'[1]TABLEAU DE BORD'!H2782</f>
        <v>0</v>
      </c>
      <c r="CJ2784">
        <f>'[1]TABLEAU DE BORD'!K2782-'[1]TABLEAU DE BORD'!I2782</f>
        <v>0</v>
      </c>
    </row>
    <row r="2785" spans="82:88" x14ac:dyDescent="0.25">
      <c r="CD27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BORD'!$B$13:$B$2000,0),9)))*Q2785/$M$18)</f>
        <v>237.96</v>
      </c>
      <c r="CF2785">
        <f>'[1]TABLEAU DE BORD'!B2783</f>
        <v>0</v>
      </c>
      <c r="CG2785">
        <f>'[1]TABLEAU DE BORD'!E2783-'[1]TABLEAU DE BORD'!C2783</f>
        <v>0</v>
      </c>
      <c r="CI2785">
        <f>'[1]TABLEAU DE BORD'!H2783</f>
        <v>0</v>
      </c>
      <c r="CJ2785">
        <f>'[1]TABLEAU DE BORD'!K2783-'[1]TABLEAU DE BORD'!I2783</f>
        <v>0</v>
      </c>
    </row>
    <row r="2786" spans="82:88" x14ac:dyDescent="0.25">
      <c r="CD27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BORD'!$B$13:$B$2000,0),9)))*Q2786/$M$18)</f>
        <v>237.96</v>
      </c>
      <c r="CF2786">
        <f>'[1]TABLEAU DE BORD'!B2784</f>
        <v>0</v>
      </c>
      <c r="CG2786">
        <f>'[1]TABLEAU DE BORD'!E2784-'[1]TABLEAU DE BORD'!C2784</f>
        <v>0</v>
      </c>
      <c r="CI2786">
        <f>'[1]TABLEAU DE BORD'!H2784</f>
        <v>0</v>
      </c>
      <c r="CJ2786">
        <f>'[1]TABLEAU DE BORD'!K2784-'[1]TABLEAU DE BORD'!I2784</f>
        <v>0</v>
      </c>
    </row>
    <row r="2787" spans="82:88" x14ac:dyDescent="0.25">
      <c r="CD27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BORD'!$B$13:$B$2000,0),9)))*Q2787/$M$18)</f>
        <v>237.96</v>
      </c>
      <c r="CF2787">
        <f>'[1]TABLEAU DE BORD'!B2785</f>
        <v>0</v>
      </c>
      <c r="CG2787">
        <f>'[1]TABLEAU DE BORD'!E2785-'[1]TABLEAU DE BORD'!C2785</f>
        <v>0</v>
      </c>
      <c r="CI2787">
        <f>'[1]TABLEAU DE BORD'!H2785</f>
        <v>0</v>
      </c>
      <c r="CJ2787">
        <f>'[1]TABLEAU DE BORD'!K2785-'[1]TABLEAU DE BORD'!I2785</f>
        <v>0</v>
      </c>
    </row>
    <row r="2788" spans="82:88" x14ac:dyDescent="0.25">
      <c r="CD27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BORD'!$B$13:$B$2000,0),9)))*Q2788/$M$18)</f>
        <v>237.96</v>
      </c>
      <c r="CF2788">
        <f>'[1]TABLEAU DE BORD'!B2786</f>
        <v>0</v>
      </c>
      <c r="CG2788">
        <f>'[1]TABLEAU DE BORD'!E2786-'[1]TABLEAU DE BORD'!C2786</f>
        <v>0</v>
      </c>
      <c r="CI2788">
        <f>'[1]TABLEAU DE BORD'!H2786</f>
        <v>0</v>
      </c>
      <c r="CJ2788">
        <f>'[1]TABLEAU DE BORD'!K2786-'[1]TABLEAU DE BORD'!I2786</f>
        <v>0</v>
      </c>
    </row>
    <row r="2789" spans="82:88" x14ac:dyDescent="0.25">
      <c r="CD27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BORD'!$B$13:$B$2000,0),9)))*Q2789/$M$18)</f>
        <v>237.96</v>
      </c>
      <c r="CF2789">
        <f>'[1]TABLEAU DE BORD'!B2787</f>
        <v>0</v>
      </c>
      <c r="CG2789">
        <f>'[1]TABLEAU DE BORD'!E2787-'[1]TABLEAU DE BORD'!C2787</f>
        <v>0</v>
      </c>
      <c r="CI2789">
        <f>'[1]TABLEAU DE BORD'!H2787</f>
        <v>0</v>
      </c>
      <c r="CJ2789">
        <f>'[1]TABLEAU DE BORD'!K2787-'[1]TABLEAU DE BORD'!I2787</f>
        <v>0</v>
      </c>
    </row>
    <row r="2790" spans="82:88" x14ac:dyDescent="0.25">
      <c r="CD27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BORD'!$B$13:$B$2000,0),9)))*Q2790/$M$18)</f>
        <v>237.96</v>
      </c>
      <c r="CF2790">
        <f>'[1]TABLEAU DE BORD'!B2788</f>
        <v>0</v>
      </c>
      <c r="CG2790">
        <f>'[1]TABLEAU DE BORD'!E2788-'[1]TABLEAU DE BORD'!C2788</f>
        <v>0</v>
      </c>
      <c r="CI2790">
        <f>'[1]TABLEAU DE BORD'!H2788</f>
        <v>0</v>
      </c>
      <c r="CJ2790">
        <f>'[1]TABLEAU DE BORD'!K2788-'[1]TABLEAU DE BORD'!I2788</f>
        <v>0</v>
      </c>
    </row>
    <row r="2791" spans="82:88" x14ac:dyDescent="0.25">
      <c r="CD27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BORD'!$B$13:$B$2000,0),9)))*Q2791/$M$18)</f>
        <v>237.96</v>
      </c>
      <c r="CF2791">
        <f>'[1]TABLEAU DE BORD'!B2789</f>
        <v>0</v>
      </c>
      <c r="CG2791">
        <f>'[1]TABLEAU DE BORD'!E2789-'[1]TABLEAU DE BORD'!C2789</f>
        <v>0</v>
      </c>
      <c r="CI2791">
        <f>'[1]TABLEAU DE BORD'!H2789</f>
        <v>0</v>
      </c>
      <c r="CJ2791">
        <f>'[1]TABLEAU DE BORD'!K2789-'[1]TABLEAU DE BORD'!I2789</f>
        <v>0</v>
      </c>
    </row>
    <row r="2792" spans="82:88" x14ac:dyDescent="0.25">
      <c r="CD27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BORD'!$B$13:$B$2000,0),9)))*Q2792/$M$18)</f>
        <v>237.96</v>
      </c>
      <c r="CF2792">
        <f>'[1]TABLEAU DE BORD'!B2790</f>
        <v>0</v>
      </c>
      <c r="CG2792">
        <f>'[1]TABLEAU DE BORD'!E2790-'[1]TABLEAU DE BORD'!C2790</f>
        <v>0</v>
      </c>
      <c r="CI2792">
        <f>'[1]TABLEAU DE BORD'!H2790</f>
        <v>0</v>
      </c>
      <c r="CJ2792">
        <f>'[1]TABLEAU DE BORD'!K2790-'[1]TABLEAU DE BORD'!I2790</f>
        <v>0</v>
      </c>
    </row>
    <row r="2793" spans="82:88" x14ac:dyDescent="0.25">
      <c r="CD27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BORD'!$B$13:$B$2000,0),9)))*Q2793/$M$18)</f>
        <v>237.96</v>
      </c>
      <c r="CF2793">
        <f>'[1]TABLEAU DE BORD'!B2791</f>
        <v>0</v>
      </c>
      <c r="CG2793">
        <f>'[1]TABLEAU DE BORD'!E2791-'[1]TABLEAU DE BORD'!C2791</f>
        <v>0</v>
      </c>
      <c r="CI2793">
        <f>'[1]TABLEAU DE BORD'!H2791</f>
        <v>0</v>
      </c>
      <c r="CJ2793">
        <f>'[1]TABLEAU DE BORD'!K2791-'[1]TABLEAU DE BORD'!I2791</f>
        <v>0</v>
      </c>
    </row>
    <row r="2794" spans="82:88" x14ac:dyDescent="0.25">
      <c r="CD27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BORD'!$B$13:$B$2000,0),9)))*Q2794/$M$18)</f>
        <v>237.96</v>
      </c>
      <c r="CF2794">
        <f>'[1]TABLEAU DE BORD'!B2792</f>
        <v>0</v>
      </c>
      <c r="CG2794">
        <f>'[1]TABLEAU DE BORD'!E2792-'[1]TABLEAU DE BORD'!C2792</f>
        <v>0</v>
      </c>
      <c r="CI2794">
        <f>'[1]TABLEAU DE BORD'!H2792</f>
        <v>0</v>
      </c>
      <c r="CJ2794">
        <f>'[1]TABLEAU DE BORD'!K2792-'[1]TABLEAU DE BORD'!I2792</f>
        <v>0</v>
      </c>
    </row>
    <row r="2795" spans="82:88" x14ac:dyDescent="0.25">
      <c r="CD27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BORD'!$B$13:$B$2000,0),9)))*Q2795/$M$18)</f>
        <v>237.96</v>
      </c>
      <c r="CF2795">
        <f>'[1]TABLEAU DE BORD'!B2793</f>
        <v>0</v>
      </c>
      <c r="CG2795">
        <f>'[1]TABLEAU DE BORD'!E2793-'[1]TABLEAU DE BORD'!C2793</f>
        <v>0</v>
      </c>
      <c r="CI2795">
        <f>'[1]TABLEAU DE BORD'!H2793</f>
        <v>0</v>
      </c>
      <c r="CJ2795">
        <f>'[1]TABLEAU DE BORD'!K2793-'[1]TABLEAU DE BORD'!I2793</f>
        <v>0</v>
      </c>
    </row>
    <row r="2796" spans="82:88" x14ac:dyDescent="0.25">
      <c r="CD27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BORD'!$B$13:$B$2000,0),9)))*Q2796/$M$18)</f>
        <v>237.96</v>
      </c>
      <c r="CF2796">
        <f>'[1]TABLEAU DE BORD'!B2794</f>
        <v>0</v>
      </c>
      <c r="CG2796">
        <f>'[1]TABLEAU DE BORD'!E2794-'[1]TABLEAU DE BORD'!C2794</f>
        <v>0</v>
      </c>
      <c r="CI2796">
        <f>'[1]TABLEAU DE BORD'!H2794</f>
        <v>0</v>
      </c>
      <c r="CJ2796">
        <f>'[1]TABLEAU DE BORD'!K2794-'[1]TABLEAU DE BORD'!I2794</f>
        <v>0</v>
      </c>
    </row>
    <row r="2797" spans="82:88" x14ac:dyDescent="0.25">
      <c r="CD27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BORD'!$B$13:$B$2000,0),9)))*Q2797/$M$18)</f>
        <v>237.96</v>
      </c>
      <c r="CF2797">
        <f>'[1]TABLEAU DE BORD'!B2795</f>
        <v>0</v>
      </c>
      <c r="CG2797">
        <f>'[1]TABLEAU DE BORD'!E2795-'[1]TABLEAU DE BORD'!C2795</f>
        <v>0</v>
      </c>
      <c r="CI2797">
        <f>'[1]TABLEAU DE BORD'!H2795</f>
        <v>0</v>
      </c>
      <c r="CJ2797">
        <f>'[1]TABLEAU DE BORD'!K2795-'[1]TABLEAU DE BORD'!I2795</f>
        <v>0</v>
      </c>
    </row>
    <row r="2798" spans="82:88" x14ac:dyDescent="0.25">
      <c r="CD27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BORD'!$B$13:$B$2000,0),9)))*Q2798/$M$18)</f>
        <v>237.96</v>
      </c>
      <c r="CF2798">
        <f>'[1]TABLEAU DE BORD'!B2796</f>
        <v>0</v>
      </c>
      <c r="CG2798">
        <f>'[1]TABLEAU DE BORD'!E2796-'[1]TABLEAU DE BORD'!C2796</f>
        <v>0</v>
      </c>
      <c r="CI2798">
        <f>'[1]TABLEAU DE BORD'!H2796</f>
        <v>0</v>
      </c>
      <c r="CJ2798">
        <f>'[1]TABLEAU DE BORD'!K2796-'[1]TABLEAU DE BORD'!I2796</f>
        <v>0</v>
      </c>
    </row>
    <row r="2799" spans="82:88" x14ac:dyDescent="0.25">
      <c r="CD27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BORD'!$B$13:$B$2000,0),9)))*Q2799/$M$18)</f>
        <v>237.96</v>
      </c>
      <c r="CF2799">
        <f>'[1]TABLEAU DE BORD'!B2797</f>
        <v>0</v>
      </c>
      <c r="CG2799">
        <f>'[1]TABLEAU DE BORD'!E2797-'[1]TABLEAU DE BORD'!C2797</f>
        <v>0</v>
      </c>
      <c r="CI2799">
        <f>'[1]TABLEAU DE BORD'!H2797</f>
        <v>0</v>
      </c>
      <c r="CJ2799">
        <f>'[1]TABLEAU DE BORD'!K2797-'[1]TABLEAU DE BORD'!I2797</f>
        <v>0</v>
      </c>
    </row>
    <row r="2800" spans="82:88" x14ac:dyDescent="0.25">
      <c r="CD28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BORD'!$B$13:$B$2000,0),9)))*Q2800/$M$18)</f>
        <v>237.96</v>
      </c>
      <c r="CF2800">
        <f>'[1]TABLEAU DE BORD'!B2798</f>
        <v>0</v>
      </c>
      <c r="CG2800">
        <f>'[1]TABLEAU DE BORD'!E2798-'[1]TABLEAU DE BORD'!C2798</f>
        <v>0</v>
      </c>
      <c r="CI2800">
        <f>'[1]TABLEAU DE BORD'!H2798</f>
        <v>0</v>
      </c>
      <c r="CJ2800">
        <f>'[1]TABLEAU DE BORD'!K2798-'[1]TABLEAU DE BORD'!I2798</f>
        <v>0</v>
      </c>
    </row>
    <row r="2801" spans="82:88" x14ac:dyDescent="0.25">
      <c r="CD28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BORD'!$B$13:$B$2000,0),9)))*Q2801/$M$18)</f>
        <v>237.96</v>
      </c>
      <c r="CF2801">
        <f>'[1]TABLEAU DE BORD'!B2799</f>
        <v>0</v>
      </c>
      <c r="CG2801">
        <f>'[1]TABLEAU DE BORD'!E2799-'[1]TABLEAU DE BORD'!C2799</f>
        <v>0</v>
      </c>
      <c r="CI2801">
        <f>'[1]TABLEAU DE BORD'!H2799</f>
        <v>0</v>
      </c>
      <c r="CJ2801">
        <f>'[1]TABLEAU DE BORD'!K2799-'[1]TABLEAU DE BORD'!I2799</f>
        <v>0</v>
      </c>
    </row>
    <row r="2802" spans="82:88" x14ac:dyDescent="0.25">
      <c r="CD28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BORD'!$B$13:$B$2000,0),9)))*Q2802/$M$18)</f>
        <v>237.96</v>
      </c>
      <c r="CF2802">
        <f>'[1]TABLEAU DE BORD'!B2800</f>
        <v>0</v>
      </c>
      <c r="CG2802">
        <f>'[1]TABLEAU DE BORD'!E2800-'[1]TABLEAU DE BORD'!C2800</f>
        <v>0</v>
      </c>
      <c r="CI2802">
        <f>'[1]TABLEAU DE BORD'!H2800</f>
        <v>0</v>
      </c>
      <c r="CJ2802">
        <f>'[1]TABLEAU DE BORD'!K2800-'[1]TABLEAU DE BORD'!I2800</f>
        <v>0</v>
      </c>
    </row>
    <row r="2803" spans="82:88" x14ac:dyDescent="0.25">
      <c r="CD28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BORD'!$B$13:$B$2000,0),9)))*Q2803/$M$18)</f>
        <v>237.96</v>
      </c>
      <c r="CF2803">
        <f>'[1]TABLEAU DE BORD'!B2801</f>
        <v>0</v>
      </c>
      <c r="CG2803">
        <f>'[1]TABLEAU DE BORD'!E2801-'[1]TABLEAU DE BORD'!C2801</f>
        <v>0</v>
      </c>
      <c r="CI2803">
        <f>'[1]TABLEAU DE BORD'!H2801</f>
        <v>0</v>
      </c>
      <c r="CJ2803">
        <f>'[1]TABLEAU DE BORD'!K2801-'[1]TABLEAU DE BORD'!I2801</f>
        <v>0</v>
      </c>
    </row>
    <row r="2804" spans="82:88" x14ac:dyDescent="0.25">
      <c r="CD28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BORD'!$B$13:$B$2000,0),9)))*Q2804/$M$18)</f>
        <v>237.96</v>
      </c>
      <c r="CF2804">
        <f>'[1]TABLEAU DE BORD'!B2802</f>
        <v>0</v>
      </c>
      <c r="CG2804">
        <f>'[1]TABLEAU DE BORD'!E2802-'[1]TABLEAU DE BORD'!C2802</f>
        <v>0</v>
      </c>
      <c r="CI2804">
        <f>'[1]TABLEAU DE BORD'!H2802</f>
        <v>0</v>
      </c>
      <c r="CJ2804">
        <f>'[1]TABLEAU DE BORD'!K2802-'[1]TABLEAU DE BORD'!I2802</f>
        <v>0</v>
      </c>
    </row>
    <row r="2805" spans="82:88" x14ac:dyDescent="0.25">
      <c r="CD28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BORD'!$B$13:$B$2000,0),9)))*Q2805/$M$18)</f>
        <v>237.96</v>
      </c>
      <c r="CF2805">
        <f>'[1]TABLEAU DE BORD'!B2803</f>
        <v>0</v>
      </c>
      <c r="CG2805">
        <f>'[1]TABLEAU DE BORD'!E2803-'[1]TABLEAU DE BORD'!C2803</f>
        <v>0</v>
      </c>
      <c r="CI2805">
        <f>'[1]TABLEAU DE BORD'!H2803</f>
        <v>0</v>
      </c>
      <c r="CJ2805">
        <f>'[1]TABLEAU DE BORD'!K2803-'[1]TABLEAU DE BORD'!I2803</f>
        <v>0</v>
      </c>
    </row>
    <row r="2806" spans="82:88" x14ac:dyDescent="0.25">
      <c r="CD28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BORD'!$B$13:$B$2000,0),9)))*Q2806/$M$18)</f>
        <v>237.96</v>
      </c>
      <c r="CF2806">
        <f>'[1]TABLEAU DE BORD'!B2804</f>
        <v>0</v>
      </c>
      <c r="CG2806">
        <f>'[1]TABLEAU DE BORD'!E2804-'[1]TABLEAU DE BORD'!C2804</f>
        <v>0</v>
      </c>
      <c r="CI2806">
        <f>'[1]TABLEAU DE BORD'!H2804</f>
        <v>0</v>
      </c>
      <c r="CJ2806">
        <f>'[1]TABLEAU DE BORD'!K2804-'[1]TABLEAU DE BORD'!I2804</f>
        <v>0</v>
      </c>
    </row>
    <row r="2807" spans="82:88" x14ac:dyDescent="0.25">
      <c r="CD28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BORD'!$B$13:$B$2000,0),9)))*Q2807/$M$18)</f>
        <v>237.96</v>
      </c>
      <c r="CF2807">
        <f>'[1]TABLEAU DE BORD'!B2805</f>
        <v>0</v>
      </c>
      <c r="CG2807">
        <f>'[1]TABLEAU DE BORD'!E2805-'[1]TABLEAU DE BORD'!C2805</f>
        <v>0</v>
      </c>
      <c r="CI2807">
        <f>'[1]TABLEAU DE BORD'!H2805</f>
        <v>0</v>
      </c>
      <c r="CJ2807">
        <f>'[1]TABLEAU DE BORD'!K2805-'[1]TABLEAU DE BORD'!I2805</f>
        <v>0</v>
      </c>
    </row>
    <row r="2808" spans="82:88" x14ac:dyDescent="0.25">
      <c r="CD28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BORD'!$B$13:$B$2000,0),9)))*Q2808/$M$18)</f>
        <v>237.96</v>
      </c>
      <c r="CF2808">
        <f>'[1]TABLEAU DE BORD'!B2806</f>
        <v>0</v>
      </c>
      <c r="CG2808">
        <f>'[1]TABLEAU DE BORD'!E2806-'[1]TABLEAU DE BORD'!C2806</f>
        <v>0</v>
      </c>
      <c r="CI2808">
        <f>'[1]TABLEAU DE BORD'!H2806</f>
        <v>0</v>
      </c>
      <c r="CJ2808">
        <f>'[1]TABLEAU DE BORD'!K2806-'[1]TABLEAU DE BORD'!I2806</f>
        <v>0</v>
      </c>
    </row>
    <row r="2809" spans="82:88" x14ac:dyDescent="0.25">
      <c r="CD28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BORD'!$B$13:$B$2000,0),9)))*Q2809/$M$18)</f>
        <v>237.96</v>
      </c>
      <c r="CF2809">
        <f>'[1]TABLEAU DE BORD'!B2807</f>
        <v>0</v>
      </c>
      <c r="CG2809">
        <f>'[1]TABLEAU DE BORD'!E2807-'[1]TABLEAU DE BORD'!C2807</f>
        <v>0</v>
      </c>
      <c r="CI2809">
        <f>'[1]TABLEAU DE BORD'!H2807</f>
        <v>0</v>
      </c>
      <c r="CJ2809">
        <f>'[1]TABLEAU DE BORD'!K2807-'[1]TABLEAU DE BORD'!I2807</f>
        <v>0</v>
      </c>
    </row>
    <row r="2810" spans="82:88" x14ac:dyDescent="0.25">
      <c r="CD28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BORD'!$B$13:$B$2000,0),9)))*Q2810/$M$18)</f>
        <v>237.96</v>
      </c>
      <c r="CF2810">
        <f>'[1]TABLEAU DE BORD'!B2808</f>
        <v>0</v>
      </c>
      <c r="CG2810">
        <f>'[1]TABLEAU DE BORD'!E2808-'[1]TABLEAU DE BORD'!C2808</f>
        <v>0</v>
      </c>
      <c r="CI2810">
        <f>'[1]TABLEAU DE BORD'!H2808</f>
        <v>0</v>
      </c>
      <c r="CJ2810">
        <f>'[1]TABLEAU DE BORD'!K2808-'[1]TABLEAU DE BORD'!I2808</f>
        <v>0</v>
      </c>
    </row>
    <row r="2811" spans="82:88" x14ac:dyDescent="0.25">
      <c r="CD28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BORD'!$B$13:$B$2000,0),9)))*Q2811/$M$18)</f>
        <v>237.96</v>
      </c>
      <c r="CF2811">
        <f>'[1]TABLEAU DE BORD'!B2809</f>
        <v>0</v>
      </c>
      <c r="CG2811">
        <f>'[1]TABLEAU DE BORD'!E2809-'[1]TABLEAU DE BORD'!C2809</f>
        <v>0</v>
      </c>
      <c r="CI2811">
        <f>'[1]TABLEAU DE BORD'!H2809</f>
        <v>0</v>
      </c>
      <c r="CJ2811">
        <f>'[1]TABLEAU DE BORD'!K2809-'[1]TABLEAU DE BORD'!I2809</f>
        <v>0</v>
      </c>
    </row>
    <row r="2812" spans="82:88" x14ac:dyDescent="0.25">
      <c r="CD28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BORD'!$B$13:$B$2000,0),9)))*Q2812/$M$18)</f>
        <v>237.96</v>
      </c>
      <c r="CF2812">
        <f>'[1]TABLEAU DE BORD'!B2810</f>
        <v>0</v>
      </c>
      <c r="CG2812">
        <f>'[1]TABLEAU DE BORD'!E2810-'[1]TABLEAU DE BORD'!C2810</f>
        <v>0</v>
      </c>
      <c r="CI2812">
        <f>'[1]TABLEAU DE BORD'!H2810</f>
        <v>0</v>
      </c>
      <c r="CJ2812">
        <f>'[1]TABLEAU DE BORD'!K2810-'[1]TABLEAU DE BORD'!I2810</f>
        <v>0</v>
      </c>
    </row>
    <row r="2813" spans="82:88" x14ac:dyDescent="0.25">
      <c r="CD28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BORD'!$B$13:$B$2000,0),9)))*Q2813/$M$18)</f>
        <v>237.96</v>
      </c>
      <c r="CF2813">
        <f>'[1]TABLEAU DE BORD'!B2811</f>
        <v>0</v>
      </c>
      <c r="CG2813">
        <f>'[1]TABLEAU DE BORD'!E2811-'[1]TABLEAU DE BORD'!C2811</f>
        <v>0</v>
      </c>
      <c r="CI2813">
        <f>'[1]TABLEAU DE BORD'!H2811</f>
        <v>0</v>
      </c>
      <c r="CJ2813">
        <f>'[1]TABLEAU DE BORD'!K2811-'[1]TABLEAU DE BORD'!I2811</f>
        <v>0</v>
      </c>
    </row>
    <row r="2814" spans="82:88" x14ac:dyDescent="0.25">
      <c r="CD28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BORD'!$B$13:$B$2000,0),9)))*Q2814/$M$18)</f>
        <v>237.96</v>
      </c>
      <c r="CF2814">
        <f>'[1]TABLEAU DE BORD'!B2812</f>
        <v>0</v>
      </c>
      <c r="CG2814">
        <f>'[1]TABLEAU DE BORD'!E2812-'[1]TABLEAU DE BORD'!C2812</f>
        <v>0</v>
      </c>
      <c r="CI2814">
        <f>'[1]TABLEAU DE BORD'!H2812</f>
        <v>0</v>
      </c>
      <c r="CJ2814">
        <f>'[1]TABLEAU DE BORD'!K2812-'[1]TABLEAU DE BORD'!I2812</f>
        <v>0</v>
      </c>
    </row>
    <row r="2815" spans="82:88" x14ac:dyDescent="0.25">
      <c r="CD28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BORD'!$B$13:$B$2000,0),9)))*Q2815/$M$18)</f>
        <v>237.96</v>
      </c>
      <c r="CF2815">
        <f>'[1]TABLEAU DE BORD'!B2813</f>
        <v>0</v>
      </c>
      <c r="CG2815">
        <f>'[1]TABLEAU DE BORD'!E2813-'[1]TABLEAU DE BORD'!C2813</f>
        <v>0</v>
      </c>
      <c r="CI2815">
        <f>'[1]TABLEAU DE BORD'!H2813</f>
        <v>0</v>
      </c>
      <c r="CJ2815">
        <f>'[1]TABLEAU DE BORD'!K2813-'[1]TABLEAU DE BORD'!I2813</f>
        <v>0</v>
      </c>
    </row>
    <row r="2816" spans="82:88" x14ac:dyDescent="0.25">
      <c r="CD28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BORD'!$B$13:$B$2000,0),9)))*Q2816/$M$18)</f>
        <v>237.96</v>
      </c>
      <c r="CF2816">
        <f>'[1]TABLEAU DE BORD'!B2814</f>
        <v>0</v>
      </c>
      <c r="CG2816">
        <f>'[1]TABLEAU DE BORD'!E2814-'[1]TABLEAU DE BORD'!C2814</f>
        <v>0</v>
      </c>
      <c r="CI2816">
        <f>'[1]TABLEAU DE BORD'!H2814</f>
        <v>0</v>
      </c>
      <c r="CJ2816">
        <f>'[1]TABLEAU DE BORD'!K2814-'[1]TABLEAU DE BORD'!I2814</f>
        <v>0</v>
      </c>
    </row>
    <row r="2817" spans="82:88" x14ac:dyDescent="0.25">
      <c r="CD28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BORD'!$B$13:$B$2000,0),9)))*Q2817/$M$18)</f>
        <v>237.96</v>
      </c>
      <c r="CF2817">
        <f>'[1]TABLEAU DE BORD'!B2815</f>
        <v>0</v>
      </c>
      <c r="CG2817">
        <f>'[1]TABLEAU DE BORD'!E2815-'[1]TABLEAU DE BORD'!C2815</f>
        <v>0</v>
      </c>
      <c r="CI2817">
        <f>'[1]TABLEAU DE BORD'!H2815</f>
        <v>0</v>
      </c>
      <c r="CJ2817">
        <f>'[1]TABLEAU DE BORD'!K2815-'[1]TABLEAU DE BORD'!I2815</f>
        <v>0</v>
      </c>
    </row>
    <row r="2818" spans="82:88" x14ac:dyDescent="0.25">
      <c r="CD28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BORD'!$B$13:$B$2000,0),9)))*Q2818/$M$18)</f>
        <v>237.96</v>
      </c>
      <c r="CF2818">
        <f>'[1]TABLEAU DE BORD'!B2816</f>
        <v>0</v>
      </c>
      <c r="CG2818">
        <f>'[1]TABLEAU DE BORD'!E2816-'[1]TABLEAU DE BORD'!C2816</f>
        <v>0</v>
      </c>
      <c r="CI2818">
        <f>'[1]TABLEAU DE BORD'!H2816</f>
        <v>0</v>
      </c>
      <c r="CJ2818">
        <f>'[1]TABLEAU DE BORD'!K2816-'[1]TABLEAU DE BORD'!I2816</f>
        <v>0</v>
      </c>
    </row>
    <row r="2819" spans="82:88" x14ac:dyDescent="0.25">
      <c r="CD28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BORD'!$B$13:$B$2000,0),9)))*Q2819/$M$18)</f>
        <v>237.96</v>
      </c>
      <c r="CF2819">
        <f>'[1]TABLEAU DE BORD'!B2817</f>
        <v>0</v>
      </c>
      <c r="CG2819">
        <f>'[1]TABLEAU DE BORD'!E2817-'[1]TABLEAU DE BORD'!C2817</f>
        <v>0</v>
      </c>
      <c r="CI2819">
        <f>'[1]TABLEAU DE BORD'!H2817</f>
        <v>0</v>
      </c>
      <c r="CJ2819">
        <f>'[1]TABLEAU DE BORD'!K2817-'[1]TABLEAU DE BORD'!I2817</f>
        <v>0</v>
      </c>
    </row>
    <row r="2820" spans="82:88" x14ac:dyDescent="0.25">
      <c r="CD28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BORD'!$B$13:$B$2000,0),9)))*Q2820/$M$18)</f>
        <v>237.96</v>
      </c>
      <c r="CF2820">
        <f>'[1]TABLEAU DE BORD'!B2818</f>
        <v>0</v>
      </c>
      <c r="CG2820">
        <f>'[1]TABLEAU DE BORD'!E2818-'[1]TABLEAU DE BORD'!C2818</f>
        <v>0</v>
      </c>
      <c r="CI2820">
        <f>'[1]TABLEAU DE BORD'!H2818</f>
        <v>0</v>
      </c>
      <c r="CJ2820">
        <f>'[1]TABLEAU DE BORD'!K2818-'[1]TABLEAU DE BORD'!I2818</f>
        <v>0</v>
      </c>
    </row>
    <row r="2821" spans="82:88" x14ac:dyDescent="0.25">
      <c r="CD28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BORD'!$B$13:$B$2000,0),9)))*Q2821/$M$18)</f>
        <v>237.96</v>
      </c>
      <c r="CF2821">
        <f>'[1]TABLEAU DE BORD'!B2819</f>
        <v>0</v>
      </c>
      <c r="CG2821">
        <f>'[1]TABLEAU DE BORD'!E2819-'[1]TABLEAU DE BORD'!C2819</f>
        <v>0</v>
      </c>
      <c r="CI2821">
        <f>'[1]TABLEAU DE BORD'!H2819</f>
        <v>0</v>
      </c>
      <c r="CJ2821">
        <f>'[1]TABLEAU DE BORD'!K2819-'[1]TABLEAU DE BORD'!I2819</f>
        <v>0</v>
      </c>
    </row>
    <row r="2822" spans="82:88" x14ac:dyDescent="0.25">
      <c r="CD28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BORD'!$B$13:$B$2000,0),9)))*Q2822/$M$18)</f>
        <v>237.96</v>
      </c>
      <c r="CF2822">
        <f>'[1]TABLEAU DE BORD'!B2820</f>
        <v>0</v>
      </c>
      <c r="CG2822">
        <f>'[1]TABLEAU DE BORD'!E2820-'[1]TABLEAU DE BORD'!C2820</f>
        <v>0</v>
      </c>
      <c r="CI2822">
        <f>'[1]TABLEAU DE BORD'!H2820</f>
        <v>0</v>
      </c>
      <c r="CJ2822">
        <f>'[1]TABLEAU DE BORD'!K2820-'[1]TABLEAU DE BORD'!I2820</f>
        <v>0</v>
      </c>
    </row>
    <row r="2823" spans="82:88" x14ac:dyDescent="0.25">
      <c r="CD28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BORD'!$B$13:$B$2000,0),9)))*Q2823/$M$18)</f>
        <v>237.96</v>
      </c>
      <c r="CF2823">
        <f>'[1]TABLEAU DE BORD'!B2821</f>
        <v>0</v>
      </c>
      <c r="CG2823">
        <f>'[1]TABLEAU DE BORD'!E2821-'[1]TABLEAU DE BORD'!C2821</f>
        <v>0</v>
      </c>
      <c r="CI2823">
        <f>'[1]TABLEAU DE BORD'!H2821</f>
        <v>0</v>
      </c>
      <c r="CJ2823">
        <f>'[1]TABLEAU DE BORD'!K2821-'[1]TABLEAU DE BORD'!I2821</f>
        <v>0</v>
      </c>
    </row>
    <row r="2824" spans="82:88" x14ac:dyDescent="0.25">
      <c r="CD28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BORD'!$B$13:$B$2000,0),9)))*Q2824/$M$18)</f>
        <v>237.96</v>
      </c>
      <c r="CF2824">
        <f>'[1]TABLEAU DE BORD'!B2822</f>
        <v>0</v>
      </c>
      <c r="CG2824">
        <f>'[1]TABLEAU DE BORD'!E2822-'[1]TABLEAU DE BORD'!C2822</f>
        <v>0</v>
      </c>
      <c r="CI2824">
        <f>'[1]TABLEAU DE BORD'!H2822</f>
        <v>0</v>
      </c>
      <c r="CJ2824">
        <f>'[1]TABLEAU DE BORD'!K2822-'[1]TABLEAU DE BORD'!I2822</f>
        <v>0</v>
      </c>
    </row>
    <row r="2825" spans="82:88" x14ac:dyDescent="0.25">
      <c r="CD28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BORD'!$B$13:$B$2000,0),9)))*Q2825/$M$18)</f>
        <v>237.96</v>
      </c>
      <c r="CF2825">
        <f>'[1]TABLEAU DE BORD'!B2823</f>
        <v>0</v>
      </c>
      <c r="CG2825">
        <f>'[1]TABLEAU DE BORD'!E2823-'[1]TABLEAU DE BORD'!C2823</f>
        <v>0</v>
      </c>
      <c r="CI2825">
        <f>'[1]TABLEAU DE BORD'!H2823</f>
        <v>0</v>
      </c>
      <c r="CJ2825">
        <f>'[1]TABLEAU DE BORD'!K2823-'[1]TABLEAU DE BORD'!I2823</f>
        <v>0</v>
      </c>
    </row>
    <row r="2826" spans="82:88" x14ac:dyDescent="0.25">
      <c r="CD28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BORD'!$B$13:$B$2000,0),9)))*Q2826/$M$18)</f>
        <v>237.96</v>
      </c>
      <c r="CF2826">
        <f>'[1]TABLEAU DE BORD'!B2824</f>
        <v>0</v>
      </c>
      <c r="CG2826">
        <f>'[1]TABLEAU DE BORD'!E2824-'[1]TABLEAU DE BORD'!C2824</f>
        <v>0</v>
      </c>
      <c r="CI2826">
        <f>'[1]TABLEAU DE BORD'!H2824</f>
        <v>0</v>
      </c>
      <c r="CJ2826">
        <f>'[1]TABLEAU DE BORD'!K2824-'[1]TABLEAU DE BORD'!I2824</f>
        <v>0</v>
      </c>
    </row>
    <row r="2827" spans="82:88" x14ac:dyDescent="0.25">
      <c r="CD28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BORD'!$B$13:$B$2000,0),9)))*Q2827/$M$18)</f>
        <v>237.96</v>
      </c>
      <c r="CF2827">
        <f>'[1]TABLEAU DE BORD'!B2825</f>
        <v>0</v>
      </c>
      <c r="CG2827">
        <f>'[1]TABLEAU DE BORD'!E2825-'[1]TABLEAU DE BORD'!C2825</f>
        <v>0</v>
      </c>
      <c r="CI2827">
        <f>'[1]TABLEAU DE BORD'!H2825</f>
        <v>0</v>
      </c>
      <c r="CJ2827">
        <f>'[1]TABLEAU DE BORD'!K2825-'[1]TABLEAU DE BORD'!I2825</f>
        <v>0</v>
      </c>
    </row>
    <row r="2828" spans="82:88" x14ac:dyDescent="0.25">
      <c r="CD28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BORD'!$B$13:$B$2000,0),9)))*Q2828/$M$18)</f>
        <v>237.96</v>
      </c>
      <c r="CF2828">
        <f>'[1]TABLEAU DE BORD'!B2826</f>
        <v>0</v>
      </c>
      <c r="CG2828">
        <f>'[1]TABLEAU DE BORD'!E2826-'[1]TABLEAU DE BORD'!C2826</f>
        <v>0</v>
      </c>
      <c r="CI2828">
        <f>'[1]TABLEAU DE BORD'!H2826</f>
        <v>0</v>
      </c>
      <c r="CJ2828">
        <f>'[1]TABLEAU DE BORD'!K2826-'[1]TABLEAU DE BORD'!I2826</f>
        <v>0</v>
      </c>
    </row>
    <row r="2829" spans="82:88" x14ac:dyDescent="0.25">
      <c r="CD28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BORD'!$B$13:$B$2000,0),9)))*Q2829/$M$18)</f>
        <v>237.96</v>
      </c>
      <c r="CF2829">
        <f>'[1]TABLEAU DE BORD'!B2827</f>
        <v>0</v>
      </c>
      <c r="CG2829">
        <f>'[1]TABLEAU DE BORD'!E2827-'[1]TABLEAU DE BORD'!C2827</f>
        <v>0</v>
      </c>
      <c r="CI2829">
        <f>'[1]TABLEAU DE BORD'!H2827</f>
        <v>0</v>
      </c>
      <c r="CJ2829">
        <f>'[1]TABLEAU DE BORD'!K2827-'[1]TABLEAU DE BORD'!I2827</f>
        <v>0</v>
      </c>
    </row>
    <row r="2830" spans="82:88" x14ac:dyDescent="0.25">
      <c r="CD28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BORD'!$B$13:$B$2000,0),9)))*Q2830/$M$18)</f>
        <v>237.96</v>
      </c>
      <c r="CF2830">
        <f>'[1]TABLEAU DE BORD'!B2828</f>
        <v>0</v>
      </c>
      <c r="CG2830">
        <f>'[1]TABLEAU DE BORD'!E2828-'[1]TABLEAU DE BORD'!C2828</f>
        <v>0</v>
      </c>
      <c r="CI2830">
        <f>'[1]TABLEAU DE BORD'!H2828</f>
        <v>0</v>
      </c>
      <c r="CJ2830">
        <f>'[1]TABLEAU DE BORD'!K2828-'[1]TABLEAU DE BORD'!I2828</f>
        <v>0</v>
      </c>
    </row>
    <row r="2831" spans="82:88" x14ac:dyDescent="0.25">
      <c r="CD28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BORD'!$B$13:$B$2000,0),9)))*Q2831/$M$18)</f>
        <v>237.96</v>
      </c>
      <c r="CF2831">
        <f>'[1]TABLEAU DE BORD'!B2829</f>
        <v>0</v>
      </c>
      <c r="CG2831">
        <f>'[1]TABLEAU DE BORD'!E2829-'[1]TABLEAU DE BORD'!C2829</f>
        <v>0</v>
      </c>
      <c r="CI2831">
        <f>'[1]TABLEAU DE BORD'!H2829</f>
        <v>0</v>
      </c>
      <c r="CJ2831">
        <f>'[1]TABLEAU DE BORD'!K2829-'[1]TABLEAU DE BORD'!I2829</f>
        <v>0</v>
      </c>
    </row>
    <row r="2832" spans="82:88" x14ac:dyDescent="0.25">
      <c r="CD28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BORD'!$B$13:$B$2000,0),9)))*Q2832/$M$18)</f>
        <v>237.96</v>
      </c>
      <c r="CF2832">
        <f>'[1]TABLEAU DE BORD'!B2830</f>
        <v>0</v>
      </c>
      <c r="CG2832">
        <f>'[1]TABLEAU DE BORD'!E2830-'[1]TABLEAU DE BORD'!C2830</f>
        <v>0</v>
      </c>
      <c r="CI2832">
        <f>'[1]TABLEAU DE BORD'!H2830</f>
        <v>0</v>
      </c>
      <c r="CJ2832">
        <f>'[1]TABLEAU DE BORD'!K2830-'[1]TABLEAU DE BORD'!I2830</f>
        <v>0</v>
      </c>
    </row>
    <row r="2833" spans="82:88" x14ac:dyDescent="0.25">
      <c r="CD28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BORD'!$B$13:$B$2000,0),9)))*Q2833/$M$18)</f>
        <v>237.96</v>
      </c>
      <c r="CF2833">
        <f>'[1]TABLEAU DE BORD'!B2831</f>
        <v>0</v>
      </c>
      <c r="CG2833">
        <f>'[1]TABLEAU DE BORD'!E2831-'[1]TABLEAU DE BORD'!C2831</f>
        <v>0</v>
      </c>
      <c r="CI2833">
        <f>'[1]TABLEAU DE BORD'!H2831</f>
        <v>0</v>
      </c>
      <c r="CJ2833">
        <f>'[1]TABLEAU DE BORD'!K2831-'[1]TABLEAU DE BORD'!I2831</f>
        <v>0</v>
      </c>
    </row>
    <row r="2834" spans="82:88" x14ac:dyDescent="0.25">
      <c r="CD28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BORD'!$B$13:$B$2000,0),9)))*Q2834/$M$18)</f>
        <v>237.96</v>
      </c>
      <c r="CF2834">
        <f>'[1]TABLEAU DE BORD'!B2832</f>
        <v>0</v>
      </c>
      <c r="CG2834">
        <f>'[1]TABLEAU DE BORD'!E2832-'[1]TABLEAU DE BORD'!C2832</f>
        <v>0</v>
      </c>
      <c r="CI2834">
        <f>'[1]TABLEAU DE BORD'!H2832</f>
        <v>0</v>
      </c>
      <c r="CJ2834">
        <f>'[1]TABLEAU DE BORD'!K2832-'[1]TABLEAU DE BORD'!I2832</f>
        <v>0</v>
      </c>
    </row>
    <row r="2835" spans="82:88" x14ac:dyDescent="0.25">
      <c r="CD28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BORD'!$B$13:$B$2000,0),9)))*Q2835/$M$18)</f>
        <v>237.96</v>
      </c>
      <c r="CF2835">
        <f>'[1]TABLEAU DE BORD'!B2833</f>
        <v>0</v>
      </c>
      <c r="CG2835">
        <f>'[1]TABLEAU DE BORD'!E2833-'[1]TABLEAU DE BORD'!C2833</f>
        <v>0</v>
      </c>
      <c r="CI2835">
        <f>'[1]TABLEAU DE BORD'!H2833</f>
        <v>0</v>
      </c>
      <c r="CJ2835">
        <f>'[1]TABLEAU DE BORD'!K2833-'[1]TABLEAU DE BORD'!I2833</f>
        <v>0</v>
      </c>
    </row>
    <row r="2836" spans="82:88" x14ac:dyDescent="0.25">
      <c r="CD28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BORD'!$B$13:$B$2000,0),9)))*Q2836/$M$18)</f>
        <v>237.96</v>
      </c>
      <c r="CF2836">
        <f>'[1]TABLEAU DE BORD'!B2834</f>
        <v>0</v>
      </c>
      <c r="CG2836">
        <f>'[1]TABLEAU DE BORD'!E2834-'[1]TABLEAU DE BORD'!C2834</f>
        <v>0</v>
      </c>
      <c r="CI2836">
        <f>'[1]TABLEAU DE BORD'!H2834</f>
        <v>0</v>
      </c>
      <c r="CJ2836">
        <f>'[1]TABLEAU DE BORD'!K2834-'[1]TABLEAU DE BORD'!I2834</f>
        <v>0</v>
      </c>
    </row>
    <row r="2837" spans="82:88" x14ac:dyDescent="0.25">
      <c r="CD28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BORD'!$B$13:$B$2000,0),9)))*Q2837/$M$18)</f>
        <v>237.96</v>
      </c>
      <c r="CF2837">
        <f>'[1]TABLEAU DE BORD'!B2835</f>
        <v>0</v>
      </c>
      <c r="CG2837">
        <f>'[1]TABLEAU DE BORD'!E2835-'[1]TABLEAU DE BORD'!C2835</f>
        <v>0</v>
      </c>
      <c r="CI2837">
        <f>'[1]TABLEAU DE BORD'!H2835</f>
        <v>0</v>
      </c>
      <c r="CJ2837">
        <f>'[1]TABLEAU DE BORD'!K2835-'[1]TABLEAU DE BORD'!I2835</f>
        <v>0</v>
      </c>
    </row>
    <row r="2838" spans="82:88" x14ac:dyDescent="0.25">
      <c r="CD28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BORD'!$B$13:$B$2000,0),9)))*Q2838/$M$18)</f>
        <v>237.96</v>
      </c>
      <c r="CF2838">
        <f>'[1]TABLEAU DE BORD'!B2836</f>
        <v>0</v>
      </c>
      <c r="CG2838">
        <f>'[1]TABLEAU DE BORD'!E2836-'[1]TABLEAU DE BORD'!C2836</f>
        <v>0</v>
      </c>
      <c r="CI2838">
        <f>'[1]TABLEAU DE BORD'!H2836</f>
        <v>0</v>
      </c>
      <c r="CJ2838">
        <f>'[1]TABLEAU DE BORD'!K2836-'[1]TABLEAU DE BORD'!I2836</f>
        <v>0</v>
      </c>
    </row>
    <row r="2839" spans="82:88" x14ac:dyDescent="0.25">
      <c r="CD28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BORD'!$B$13:$B$2000,0),9)))*Q2839/$M$18)</f>
        <v>237.96</v>
      </c>
      <c r="CF2839">
        <f>'[1]TABLEAU DE BORD'!B2837</f>
        <v>0</v>
      </c>
      <c r="CG2839">
        <f>'[1]TABLEAU DE BORD'!E2837-'[1]TABLEAU DE BORD'!C2837</f>
        <v>0</v>
      </c>
      <c r="CI2839">
        <f>'[1]TABLEAU DE BORD'!H2837</f>
        <v>0</v>
      </c>
      <c r="CJ2839">
        <f>'[1]TABLEAU DE BORD'!K2837-'[1]TABLEAU DE BORD'!I2837</f>
        <v>0</v>
      </c>
    </row>
    <row r="2840" spans="82:88" x14ac:dyDescent="0.25">
      <c r="CD28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BORD'!$B$13:$B$2000,0),9)))*Q2840/$M$18)</f>
        <v>237.96</v>
      </c>
      <c r="CF2840">
        <f>'[1]TABLEAU DE BORD'!B2838</f>
        <v>0</v>
      </c>
      <c r="CG2840">
        <f>'[1]TABLEAU DE BORD'!E2838-'[1]TABLEAU DE BORD'!C2838</f>
        <v>0</v>
      </c>
      <c r="CI2840">
        <f>'[1]TABLEAU DE BORD'!H2838</f>
        <v>0</v>
      </c>
      <c r="CJ2840">
        <f>'[1]TABLEAU DE BORD'!K2838-'[1]TABLEAU DE BORD'!I2838</f>
        <v>0</v>
      </c>
    </row>
    <row r="2841" spans="82:88" x14ac:dyDescent="0.25">
      <c r="CD28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BORD'!$B$13:$B$2000,0),9)))*Q2841/$M$18)</f>
        <v>237.96</v>
      </c>
      <c r="CF2841">
        <f>'[1]TABLEAU DE BORD'!B2839</f>
        <v>0</v>
      </c>
      <c r="CG2841">
        <f>'[1]TABLEAU DE BORD'!E2839-'[1]TABLEAU DE BORD'!C2839</f>
        <v>0</v>
      </c>
      <c r="CI2841">
        <f>'[1]TABLEAU DE BORD'!H2839</f>
        <v>0</v>
      </c>
      <c r="CJ2841">
        <f>'[1]TABLEAU DE BORD'!K2839-'[1]TABLEAU DE BORD'!I2839</f>
        <v>0</v>
      </c>
    </row>
    <row r="2842" spans="82:88" x14ac:dyDescent="0.25">
      <c r="CD28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BORD'!$B$13:$B$2000,0),9)))*Q2842/$M$18)</f>
        <v>237.96</v>
      </c>
      <c r="CF2842">
        <f>'[1]TABLEAU DE BORD'!B2840</f>
        <v>0</v>
      </c>
      <c r="CG2842">
        <f>'[1]TABLEAU DE BORD'!E2840-'[1]TABLEAU DE BORD'!C2840</f>
        <v>0</v>
      </c>
      <c r="CI2842">
        <f>'[1]TABLEAU DE BORD'!H2840</f>
        <v>0</v>
      </c>
      <c r="CJ2842">
        <f>'[1]TABLEAU DE BORD'!K2840-'[1]TABLEAU DE BORD'!I2840</f>
        <v>0</v>
      </c>
    </row>
    <row r="2843" spans="82:88" x14ac:dyDescent="0.25">
      <c r="CD28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BORD'!$B$13:$B$2000,0),9)))*Q2843/$M$18)</f>
        <v>237.96</v>
      </c>
      <c r="CF2843">
        <f>'[1]TABLEAU DE BORD'!B2841</f>
        <v>0</v>
      </c>
      <c r="CG2843">
        <f>'[1]TABLEAU DE BORD'!E2841-'[1]TABLEAU DE BORD'!C2841</f>
        <v>0</v>
      </c>
      <c r="CI2843">
        <f>'[1]TABLEAU DE BORD'!H2841</f>
        <v>0</v>
      </c>
      <c r="CJ2843">
        <f>'[1]TABLEAU DE BORD'!K2841-'[1]TABLEAU DE BORD'!I2841</f>
        <v>0</v>
      </c>
    </row>
    <row r="2844" spans="82:88" x14ac:dyDescent="0.25">
      <c r="CD28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BORD'!$B$13:$B$2000,0),9)))*Q2844/$M$18)</f>
        <v>237.96</v>
      </c>
      <c r="CF2844">
        <f>'[1]TABLEAU DE BORD'!B2842</f>
        <v>0</v>
      </c>
      <c r="CG2844">
        <f>'[1]TABLEAU DE BORD'!E2842-'[1]TABLEAU DE BORD'!C2842</f>
        <v>0</v>
      </c>
      <c r="CI2844">
        <f>'[1]TABLEAU DE BORD'!H2842</f>
        <v>0</v>
      </c>
      <c r="CJ2844">
        <f>'[1]TABLEAU DE BORD'!K2842-'[1]TABLEAU DE BORD'!I2842</f>
        <v>0</v>
      </c>
    </row>
    <row r="2845" spans="82:88" x14ac:dyDescent="0.25">
      <c r="CD28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BORD'!$B$13:$B$2000,0),9)))*Q2845/$M$18)</f>
        <v>237.96</v>
      </c>
      <c r="CF2845">
        <f>'[1]TABLEAU DE BORD'!B2843</f>
        <v>0</v>
      </c>
      <c r="CG2845">
        <f>'[1]TABLEAU DE BORD'!E2843-'[1]TABLEAU DE BORD'!C2843</f>
        <v>0</v>
      </c>
      <c r="CI2845">
        <f>'[1]TABLEAU DE BORD'!H2843</f>
        <v>0</v>
      </c>
      <c r="CJ2845">
        <f>'[1]TABLEAU DE BORD'!K2843-'[1]TABLEAU DE BORD'!I2843</f>
        <v>0</v>
      </c>
    </row>
    <row r="2846" spans="82:88" x14ac:dyDescent="0.25">
      <c r="CD28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BORD'!$B$13:$B$2000,0),9)))*Q2846/$M$18)</f>
        <v>237.96</v>
      </c>
      <c r="CF2846">
        <f>'[1]TABLEAU DE BORD'!B2844</f>
        <v>0</v>
      </c>
      <c r="CG2846">
        <f>'[1]TABLEAU DE BORD'!E2844-'[1]TABLEAU DE BORD'!C2844</f>
        <v>0</v>
      </c>
      <c r="CI2846">
        <f>'[1]TABLEAU DE BORD'!H2844</f>
        <v>0</v>
      </c>
      <c r="CJ2846">
        <f>'[1]TABLEAU DE BORD'!K2844-'[1]TABLEAU DE BORD'!I2844</f>
        <v>0</v>
      </c>
    </row>
    <row r="2847" spans="82:88" x14ac:dyDescent="0.25">
      <c r="CD28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BORD'!$B$13:$B$2000,0),9)))*Q2847/$M$18)</f>
        <v>237.96</v>
      </c>
      <c r="CF2847">
        <f>'[1]TABLEAU DE BORD'!B2845</f>
        <v>0</v>
      </c>
      <c r="CG2847">
        <f>'[1]TABLEAU DE BORD'!E2845-'[1]TABLEAU DE BORD'!C2845</f>
        <v>0</v>
      </c>
      <c r="CI2847">
        <f>'[1]TABLEAU DE BORD'!H2845</f>
        <v>0</v>
      </c>
      <c r="CJ2847">
        <f>'[1]TABLEAU DE BORD'!K2845-'[1]TABLEAU DE BORD'!I2845</f>
        <v>0</v>
      </c>
    </row>
    <row r="2848" spans="82:88" x14ac:dyDescent="0.25">
      <c r="CD28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BORD'!$B$13:$B$2000,0),9)))*Q2848/$M$18)</f>
        <v>237.96</v>
      </c>
      <c r="CF2848">
        <f>'[1]TABLEAU DE BORD'!B2846</f>
        <v>0</v>
      </c>
      <c r="CG2848">
        <f>'[1]TABLEAU DE BORD'!E2846-'[1]TABLEAU DE BORD'!C2846</f>
        <v>0</v>
      </c>
      <c r="CI2848">
        <f>'[1]TABLEAU DE BORD'!H2846</f>
        <v>0</v>
      </c>
      <c r="CJ2848">
        <f>'[1]TABLEAU DE BORD'!K2846-'[1]TABLEAU DE BORD'!I2846</f>
        <v>0</v>
      </c>
    </row>
    <row r="2849" spans="82:88" x14ac:dyDescent="0.25">
      <c r="CD28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BORD'!$B$13:$B$2000,0),9)))*Q2849/$M$18)</f>
        <v>237.96</v>
      </c>
      <c r="CF2849">
        <f>'[1]TABLEAU DE BORD'!B2847</f>
        <v>0</v>
      </c>
      <c r="CG2849">
        <f>'[1]TABLEAU DE BORD'!E2847-'[1]TABLEAU DE BORD'!C2847</f>
        <v>0</v>
      </c>
      <c r="CI2849">
        <f>'[1]TABLEAU DE BORD'!H2847</f>
        <v>0</v>
      </c>
      <c r="CJ2849">
        <f>'[1]TABLEAU DE BORD'!K2847-'[1]TABLEAU DE BORD'!I2847</f>
        <v>0</v>
      </c>
    </row>
    <row r="2850" spans="82:88" x14ac:dyDescent="0.25">
      <c r="CD28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BORD'!$B$13:$B$2000,0),9)))*Q2850/$M$18)</f>
        <v>237.96</v>
      </c>
      <c r="CF2850">
        <f>'[1]TABLEAU DE BORD'!B2848</f>
        <v>0</v>
      </c>
      <c r="CG2850">
        <f>'[1]TABLEAU DE BORD'!E2848-'[1]TABLEAU DE BORD'!C2848</f>
        <v>0</v>
      </c>
      <c r="CI2850">
        <f>'[1]TABLEAU DE BORD'!H2848</f>
        <v>0</v>
      </c>
      <c r="CJ2850">
        <f>'[1]TABLEAU DE BORD'!K2848-'[1]TABLEAU DE BORD'!I2848</f>
        <v>0</v>
      </c>
    </row>
    <row r="2851" spans="82:88" x14ac:dyDescent="0.25">
      <c r="CD28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BORD'!$B$13:$B$2000,0),9)))*Q2851/$M$18)</f>
        <v>237.96</v>
      </c>
      <c r="CF2851">
        <f>'[1]TABLEAU DE BORD'!B2849</f>
        <v>0</v>
      </c>
      <c r="CG2851">
        <f>'[1]TABLEAU DE BORD'!E2849-'[1]TABLEAU DE BORD'!C2849</f>
        <v>0</v>
      </c>
      <c r="CI2851">
        <f>'[1]TABLEAU DE BORD'!H2849</f>
        <v>0</v>
      </c>
      <c r="CJ2851">
        <f>'[1]TABLEAU DE BORD'!K2849-'[1]TABLEAU DE BORD'!I2849</f>
        <v>0</v>
      </c>
    </row>
    <row r="2852" spans="82:88" x14ac:dyDescent="0.25">
      <c r="CD28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BORD'!$B$13:$B$2000,0),9)))*Q2852/$M$18)</f>
        <v>237.96</v>
      </c>
      <c r="CF2852">
        <f>'[1]TABLEAU DE BORD'!B2850</f>
        <v>0</v>
      </c>
      <c r="CG2852">
        <f>'[1]TABLEAU DE BORD'!E2850-'[1]TABLEAU DE BORD'!C2850</f>
        <v>0</v>
      </c>
      <c r="CI2852">
        <f>'[1]TABLEAU DE BORD'!H2850</f>
        <v>0</v>
      </c>
      <c r="CJ2852">
        <f>'[1]TABLEAU DE BORD'!K2850-'[1]TABLEAU DE BORD'!I2850</f>
        <v>0</v>
      </c>
    </row>
    <row r="2853" spans="82:88" x14ac:dyDescent="0.25">
      <c r="CD28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BORD'!$B$13:$B$2000,0),9)))*Q2853/$M$18)</f>
        <v>237.96</v>
      </c>
      <c r="CF2853">
        <f>'[1]TABLEAU DE BORD'!B2851</f>
        <v>0</v>
      </c>
      <c r="CG2853">
        <f>'[1]TABLEAU DE BORD'!E2851-'[1]TABLEAU DE BORD'!C2851</f>
        <v>0</v>
      </c>
      <c r="CI2853">
        <f>'[1]TABLEAU DE BORD'!H2851</f>
        <v>0</v>
      </c>
      <c r="CJ2853">
        <f>'[1]TABLEAU DE BORD'!K2851-'[1]TABLEAU DE BORD'!I2851</f>
        <v>0</v>
      </c>
    </row>
    <row r="2854" spans="82:88" x14ac:dyDescent="0.25">
      <c r="CD28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BORD'!$B$13:$B$2000,0),9)))*Q2854/$M$18)</f>
        <v>237.96</v>
      </c>
      <c r="CF2854">
        <f>'[1]TABLEAU DE BORD'!B2852</f>
        <v>0</v>
      </c>
      <c r="CG2854">
        <f>'[1]TABLEAU DE BORD'!E2852-'[1]TABLEAU DE BORD'!C2852</f>
        <v>0</v>
      </c>
      <c r="CI2854">
        <f>'[1]TABLEAU DE BORD'!H2852</f>
        <v>0</v>
      </c>
      <c r="CJ2854">
        <f>'[1]TABLEAU DE BORD'!K2852-'[1]TABLEAU DE BORD'!I2852</f>
        <v>0</v>
      </c>
    </row>
    <row r="2855" spans="82:88" x14ac:dyDescent="0.25">
      <c r="CD28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BORD'!$B$13:$B$2000,0),9)))*Q2855/$M$18)</f>
        <v>237.96</v>
      </c>
      <c r="CF2855">
        <f>'[1]TABLEAU DE BORD'!B2853</f>
        <v>0</v>
      </c>
      <c r="CG2855">
        <f>'[1]TABLEAU DE BORD'!E2853-'[1]TABLEAU DE BORD'!C2853</f>
        <v>0</v>
      </c>
      <c r="CI2855">
        <f>'[1]TABLEAU DE BORD'!H2853</f>
        <v>0</v>
      </c>
      <c r="CJ2855">
        <f>'[1]TABLEAU DE BORD'!K2853-'[1]TABLEAU DE BORD'!I2853</f>
        <v>0</v>
      </c>
    </row>
    <row r="2856" spans="82:88" x14ac:dyDescent="0.25">
      <c r="CD28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BORD'!$B$13:$B$2000,0),9)))*Q2856/$M$18)</f>
        <v>237.96</v>
      </c>
      <c r="CF2856">
        <f>'[1]TABLEAU DE BORD'!B2854</f>
        <v>0</v>
      </c>
      <c r="CG2856">
        <f>'[1]TABLEAU DE BORD'!E2854-'[1]TABLEAU DE BORD'!C2854</f>
        <v>0</v>
      </c>
      <c r="CI2856">
        <f>'[1]TABLEAU DE BORD'!H2854</f>
        <v>0</v>
      </c>
      <c r="CJ2856">
        <f>'[1]TABLEAU DE BORD'!K2854-'[1]TABLEAU DE BORD'!I2854</f>
        <v>0</v>
      </c>
    </row>
    <row r="2857" spans="82:88" x14ac:dyDescent="0.25">
      <c r="CD28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BORD'!$B$13:$B$2000,0),9)))*Q2857/$M$18)</f>
        <v>237.96</v>
      </c>
      <c r="CF2857">
        <f>'[1]TABLEAU DE BORD'!B2855</f>
        <v>0</v>
      </c>
      <c r="CG2857">
        <f>'[1]TABLEAU DE BORD'!E2855-'[1]TABLEAU DE BORD'!C2855</f>
        <v>0</v>
      </c>
      <c r="CI2857">
        <f>'[1]TABLEAU DE BORD'!H2855</f>
        <v>0</v>
      </c>
      <c r="CJ2857">
        <f>'[1]TABLEAU DE BORD'!K2855-'[1]TABLEAU DE BORD'!I2855</f>
        <v>0</v>
      </c>
    </row>
    <row r="2858" spans="82:88" x14ac:dyDescent="0.25">
      <c r="CD28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BORD'!$B$13:$B$2000,0),9)))*Q2858/$M$18)</f>
        <v>237.96</v>
      </c>
      <c r="CF2858">
        <f>'[1]TABLEAU DE BORD'!B2856</f>
        <v>0</v>
      </c>
      <c r="CG2858">
        <f>'[1]TABLEAU DE BORD'!E2856-'[1]TABLEAU DE BORD'!C2856</f>
        <v>0</v>
      </c>
      <c r="CI2858">
        <f>'[1]TABLEAU DE BORD'!H2856</f>
        <v>0</v>
      </c>
      <c r="CJ2858">
        <f>'[1]TABLEAU DE BORD'!K2856-'[1]TABLEAU DE BORD'!I2856</f>
        <v>0</v>
      </c>
    </row>
    <row r="2859" spans="82:88" x14ac:dyDescent="0.25">
      <c r="CD28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BORD'!$B$13:$B$2000,0),9)))*Q2859/$M$18)</f>
        <v>237.96</v>
      </c>
      <c r="CF2859">
        <f>'[1]TABLEAU DE BORD'!B2857</f>
        <v>0</v>
      </c>
      <c r="CG2859">
        <f>'[1]TABLEAU DE BORD'!E2857-'[1]TABLEAU DE BORD'!C2857</f>
        <v>0</v>
      </c>
      <c r="CI2859">
        <f>'[1]TABLEAU DE BORD'!H2857</f>
        <v>0</v>
      </c>
      <c r="CJ2859">
        <f>'[1]TABLEAU DE BORD'!K2857-'[1]TABLEAU DE BORD'!I2857</f>
        <v>0</v>
      </c>
    </row>
    <row r="2860" spans="82:88" x14ac:dyDescent="0.25">
      <c r="CD28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BORD'!$B$13:$B$2000,0),9)))*Q2860/$M$18)</f>
        <v>237.96</v>
      </c>
      <c r="CF2860">
        <f>'[1]TABLEAU DE BORD'!B2858</f>
        <v>0</v>
      </c>
      <c r="CG2860">
        <f>'[1]TABLEAU DE BORD'!E2858-'[1]TABLEAU DE BORD'!C2858</f>
        <v>0</v>
      </c>
      <c r="CI2860">
        <f>'[1]TABLEAU DE BORD'!H2858</f>
        <v>0</v>
      </c>
      <c r="CJ2860">
        <f>'[1]TABLEAU DE BORD'!K2858-'[1]TABLEAU DE BORD'!I2858</f>
        <v>0</v>
      </c>
    </row>
    <row r="2861" spans="82:88" x14ac:dyDescent="0.25">
      <c r="CD28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BORD'!$B$13:$B$2000,0),9)))*Q2861/$M$18)</f>
        <v>237.96</v>
      </c>
      <c r="CF2861">
        <f>'[1]TABLEAU DE BORD'!B2859</f>
        <v>0</v>
      </c>
      <c r="CG2861">
        <f>'[1]TABLEAU DE BORD'!E2859-'[1]TABLEAU DE BORD'!C2859</f>
        <v>0</v>
      </c>
      <c r="CI2861">
        <f>'[1]TABLEAU DE BORD'!H2859</f>
        <v>0</v>
      </c>
      <c r="CJ2861">
        <f>'[1]TABLEAU DE BORD'!K2859-'[1]TABLEAU DE BORD'!I2859</f>
        <v>0</v>
      </c>
    </row>
    <row r="2862" spans="82:88" x14ac:dyDescent="0.25">
      <c r="CD28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BORD'!$B$13:$B$2000,0),9)))*Q2862/$M$18)</f>
        <v>237.96</v>
      </c>
      <c r="CF2862">
        <f>'[1]TABLEAU DE BORD'!B2860</f>
        <v>0</v>
      </c>
      <c r="CG2862">
        <f>'[1]TABLEAU DE BORD'!E2860-'[1]TABLEAU DE BORD'!C2860</f>
        <v>0</v>
      </c>
      <c r="CI2862">
        <f>'[1]TABLEAU DE BORD'!H2860</f>
        <v>0</v>
      </c>
      <c r="CJ2862">
        <f>'[1]TABLEAU DE BORD'!K2860-'[1]TABLEAU DE BORD'!I2860</f>
        <v>0</v>
      </c>
    </row>
    <row r="2863" spans="82:88" x14ac:dyDescent="0.25">
      <c r="CD28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BORD'!$B$13:$B$2000,0),9)))*Q2863/$M$18)</f>
        <v>237.96</v>
      </c>
      <c r="CF2863">
        <f>'[1]TABLEAU DE BORD'!B2861</f>
        <v>0</v>
      </c>
      <c r="CG2863">
        <f>'[1]TABLEAU DE BORD'!E2861-'[1]TABLEAU DE BORD'!C2861</f>
        <v>0</v>
      </c>
      <c r="CI2863">
        <f>'[1]TABLEAU DE BORD'!H2861</f>
        <v>0</v>
      </c>
      <c r="CJ2863">
        <f>'[1]TABLEAU DE BORD'!K2861-'[1]TABLEAU DE BORD'!I2861</f>
        <v>0</v>
      </c>
    </row>
    <row r="2864" spans="82:88" x14ac:dyDescent="0.25">
      <c r="CD28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BORD'!$B$13:$B$2000,0),9)))*Q2864/$M$18)</f>
        <v>237.96</v>
      </c>
      <c r="CF2864">
        <f>'[1]TABLEAU DE BORD'!B2862</f>
        <v>0</v>
      </c>
      <c r="CG2864">
        <f>'[1]TABLEAU DE BORD'!E2862-'[1]TABLEAU DE BORD'!C2862</f>
        <v>0</v>
      </c>
      <c r="CI2864">
        <f>'[1]TABLEAU DE BORD'!H2862</f>
        <v>0</v>
      </c>
      <c r="CJ2864">
        <f>'[1]TABLEAU DE BORD'!K2862-'[1]TABLEAU DE BORD'!I2862</f>
        <v>0</v>
      </c>
    </row>
    <row r="2865" spans="82:88" x14ac:dyDescent="0.25">
      <c r="CD28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BORD'!$B$13:$B$2000,0),9)))*Q2865/$M$18)</f>
        <v>237.96</v>
      </c>
      <c r="CF2865">
        <f>'[1]TABLEAU DE BORD'!B2863</f>
        <v>0</v>
      </c>
      <c r="CG2865">
        <f>'[1]TABLEAU DE BORD'!E2863-'[1]TABLEAU DE BORD'!C2863</f>
        <v>0</v>
      </c>
      <c r="CI2865">
        <f>'[1]TABLEAU DE BORD'!H2863</f>
        <v>0</v>
      </c>
      <c r="CJ2865">
        <f>'[1]TABLEAU DE BORD'!K2863-'[1]TABLEAU DE BORD'!I2863</f>
        <v>0</v>
      </c>
    </row>
    <row r="2866" spans="82:88" x14ac:dyDescent="0.25">
      <c r="CD28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BORD'!$B$13:$B$2000,0),9)))*Q2866/$M$18)</f>
        <v>237.96</v>
      </c>
      <c r="CF2866">
        <f>'[1]TABLEAU DE BORD'!B2864</f>
        <v>0</v>
      </c>
      <c r="CG2866">
        <f>'[1]TABLEAU DE BORD'!E2864-'[1]TABLEAU DE BORD'!C2864</f>
        <v>0</v>
      </c>
      <c r="CI2866">
        <f>'[1]TABLEAU DE BORD'!H2864</f>
        <v>0</v>
      </c>
      <c r="CJ2866">
        <f>'[1]TABLEAU DE BORD'!K2864-'[1]TABLEAU DE BORD'!I2864</f>
        <v>0</v>
      </c>
    </row>
    <row r="2867" spans="82:88" x14ac:dyDescent="0.25">
      <c r="CD28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BORD'!$B$13:$B$2000,0),9)))*Q2867/$M$18)</f>
        <v>237.96</v>
      </c>
      <c r="CF2867">
        <f>'[1]TABLEAU DE BORD'!B2865</f>
        <v>0</v>
      </c>
      <c r="CG2867">
        <f>'[1]TABLEAU DE BORD'!E2865-'[1]TABLEAU DE BORD'!C2865</f>
        <v>0</v>
      </c>
      <c r="CI2867">
        <f>'[1]TABLEAU DE BORD'!H2865</f>
        <v>0</v>
      </c>
      <c r="CJ2867">
        <f>'[1]TABLEAU DE BORD'!K2865-'[1]TABLEAU DE BORD'!I2865</f>
        <v>0</v>
      </c>
    </row>
    <row r="2868" spans="82:88" x14ac:dyDescent="0.25">
      <c r="CD28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BORD'!$B$13:$B$2000,0),9)))*Q2868/$M$18)</f>
        <v>237.96</v>
      </c>
      <c r="CF2868">
        <f>'[1]TABLEAU DE BORD'!B2866</f>
        <v>0</v>
      </c>
      <c r="CG2868">
        <f>'[1]TABLEAU DE BORD'!E2866-'[1]TABLEAU DE BORD'!C2866</f>
        <v>0</v>
      </c>
      <c r="CI2868">
        <f>'[1]TABLEAU DE BORD'!H2866</f>
        <v>0</v>
      </c>
      <c r="CJ2868">
        <f>'[1]TABLEAU DE BORD'!K2866-'[1]TABLEAU DE BORD'!I2866</f>
        <v>0</v>
      </c>
    </row>
    <row r="2869" spans="82:88" x14ac:dyDescent="0.25">
      <c r="CD28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BORD'!$B$13:$B$2000,0),9)))*Q2869/$M$18)</f>
        <v>237.96</v>
      </c>
      <c r="CF2869">
        <f>'[1]TABLEAU DE BORD'!B2867</f>
        <v>0</v>
      </c>
      <c r="CG2869">
        <f>'[1]TABLEAU DE BORD'!E2867-'[1]TABLEAU DE BORD'!C2867</f>
        <v>0</v>
      </c>
      <c r="CI2869">
        <f>'[1]TABLEAU DE BORD'!H2867</f>
        <v>0</v>
      </c>
      <c r="CJ2869">
        <f>'[1]TABLEAU DE BORD'!K2867-'[1]TABLEAU DE BORD'!I2867</f>
        <v>0</v>
      </c>
    </row>
    <row r="2870" spans="82:88" x14ac:dyDescent="0.25">
      <c r="CD28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BORD'!$B$13:$B$2000,0),9)))*Q2870/$M$18)</f>
        <v>237.96</v>
      </c>
      <c r="CF2870">
        <f>'[1]TABLEAU DE BORD'!B2868</f>
        <v>0</v>
      </c>
      <c r="CG2870">
        <f>'[1]TABLEAU DE BORD'!E2868-'[1]TABLEAU DE BORD'!C2868</f>
        <v>0</v>
      </c>
      <c r="CI2870">
        <f>'[1]TABLEAU DE BORD'!H2868</f>
        <v>0</v>
      </c>
      <c r="CJ2870">
        <f>'[1]TABLEAU DE BORD'!K2868-'[1]TABLEAU DE BORD'!I2868</f>
        <v>0</v>
      </c>
    </row>
    <row r="2871" spans="82:88" x14ac:dyDescent="0.25">
      <c r="CD28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BORD'!$B$13:$B$2000,0),9)))*Q2871/$M$18)</f>
        <v>237.96</v>
      </c>
      <c r="CF2871">
        <f>'[1]TABLEAU DE BORD'!B2869</f>
        <v>0</v>
      </c>
      <c r="CG2871">
        <f>'[1]TABLEAU DE BORD'!E2869-'[1]TABLEAU DE BORD'!C2869</f>
        <v>0</v>
      </c>
      <c r="CI2871">
        <f>'[1]TABLEAU DE BORD'!H2869</f>
        <v>0</v>
      </c>
      <c r="CJ2871">
        <f>'[1]TABLEAU DE BORD'!K2869-'[1]TABLEAU DE BORD'!I2869</f>
        <v>0</v>
      </c>
    </row>
    <row r="2872" spans="82:88" x14ac:dyDescent="0.25">
      <c r="CD28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BORD'!$B$13:$B$2000,0),9)))*Q2872/$M$18)</f>
        <v>237.96</v>
      </c>
      <c r="CF2872">
        <f>'[1]TABLEAU DE BORD'!B2870</f>
        <v>0</v>
      </c>
      <c r="CG2872">
        <f>'[1]TABLEAU DE BORD'!E2870-'[1]TABLEAU DE BORD'!C2870</f>
        <v>0</v>
      </c>
      <c r="CI2872">
        <f>'[1]TABLEAU DE BORD'!H2870</f>
        <v>0</v>
      </c>
      <c r="CJ2872">
        <f>'[1]TABLEAU DE BORD'!K2870-'[1]TABLEAU DE BORD'!I2870</f>
        <v>0</v>
      </c>
    </row>
    <row r="2873" spans="82:88" x14ac:dyDescent="0.25">
      <c r="CD28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BORD'!$B$13:$B$2000,0),9)))*Q2873/$M$18)</f>
        <v>237.96</v>
      </c>
      <c r="CF2873">
        <f>'[1]TABLEAU DE BORD'!B2871</f>
        <v>0</v>
      </c>
      <c r="CG2873">
        <f>'[1]TABLEAU DE BORD'!E2871-'[1]TABLEAU DE BORD'!C2871</f>
        <v>0</v>
      </c>
      <c r="CI2873">
        <f>'[1]TABLEAU DE BORD'!H2871</f>
        <v>0</v>
      </c>
      <c r="CJ2873">
        <f>'[1]TABLEAU DE BORD'!K2871-'[1]TABLEAU DE BORD'!I2871</f>
        <v>0</v>
      </c>
    </row>
    <row r="2874" spans="82:88" x14ac:dyDescent="0.25">
      <c r="CD28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BORD'!$B$13:$B$2000,0),9)))*Q2874/$M$18)</f>
        <v>237.96</v>
      </c>
      <c r="CF2874">
        <f>'[1]TABLEAU DE BORD'!B2872</f>
        <v>0</v>
      </c>
      <c r="CG2874">
        <f>'[1]TABLEAU DE BORD'!E2872-'[1]TABLEAU DE BORD'!C2872</f>
        <v>0</v>
      </c>
      <c r="CI2874">
        <f>'[1]TABLEAU DE BORD'!H2872</f>
        <v>0</v>
      </c>
      <c r="CJ2874">
        <f>'[1]TABLEAU DE BORD'!K2872-'[1]TABLEAU DE BORD'!I2872</f>
        <v>0</v>
      </c>
    </row>
    <row r="2875" spans="82:88" x14ac:dyDescent="0.25">
      <c r="CD28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BORD'!$B$13:$B$2000,0),9)))*Q2875/$M$18)</f>
        <v>237.96</v>
      </c>
      <c r="CF2875">
        <f>'[1]TABLEAU DE BORD'!B2873</f>
        <v>0</v>
      </c>
      <c r="CG2875">
        <f>'[1]TABLEAU DE BORD'!E2873-'[1]TABLEAU DE BORD'!C2873</f>
        <v>0</v>
      </c>
      <c r="CI2875">
        <f>'[1]TABLEAU DE BORD'!H2873</f>
        <v>0</v>
      </c>
      <c r="CJ2875">
        <f>'[1]TABLEAU DE BORD'!K2873-'[1]TABLEAU DE BORD'!I2873</f>
        <v>0</v>
      </c>
    </row>
    <row r="2876" spans="82:88" x14ac:dyDescent="0.25">
      <c r="CD28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BORD'!$B$13:$B$2000,0),9)))*Q2876/$M$18)</f>
        <v>237.96</v>
      </c>
      <c r="CF2876">
        <f>'[1]TABLEAU DE BORD'!B2874</f>
        <v>0</v>
      </c>
      <c r="CG2876">
        <f>'[1]TABLEAU DE BORD'!E2874-'[1]TABLEAU DE BORD'!C2874</f>
        <v>0</v>
      </c>
      <c r="CI2876">
        <f>'[1]TABLEAU DE BORD'!H2874</f>
        <v>0</v>
      </c>
      <c r="CJ2876">
        <f>'[1]TABLEAU DE BORD'!K2874-'[1]TABLEAU DE BORD'!I2874</f>
        <v>0</v>
      </c>
    </row>
    <row r="2877" spans="82:88" x14ac:dyDescent="0.25">
      <c r="CD28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BORD'!$B$13:$B$2000,0),9)))*Q2877/$M$18)</f>
        <v>237.96</v>
      </c>
      <c r="CF2877">
        <f>'[1]TABLEAU DE BORD'!B2875</f>
        <v>0</v>
      </c>
      <c r="CG2877">
        <f>'[1]TABLEAU DE BORD'!E2875-'[1]TABLEAU DE BORD'!C2875</f>
        <v>0</v>
      </c>
      <c r="CI2877">
        <f>'[1]TABLEAU DE BORD'!H2875</f>
        <v>0</v>
      </c>
      <c r="CJ2877">
        <f>'[1]TABLEAU DE BORD'!K2875-'[1]TABLEAU DE BORD'!I2875</f>
        <v>0</v>
      </c>
    </row>
    <row r="2878" spans="82:88" x14ac:dyDescent="0.25">
      <c r="CD28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BORD'!$B$13:$B$2000,0),9)))*Q2878/$M$18)</f>
        <v>237.96</v>
      </c>
      <c r="CF2878">
        <f>'[1]TABLEAU DE BORD'!B2876</f>
        <v>0</v>
      </c>
      <c r="CG2878">
        <f>'[1]TABLEAU DE BORD'!E2876-'[1]TABLEAU DE BORD'!C2876</f>
        <v>0</v>
      </c>
      <c r="CI2878">
        <f>'[1]TABLEAU DE BORD'!H2876</f>
        <v>0</v>
      </c>
      <c r="CJ2878">
        <f>'[1]TABLEAU DE BORD'!K2876-'[1]TABLEAU DE BORD'!I2876</f>
        <v>0</v>
      </c>
    </row>
    <row r="2879" spans="82:88" x14ac:dyDescent="0.25">
      <c r="CD28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BORD'!$B$13:$B$2000,0),9)))*Q2879/$M$18)</f>
        <v>237.96</v>
      </c>
      <c r="CF2879">
        <f>'[1]TABLEAU DE BORD'!B2877</f>
        <v>0</v>
      </c>
      <c r="CG2879">
        <f>'[1]TABLEAU DE BORD'!E2877-'[1]TABLEAU DE BORD'!C2877</f>
        <v>0</v>
      </c>
      <c r="CI2879">
        <f>'[1]TABLEAU DE BORD'!H2877</f>
        <v>0</v>
      </c>
      <c r="CJ2879">
        <f>'[1]TABLEAU DE BORD'!K2877-'[1]TABLEAU DE BORD'!I2877</f>
        <v>0</v>
      </c>
    </row>
    <row r="2880" spans="82:88" x14ac:dyDescent="0.25">
      <c r="CD28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BORD'!$B$13:$B$2000,0),9)))*Q2880/$M$18)</f>
        <v>237.96</v>
      </c>
      <c r="CF2880">
        <f>'[1]TABLEAU DE BORD'!B2878</f>
        <v>0</v>
      </c>
      <c r="CG2880">
        <f>'[1]TABLEAU DE BORD'!E2878-'[1]TABLEAU DE BORD'!C2878</f>
        <v>0</v>
      </c>
      <c r="CI2880">
        <f>'[1]TABLEAU DE BORD'!H2878</f>
        <v>0</v>
      </c>
      <c r="CJ2880">
        <f>'[1]TABLEAU DE BORD'!K2878-'[1]TABLEAU DE BORD'!I2878</f>
        <v>0</v>
      </c>
    </row>
    <row r="2881" spans="82:88" x14ac:dyDescent="0.25">
      <c r="CD28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BORD'!$B$13:$B$2000,0),9)))*Q2881/$M$18)</f>
        <v>237.96</v>
      </c>
      <c r="CF2881">
        <f>'[1]TABLEAU DE BORD'!B2879</f>
        <v>0</v>
      </c>
      <c r="CG2881">
        <f>'[1]TABLEAU DE BORD'!E2879-'[1]TABLEAU DE BORD'!C2879</f>
        <v>0</v>
      </c>
      <c r="CI2881">
        <f>'[1]TABLEAU DE BORD'!H2879</f>
        <v>0</v>
      </c>
      <c r="CJ2881">
        <f>'[1]TABLEAU DE BORD'!K2879-'[1]TABLEAU DE BORD'!I2879</f>
        <v>0</v>
      </c>
    </row>
    <row r="2882" spans="82:88" x14ac:dyDescent="0.25">
      <c r="CD28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BORD'!$B$13:$B$2000,0),9)))*Q2882/$M$18)</f>
        <v>237.96</v>
      </c>
      <c r="CF2882">
        <f>'[1]TABLEAU DE BORD'!B2880</f>
        <v>0</v>
      </c>
      <c r="CG2882">
        <f>'[1]TABLEAU DE BORD'!E2880-'[1]TABLEAU DE BORD'!C2880</f>
        <v>0</v>
      </c>
      <c r="CI2882">
        <f>'[1]TABLEAU DE BORD'!H2880</f>
        <v>0</v>
      </c>
      <c r="CJ2882">
        <f>'[1]TABLEAU DE BORD'!K2880-'[1]TABLEAU DE BORD'!I2880</f>
        <v>0</v>
      </c>
    </row>
    <row r="2883" spans="82:88" x14ac:dyDescent="0.25">
      <c r="CD28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BORD'!$B$13:$B$2000,0),9)))*Q2883/$M$18)</f>
        <v>237.96</v>
      </c>
      <c r="CF2883">
        <f>'[1]TABLEAU DE BORD'!B2881</f>
        <v>0</v>
      </c>
      <c r="CG2883">
        <f>'[1]TABLEAU DE BORD'!E2881-'[1]TABLEAU DE BORD'!C2881</f>
        <v>0</v>
      </c>
      <c r="CI2883">
        <f>'[1]TABLEAU DE BORD'!H2881</f>
        <v>0</v>
      </c>
      <c r="CJ2883">
        <f>'[1]TABLEAU DE BORD'!K2881-'[1]TABLEAU DE BORD'!I2881</f>
        <v>0</v>
      </c>
    </row>
    <row r="2884" spans="82:88" x14ac:dyDescent="0.25">
      <c r="CD28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BORD'!$B$13:$B$2000,0),9)))*Q2884/$M$18)</f>
        <v>237.96</v>
      </c>
      <c r="CF2884">
        <f>'[1]TABLEAU DE BORD'!B2882</f>
        <v>0</v>
      </c>
      <c r="CG2884">
        <f>'[1]TABLEAU DE BORD'!E2882-'[1]TABLEAU DE BORD'!C2882</f>
        <v>0</v>
      </c>
      <c r="CI2884">
        <f>'[1]TABLEAU DE BORD'!H2882</f>
        <v>0</v>
      </c>
      <c r="CJ2884">
        <f>'[1]TABLEAU DE BORD'!K2882-'[1]TABLEAU DE BORD'!I2882</f>
        <v>0</v>
      </c>
    </row>
    <row r="2885" spans="82:88" x14ac:dyDescent="0.25">
      <c r="CD28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BORD'!$B$13:$B$2000,0),9)))*Q2885/$M$18)</f>
        <v>237.96</v>
      </c>
      <c r="CF2885">
        <f>'[1]TABLEAU DE BORD'!B2883</f>
        <v>0</v>
      </c>
      <c r="CG2885">
        <f>'[1]TABLEAU DE BORD'!E2883-'[1]TABLEAU DE BORD'!C2883</f>
        <v>0</v>
      </c>
      <c r="CI2885">
        <f>'[1]TABLEAU DE BORD'!H2883</f>
        <v>0</v>
      </c>
      <c r="CJ2885">
        <f>'[1]TABLEAU DE BORD'!K2883-'[1]TABLEAU DE BORD'!I2883</f>
        <v>0</v>
      </c>
    </row>
    <row r="2886" spans="82:88" x14ac:dyDescent="0.25">
      <c r="CD28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BORD'!$B$13:$B$2000,0),9)))*Q2886/$M$18)</f>
        <v>237.96</v>
      </c>
      <c r="CF2886">
        <f>'[1]TABLEAU DE BORD'!B2884</f>
        <v>0</v>
      </c>
      <c r="CG2886">
        <f>'[1]TABLEAU DE BORD'!E2884-'[1]TABLEAU DE BORD'!C2884</f>
        <v>0</v>
      </c>
      <c r="CI2886">
        <f>'[1]TABLEAU DE BORD'!H2884</f>
        <v>0</v>
      </c>
      <c r="CJ2886">
        <f>'[1]TABLEAU DE BORD'!K2884-'[1]TABLEAU DE BORD'!I2884</f>
        <v>0</v>
      </c>
    </row>
    <row r="2887" spans="82:88" x14ac:dyDescent="0.25">
      <c r="CD28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BORD'!$B$13:$B$2000,0),9)))*Q2887/$M$18)</f>
        <v>237.96</v>
      </c>
      <c r="CF2887">
        <f>'[1]TABLEAU DE BORD'!B2885</f>
        <v>0</v>
      </c>
      <c r="CG2887">
        <f>'[1]TABLEAU DE BORD'!E2885-'[1]TABLEAU DE BORD'!C2885</f>
        <v>0</v>
      </c>
      <c r="CI2887">
        <f>'[1]TABLEAU DE BORD'!H2885</f>
        <v>0</v>
      </c>
      <c r="CJ2887">
        <f>'[1]TABLEAU DE BORD'!K2885-'[1]TABLEAU DE BORD'!I2885</f>
        <v>0</v>
      </c>
    </row>
    <row r="2888" spans="82:88" x14ac:dyDescent="0.25">
      <c r="CD28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BORD'!$B$13:$B$2000,0),9)))*Q2888/$M$18)</f>
        <v>237.96</v>
      </c>
      <c r="CF2888">
        <f>'[1]TABLEAU DE BORD'!B2886</f>
        <v>0</v>
      </c>
      <c r="CG2888">
        <f>'[1]TABLEAU DE BORD'!E2886-'[1]TABLEAU DE BORD'!C2886</f>
        <v>0</v>
      </c>
      <c r="CI2888">
        <f>'[1]TABLEAU DE BORD'!H2886</f>
        <v>0</v>
      </c>
      <c r="CJ2888">
        <f>'[1]TABLEAU DE BORD'!K2886-'[1]TABLEAU DE BORD'!I2886</f>
        <v>0</v>
      </c>
    </row>
    <row r="2889" spans="82:88" x14ac:dyDescent="0.25">
      <c r="CD28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BORD'!$B$13:$B$2000,0),9)))*Q2889/$M$18)</f>
        <v>237.96</v>
      </c>
      <c r="CF2889">
        <f>'[1]TABLEAU DE BORD'!B2887</f>
        <v>0</v>
      </c>
      <c r="CG2889">
        <f>'[1]TABLEAU DE BORD'!E2887-'[1]TABLEAU DE BORD'!C2887</f>
        <v>0</v>
      </c>
      <c r="CI2889">
        <f>'[1]TABLEAU DE BORD'!H2887</f>
        <v>0</v>
      </c>
      <c r="CJ2889">
        <f>'[1]TABLEAU DE BORD'!K2887-'[1]TABLEAU DE BORD'!I2887</f>
        <v>0</v>
      </c>
    </row>
    <row r="2890" spans="82:88" x14ac:dyDescent="0.25">
      <c r="CD28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BORD'!$B$13:$B$2000,0),9)))*Q2890/$M$18)</f>
        <v>237.96</v>
      </c>
      <c r="CF2890">
        <f>'[1]TABLEAU DE BORD'!B2888</f>
        <v>0</v>
      </c>
      <c r="CG2890">
        <f>'[1]TABLEAU DE BORD'!E2888-'[1]TABLEAU DE BORD'!C2888</f>
        <v>0</v>
      </c>
      <c r="CI2890">
        <f>'[1]TABLEAU DE BORD'!H2888</f>
        <v>0</v>
      </c>
      <c r="CJ2890">
        <f>'[1]TABLEAU DE BORD'!K2888-'[1]TABLEAU DE BORD'!I2888</f>
        <v>0</v>
      </c>
    </row>
    <row r="2891" spans="82:88" x14ac:dyDescent="0.25">
      <c r="CD28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BORD'!$B$13:$B$2000,0),9)))*Q2891/$M$18)</f>
        <v>237.96</v>
      </c>
      <c r="CF2891">
        <f>'[1]TABLEAU DE BORD'!B2889</f>
        <v>0</v>
      </c>
      <c r="CG2891">
        <f>'[1]TABLEAU DE BORD'!E2889-'[1]TABLEAU DE BORD'!C2889</f>
        <v>0</v>
      </c>
      <c r="CI2891">
        <f>'[1]TABLEAU DE BORD'!H2889</f>
        <v>0</v>
      </c>
      <c r="CJ2891">
        <f>'[1]TABLEAU DE BORD'!K2889-'[1]TABLEAU DE BORD'!I2889</f>
        <v>0</v>
      </c>
    </row>
    <row r="2892" spans="82:88" x14ac:dyDescent="0.25">
      <c r="CD28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BORD'!$B$13:$B$2000,0),9)))*Q2892/$M$18)</f>
        <v>237.96</v>
      </c>
      <c r="CF2892">
        <f>'[1]TABLEAU DE BORD'!B2890</f>
        <v>0</v>
      </c>
      <c r="CG2892">
        <f>'[1]TABLEAU DE BORD'!E2890-'[1]TABLEAU DE BORD'!C2890</f>
        <v>0</v>
      </c>
      <c r="CI2892">
        <f>'[1]TABLEAU DE BORD'!H2890</f>
        <v>0</v>
      </c>
      <c r="CJ2892">
        <f>'[1]TABLEAU DE BORD'!K2890-'[1]TABLEAU DE BORD'!I2890</f>
        <v>0</v>
      </c>
    </row>
    <row r="2893" spans="82:88" x14ac:dyDescent="0.25">
      <c r="CD28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BORD'!$B$13:$B$2000,0),9)))*Q2893/$M$18)</f>
        <v>237.96</v>
      </c>
      <c r="CF2893">
        <f>'[1]TABLEAU DE BORD'!B2891</f>
        <v>0</v>
      </c>
      <c r="CG2893">
        <f>'[1]TABLEAU DE BORD'!E2891-'[1]TABLEAU DE BORD'!C2891</f>
        <v>0</v>
      </c>
      <c r="CI2893">
        <f>'[1]TABLEAU DE BORD'!H2891</f>
        <v>0</v>
      </c>
      <c r="CJ2893">
        <f>'[1]TABLEAU DE BORD'!K2891-'[1]TABLEAU DE BORD'!I2891</f>
        <v>0</v>
      </c>
    </row>
    <row r="2894" spans="82:88" x14ac:dyDescent="0.25">
      <c r="CD28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BORD'!$B$13:$B$2000,0),9)))*Q2894/$M$18)</f>
        <v>237.96</v>
      </c>
      <c r="CF2894">
        <f>'[1]TABLEAU DE BORD'!B2892</f>
        <v>0</v>
      </c>
      <c r="CG2894">
        <f>'[1]TABLEAU DE BORD'!E2892-'[1]TABLEAU DE BORD'!C2892</f>
        <v>0</v>
      </c>
      <c r="CI2894">
        <f>'[1]TABLEAU DE BORD'!H2892</f>
        <v>0</v>
      </c>
      <c r="CJ2894">
        <f>'[1]TABLEAU DE BORD'!K2892-'[1]TABLEAU DE BORD'!I2892</f>
        <v>0</v>
      </c>
    </row>
    <row r="2895" spans="82:88" x14ac:dyDescent="0.25">
      <c r="CD28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BORD'!$B$13:$B$2000,0),9)))*Q2895/$M$18)</f>
        <v>237.96</v>
      </c>
      <c r="CF2895">
        <f>'[1]TABLEAU DE BORD'!B2893</f>
        <v>0</v>
      </c>
      <c r="CG2895">
        <f>'[1]TABLEAU DE BORD'!E2893-'[1]TABLEAU DE BORD'!C2893</f>
        <v>0</v>
      </c>
      <c r="CI2895">
        <f>'[1]TABLEAU DE BORD'!H2893</f>
        <v>0</v>
      </c>
      <c r="CJ2895">
        <f>'[1]TABLEAU DE BORD'!K2893-'[1]TABLEAU DE BORD'!I2893</f>
        <v>0</v>
      </c>
    </row>
    <row r="2896" spans="82:88" x14ac:dyDescent="0.25">
      <c r="CD28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BORD'!$B$13:$B$2000,0),9)))*Q2896/$M$18)</f>
        <v>237.96</v>
      </c>
      <c r="CF2896">
        <f>'[1]TABLEAU DE BORD'!B2894</f>
        <v>0</v>
      </c>
      <c r="CG2896">
        <f>'[1]TABLEAU DE BORD'!E2894-'[1]TABLEAU DE BORD'!C2894</f>
        <v>0</v>
      </c>
      <c r="CI2896">
        <f>'[1]TABLEAU DE BORD'!H2894</f>
        <v>0</v>
      </c>
      <c r="CJ2896">
        <f>'[1]TABLEAU DE BORD'!K2894-'[1]TABLEAU DE BORD'!I2894</f>
        <v>0</v>
      </c>
    </row>
    <row r="2897" spans="82:88" x14ac:dyDescent="0.25">
      <c r="CD28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BORD'!$B$13:$B$2000,0),9)))*Q2897/$M$18)</f>
        <v>237.96</v>
      </c>
      <c r="CF2897">
        <f>'[1]TABLEAU DE BORD'!B2895</f>
        <v>0</v>
      </c>
      <c r="CG2897">
        <f>'[1]TABLEAU DE BORD'!E2895-'[1]TABLEAU DE BORD'!C2895</f>
        <v>0</v>
      </c>
      <c r="CI2897">
        <f>'[1]TABLEAU DE BORD'!H2895</f>
        <v>0</v>
      </c>
      <c r="CJ2897">
        <f>'[1]TABLEAU DE BORD'!K2895-'[1]TABLEAU DE BORD'!I2895</f>
        <v>0</v>
      </c>
    </row>
    <row r="2898" spans="82:88" x14ac:dyDescent="0.25">
      <c r="CD28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BORD'!$B$13:$B$2000,0),9)))*Q2898/$M$18)</f>
        <v>237.96</v>
      </c>
      <c r="CF2898">
        <f>'[1]TABLEAU DE BORD'!B2896</f>
        <v>0</v>
      </c>
      <c r="CG2898">
        <f>'[1]TABLEAU DE BORD'!E2896-'[1]TABLEAU DE BORD'!C2896</f>
        <v>0</v>
      </c>
      <c r="CI2898">
        <f>'[1]TABLEAU DE BORD'!H2896</f>
        <v>0</v>
      </c>
      <c r="CJ2898">
        <f>'[1]TABLEAU DE BORD'!K2896-'[1]TABLEAU DE BORD'!I2896</f>
        <v>0</v>
      </c>
    </row>
    <row r="2899" spans="82:88" x14ac:dyDescent="0.25">
      <c r="CD28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BORD'!$B$13:$B$2000,0),9)))*Q2899/$M$18)</f>
        <v>237.96</v>
      </c>
      <c r="CF2899">
        <f>'[1]TABLEAU DE BORD'!B2897</f>
        <v>0</v>
      </c>
      <c r="CG2899">
        <f>'[1]TABLEAU DE BORD'!E2897-'[1]TABLEAU DE BORD'!C2897</f>
        <v>0</v>
      </c>
      <c r="CI2899">
        <f>'[1]TABLEAU DE BORD'!H2897</f>
        <v>0</v>
      </c>
      <c r="CJ2899">
        <f>'[1]TABLEAU DE BORD'!K2897-'[1]TABLEAU DE BORD'!I2897</f>
        <v>0</v>
      </c>
    </row>
    <row r="2900" spans="82:88" x14ac:dyDescent="0.25">
      <c r="CD29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BORD'!$B$13:$B$2000,0),9)))*Q2900/$M$18)</f>
        <v>237.96</v>
      </c>
      <c r="CF2900">
        <f>'[1]TABLEAU DE BORD'!B2898</f>
        <v>0</v>
      </c>
      <c r="CG2900">
        <f>'[1]TABLEAU DE BORD'!E2898-'[1]TABLEAU DE BORD'!C2898</f>
        <v>0</v>
      </c>
      <c r="CI2900">
        <f>'[1]TABLEAU DE BORD'!H2898</f>
        <v>0</v>
      </c>
      <c r="CJ2900">
        <f>'[1]TABLEAU DE BORD'!K2898-'[1]TABLEAU DE BORD'!I2898</f>
        <v>0</v>
      </c>
    </row>
    <row r="2901" spans="82:88" x14ac:dyDescent="0.25">
      <c r="CD29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BORD'!$B$13:$B$2000,0),9)))*Q2901/$M$18)</f>
        <v>237.96</v>
      </c>
      <c r="CF2901">
        <f>'[1]TABLEAU DE BORD'!B2899</f>
        <v>0</v>
      </c>
      <c r="CG2901">
        <f>'[1]TABLEAU DE BORD'!E2899-'[1]TABLEAU DE BORD'!C2899</f>
        <v>0</v>
      </c>
      <c r="CI2901">
        <f>'[1]TABLEAU DE BORD'!H2899</f>
        <v>0</v>
      </c>
      <c r="CJ2901">
        <f>'[1]TABLEAU DE BORD'!K2899-'[1]TABLEAU DE BORD'!I2899</f>
        <v>0</v>
      </c>
    </row>
    <row r="2902" spans="82:88" x14ac:dyDescent="0.25">
      <c r="CD29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BORD'!$B$13:$B$2000,0),9)))*Q2902/$M$18)</f>
        <v>237.96</v>
      </c>
      <c r="CF2902">
        <f>'[1]TABLEAU DE BORD'!B2900</f>
        <v>0</v>
      </c>
      <c r="CG2902">
        <f>'[1]TABLEAU DE BORD'!E2900-'[1]TABLEAU DE BORD'!C2900</f>
        <v>0</v>
      </c>
      <c r="CI2902">
        <f>'[1]TABLEAU DE BORD'!H2900</f>
        <v>0</v>
      </c>
      <c r="CJ2902">
        <f>'[1]TABLEAU DE BORD'!K2900-'[1]TABLEAU DE BORD'!I2900</f>
        <v>0</v>
      </c>
    </row>
    <row r="2903" spans="82:88" x14ac:dyDescent="0.25">
      <c r="CD29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BORD'!$B$13:$B$2000,0),9)))*Q2903/$M$18)</f>
        <v>237.96</v>
      </c>
      <c r="CF2903">
        <f>'[1]TABLEAU DE BORD'!B2901</f>
        <v>0</v>
      </c>
      <c r="CG2903">
        <f>'[1]TABLEAU DE BORD'!E2901-'[1]TABLEAU DE BORD'!C2901</f>
        <v>0</v>
      </c>
      <c r="CI2903">
        <f>'[1]TABLEAU DE BORD'!H2901</f>
        <v>0</v>
      </c>
      <c r="CJ2903">
        <f>'[1]TABLEAU DE BORD'!K2901-'[1]TABLEAU DE BORD'!I2901</f>
        <v>0</v>
      </c>
    </row>
    <row r="2904" spans="82:88" x14ac:dyDescent="0.25">
      <c r="CD29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BORD'!$B$13:$B$2000,0),9)))*Q2904/$M$18)</f>
        <v>237.96</v>
      </c>
      <c r="CF2904">
        <f>'[1]TABLEAU DE BORD'!B2902</f>
        <v>0</v>
      </c>
      <c r="CG2904">
        <f>'[1]TABLEAU DE BORD'!E2902-'[1]TABLEAU DE BORD'!C2902</f>
        <v>0</v>
      </c>
      <c r="CI2904">
        <f>'[1]TABLEAU DE BORD'!H2902</f>
        <v>0</v>
      </c>
      <c r="CJ2904">
        <f>'[1]TABLEAU DE BORD'!K2902-'[1]TABLEAU DE BORD'!I2902</f>
        <v>0</v>
      </c>
    </row>
    <row r="2905" spans="82:88" x14ac:dyDescent="0.25">
      <c r="CD29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BORD'!$B$13:$B$2000,0),9)))*Q2905/$M$18)</f>
        <v>237.96</v>
      </c>
      <c r="CF2905">
        <f>'[1]TABLEAU DE BORD'!B2903</f>
        <v>0</v>
      </c>
      <c r="CG2905">
        <f>'[1]TABLEAU DE BORD'!E2903-'[1]TABLEAU DE BORD'!C2903</f>
        <v>0</v>
      </c>
      <c r="CI2905">
        <f>'[1]TABLEAU DE BORD'!H2903</f>
        <v>0</v>
      </c>
      <c r="CJ2905">
        <f>'[1]TABLEAU DE BORD'!K2903-'[1]TABLEAU DE BORD'!I2903</f>
        <v>0</v>
      </c>
    </row>
    <row r="2906" spans="82:88" x14ac:dyDescent="0.25">
      <c r="CD29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BORD'!$B$13:$B$2000,0),9)))*Q2906/$M$18)</f>
        <v>237.96</v>
      </c>
      <c r="CF2906">
        <f>'[1]TABLEAU DE BORD'!B2904</f>
        <v>0</v>
      </c>
      <c r="CG2906">
        <f>'[1]TABLEAU DE BORD'!E2904-'[1]TABLEAU DE BORD'!C2904</f>
        <v>0</v>
      </c>
      <c r="CI2906">
        <f>'[1]TABLEAU DE BORD'!H2904</f>
        <v>0</v>
      </c>
      <c r="CJ2906">
        <f>'[1]TABLEAU DE BORD'!K2904-'[1]TABLEAU DE BORD'!I2904</f>
        <v>0</v>
      </c>
    </row>
    <row r="2907" spans="82:88" x14ac:dyDescent="0.25">
      <c r="CD29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BORD'!$B$13:$B$2000,0),9)))*Q2907/$M$18)</f>
        <v>237.96</v>
      </c>
      <c r="CF2907">
        <f>'[1]TABLEAU DE BORD'!B2905</f>
        <v>0</v>
      </c>
      <c r="CG2907">
        <f>'[1]TABLEAU DE BORD'!E2905-'[1]TABLEAU DE BORD'!C2905</f>
        <v>0</v>
      </c>
      <c r="CI2907">
        <f>'[1]TABLEAU DE BORD'!H2905</f>
        <v>0</v>
      </c>
      <c r="CJ2907">
        <f>'[1]TABLEAU DE BORD'!K2905-'[1]TABLEAU DE BORD'!I2905</f>
        <v>0</v>
      </c>
    </row>
    <row r="2908" spans="82:88" x14ac:dyDescent="0.25">
      <c r="CD29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BORD'!$B$13:$B$2000,0),9)))*Q2908/$M$18)</f>
        <v>237.96</v>
      </c>
      <c r="CF2908">
        <f>'[1]TABLEAU DE BORD'!B2906</f>
        <v>0</v>
      </c>
      <c r="CG2908">
        <f>'[1]TABLEAU DE BORD'!E2906-'[1]TABLEAU DE BORD'!C2906</f>
        <v>0</v>
      </c>
      <c r="CI2908">
        <f>'[1]TABLEAU DE BORD'!H2906</f>
        <v>0</v>
      </c>
      <c r="CJ2908">
        <f>'[1]TABLEAU DE BORD'!K2906-'[1]TABLEAU DE BORD'!I2906</f>
        <v>0</v>
      </c>
    </row>
    <row r="2909" spans="82:88" x14ac:dyDescent="0.25">
      <c r="CD29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BORD'!$B$13:$B$2000,0),9)))*Q2909/$M$18)</f>
        <v>237.96</v>
      </c>
      <c r="CF2909">
        <f>'[1]TABLEAU DE BORD'!B2907</f>
        <v>0</v>
      </c>
      <c r="CG2909">
        <f>'[1]TABLEAU DE BORD'!E2907-'[1]TABLEAU DE BORD'!C2907</f>
        <v>0</v>
      </c>
      <c r="CI2909">
        <f>'[1]TABLEAU DE BORD'!H2907</f>
        <v>0</v>
      </c>
      <c r="CJ2909">
        <f>'[1]TABLEAU DE BORD'!K2907-'[1]TABLEAU DE BORD'!I2907</f>
        <v>0</v>
      </c>
    </row>
    <row r="2910" spans="82:88" x14ac:dyDescent="0.25">
      <c r="CD29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BORD'!$B$13:$B$2000,0),9)))*Q2910/$M$18)</f>
        <v>237.96</v>
      </c>
      <c r="CF2910">
        <f>'[1]TABLEAU DE BORD'!B2908</f>
        <v>0</v>
      </c>
      <c r="CG2910">
        <f>'[1]TABLEAU DE BORD'!E2908-'[1]TABLEAU DE BORD'!C2908</f>
        <v>0</v>
      </c>
      <c r="CI2910">
        <f>'[1]TABLEAU DE BORD'!H2908</f>
        <v>0</v>
      </c>
      <c r="CJ2910">
        <f>'[1]TABLEAU DE BORD'!K2908-'[1]TABLEAU DE BORD'!I2908</f>
        <v>0</v>
      </c>
    </row>
    <row r="2911" spans="82:88" x14ac:dyDescent="0.25">
      <c r="CD29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BORD'!$B$13:$B$2000,0),9)))*Q2911/$M$18)</f>
        <v>237.96</v>
      </c>
      <c r="CF2911">
        <f>'[1]TABLEAU DE BORD'!B2909</f>
        <v>0</v>
      </c>
      <c r="CG2911">
        <f>'[1]TABLEAU DE BORD'!E2909-'[1]TABLEAU DE BORD'!C2909</f>
        <v>0</v>
      </c>
      <c r="CI2911">
        <f>'[1]TABLEAU DE BORD'!H2909</f>
        <v>0</v>
      </c>
      <c r="CJ2911">
        <f>'[1]TABLEAU DE BORD'!K2909-'[1]TABLEAU DE BORD'!I2909</f>
        <v>0</v>
      </c>
    </row>
    <row r="2912" spans="82:88" x14ac:dyDescent="0.25">
      <c r="CD29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BORD'!$B$13:$B$2000,0),9)))*Q2912/$M$18)</f>
        <v>237.96</v>
      </c>
      <c r="CF2912">
        <f>'[1]TABLEAU DE BORD'!B2910</f>
        <v>0</v>
      </c>
      <c r="CG2912">
        <f>'[1]TABLEAU DE BORD'!E2910-'[1]TABLEAU DE BORD'!C2910</f>
        <v>0</v>
      </c>
      <c r="CI2912">
        <f>'[1]TABLEAU DE BORD'!H2910</f>
        <v>0</v>
      </c>
      <c r="CJ2912">
        <f>'[1]TABLEAU DE BORD'!K2910-'[1]TABLEAU DE BORD'!I2910</f>
        <v>0</v>
      </c>
    </row>
    <row r="2913" spans="82:88" x14ac:dyDescent="0.25">
      <c r="CD29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BORD'!$B$13:$B$2000,0),9)))*Q2913/$M$18)</f>
        <v>237.96</v>
      </c>
      <c r="CF2913">
        <f>'[1]TABLEAU DE BORD'!B2911</f>
        <v>0</v>
      </c>
      <c r="CG2913">
        <f>'[1]TABLEAU DE BORD'!E2911-'[1]TABLEAU DE BORD'!C2911</f>
        <v>0</v>
      </c>
      <c r="CI2913">
        <f>'[1]TABLEAU DE BORD'!H2911</f>
        <v>0</v>
      </c>
      <c r="CJ2913">
        <f>'[1]TABLEAU DE BORD'!K2911-'[1]TABLEAU DE BORD'!I2911</f>
        <v>0</v>
      </c>
    </row>
    <row r="2914" spans="82:88" x14ac:dyDescent="0.25">
      <c r="CD29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BORD'!$B$13:$B$2000,0),9)))*Q2914/$M$18)</f>
        <v>237.96</v>
      </c>
      <c r="CF2914">
        <f>'[1]TABLEAU DE BORD'!B2912</f>
        <v>0</v>
      </c>
      <c r="CG2914">
        <f>'[1]TABLEAU DE BORD'!E2912-'[1]TABLEAU DE BORD'!C2912</f>
        <v>0</v>
      </c>
      <c r="CI2914">
        <f>'[1]TABLEAU DE BORD'!H2912</f>
        <v>0</v>
      </c>
      <c r="CJ2914">
        <f>'[1]TABLEAU DE BORD'!K2912-'[1]TABLEAU DE BORD'!I2912</f>
        <v>0</v>
      </c>
    </row>
    <row r="2915" spans="82:88" x14ac:dyDescent="0.25">
      <c r="CD29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BORD'!$B$13:$B$2000,0),9)))*Q2915/$M$18)</f>
        <v>237.96</v>
      </c>
      <c r="CF2915">
        <f>'[1]TABLEAU DE BORD'!B2913</f>
        <v>0</v>
      </c>
      <c r="CG2915">
        <f>'[1]TABLEAU DE BORD'!E2913-'[1]TABLEAU DE BORD'!C2913</f>
        <v>0</v>
      </c>
      <c r="CI2915">
        <f>'[1]TABLEAU DE BORD'!H2913</f>
        <v>0</v>
      </c>
      <c r="CJ2915">
        <f>'[1]TABLEAU DE BORD'!K2913-'[1]TABLEAU DE BORD'!I2913</f>
        <v>0</v>
      </c>
    </row>
    <row r="2916" spans="82:88" x14ac:dyDescent="0.25">
      <c r="CD29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BORD'!$B$13:$B$2000,0),9)))*Q2916/$M$18)</f>
        <v>237.96</v>
      </c>
      <c r="CF2916">
        <f>'[1]TABLEAU DE BORD'!B2914</f>
        <v>0</v>
      </c>
      <c r="CG2916">
        <f>'[1]TABLEAU DE BORD'!E2914-'[1]TABLEAU DE BORD'!C2914</f>
        <v>0</v>
      </c>
      <c r="CI2916">
        <f>'[1]TABLEAU DE BORD'!H2914</f>
        <v>0</v>
      </c>
      <c r="CJ2916">
        <f>'[1]TABLEAU DE BORD'!K2914-'[1]TABLEAU DE BORD'!I2914</f>
        <v>0</v>
      </c>
    </row>
    <row r="2917" spans="82:88" x14ac:dyDescent="0.25">
      <c r="CD29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BORD'!$B$13:$B$2000,0),9)))*Q2917/$M$18)</f>
        <v>237.96</v>
      </c>
      <c r="CF2917">
        <f>'[1]TABLEAU DE BORD'!B2915</f>
        <v>0</v>
      </c>
      <c r="CG2917">
        <f>'[1]TABLEAU DE BORD'!E2915-'[1]TABLEAU DE BORD'!C2915</f>
        <v>0</v>
      </c>
      <c r="CI2917">
        <f>'[1]TABLEAU DE BORD'!H2915</f>
        <v>0</v>
      </c>
      <c r="CJ2917">
        <f>'[1]TABLEAU DE BORD'!K2915-'[1]TABLEAU DE BORD'!I2915</f>
        <v>0</v>
      </c>
    </row>
    <row r="2918" spans="82:88" x14ac:dyDescent="0.25">
      <c r="CD29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BORD'!$B$13:$B$2000,0),9)))*Q2918/$M$18)</f>
        <v>237.96</v>
      </c>
      <c r="CF2918">
        <f>'[1]TABLEAU DE BORD'!B2916</f>
        <v>0</v>
      </c>
      <c r="CG2918">
        <f>'[1]TABLEAU DE BORD'!E2916-'[1]TABLEAU DE BORD'!C2916</f>
        <v>0</v>
      </c>
      <c r="CI2918">
        <f>'[1]TABLEAU DE BORD'!H2916</f>
        <v>0</v>
      </c>
      <c r="CJ2918">
        <f>'[1]TABLEAU DE BORD'!K2916-'[1]TABLEAU DE BORD'!I2916</f>
        <v>0</v>
      </c>
    </row>
    <row r="2919" spans="82:88" x14ac:dyDescent="0.25">
      <c r="CD29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BORD'!$B$13:$B$2000,0),9)))*Q2919/$M$18)</f>
        <v>237.96</v>
      </c>
      <c r="CF2919">
        <f>'[1]TABLEAU DE BORD'!B2917</f>
        <v>0</v>
      </c>
      <c r="CG2919">
        <f>'[1]TABLEAU DE BORD'!E2917-'[1]TABLEAU DE BORD'!C2917</f>
        <v>0</v>
      </c>
      <c r="CI2919">
        <f>'[1]TABLEAU DE BORD'!H2917</f>
        <v>0</v>
      </c>
      <c r="CJ2919">
        <f>'[1]TABLEAU DE BORD'!K2917-'[1]TABLEAU DE BORD'!I2917</f>
        <v>0</v>
      </c>
    </row>
    <row r="2920" spans="82:88" x14ac:dyDescent="0.25">
      <c r="CD29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BORD'!$B$13:$B$2000,0),9)))*Q2920/$M$18)</f>
        <v>237.96</v>
      </c>
      <c r="CF2920">
        <f>'[1]TABLEAU DE BORD'!B2918</f>
        <v>0</v>
      </c>
      <c r="CG2920">
        <f>'[1]TABLEAU DE BORD'!E2918-'[1]TABLEAU DE BORD'!C2918</f>
        <v>0</v>
      </c>
      <c r="CI2920">
        <f>'[1]TABLEAU DE BORD'!H2918</f>
        <v>0</v>
      </c>
      <c r="CJ2920">
        <f>'[1]TABLEAU DE BORD'!K2918-'[1]TABLEAU DE BORD'!I2918</f>
        <v>0</v>
      </c>
    </row>
    <row r="2921" spans="82:88" x14ac:dyDescent="0.25">
      <c r="CD29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BORD'!$B$13:$B$2000,0),9)))*Q2921/$M$18)</f>
        <v>237.96</v>
      </c>
      <c r="CF2921">
        <f>'[1]TABLEAU DE BORD'!B2919</f>
        <v>0</v>
      </c>
      <c r="CG2921">
        <f>'[1]TABLEAU DE BORD'!E2919-'[1]TABLEAU DE BORD'!C2919</f>
        <v>0</v>
      </c>
      <c r="CI2921">
        <f>'[1]TABLEAU DE BORD'!H2919</f>
        <v>0</v>
      </c>
      <c r="CJ2921">
        <f>'[1]TABLEAU DE BORD'!K2919-'[1]TABLEAU DE BORD'!I2919</f>
        <v>0</v>
      </c>
    </row>
    <row r="2922" spans="82:88" x14ac:dyDescent="0.25">
      <c r="CD29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BORD'!$B$13:$B$2000,0),9)))*Q2922/$M$18)</f>
        <v>237.96</v>
      </c>
      <c r="CF2922">
        <f>'[1]TABLEAU DE BORD'!B2920</f>
        <v>0</v>
      </c>
      <c r="CG2922">
        <f>'[1]TABLEAU DE BORD'!E2920-'[1]TABLEAU DE BORD'!C2920</f>
        <v>0</v>
      </c>
      <c r="CI2922">
        <f>'[1]TABLEAU DE BORD'!H2920</f>
        <v>0</v>
      </c>
      <c r="CJ2922">
        <f>'[1]TABLEAU DE BORD'!K2920-'[1]TABLEAU DE BORD'!I2920</f>
        <v>0</v>
      </c>
    </row>
    <row r="2923" spans="82:88" x14ac:dyDescent="0.25">
      <c r="CD29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BORD'!$B$13:$B$2000,0),9)))*Q2923/$M$18)</f>
        <v>237.96</v>
      </c>
      <c r="CF2923">
        <f>'[1]TABLEAU DE BORD'!B2921</f>
        <v>0</v>
      </c>
      <c r="CG2923">
        <f>'[1]TABLEAU DE BORD'!E2921-'[1]TABLEAU DE BORD'!C2921</f>
        <v>0</v>
      </c>
      <c r="CI2923">
        <f>'[1]TABLEAU DE BORD'!H2921</f>
        <v>0</v>
      </c>
      <c r="CJ2923">
        <f>'[1]TABLEAU DE BORD'!K2921-'[1]TABLEAU DE BORD'!I2921</f>
        <v>0</v>
      </c>
    </row>
    <row r="2924" spans="82:88" x14ac:dyDescent="0.25">
      <c r="CD29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BORD'!$B$13:$B$2000,0),9)))*Q2924/$M$18)</f>
        <v>237.96</v>
      </c>
      <c r="CF2924">
        <f>'[1]TABLEAU DE BORD'!B2922</f>
        <v>0</v>
      </c>
      <c r="CG2924">
        <f>'[1]TABLEAU DE BORD'!E2922-'[1]TABLEAU DE BORD'!C2922</f>
        <v>0</v>
      </c>
      <c r="CI2924">
        <f>'[1]TABLEAU DE BORD'!H2922</f>
        <v>0</v>
      </c>
      <c r="CJ2924">
        <f>'[1]TABLEAU DE BORD'!K2922-'[1]TABLEAU DE BORD'!I2922</f>
        <v>0</v>
      </c>
    </row>
    <row r="2925" spans="82:88" x14ac:dyDescent="0.25">
      <c r="CD29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BORD'!$B$13:$B$2000,0),9)))*Q2925/$M$18)</f>
        <v>237.96</v>
      </c>
      <c r="CF2925">
        <f>'[1]TABLEAU DE BORD'!B2923</f>
        <v>0</v>
      </c>
      <c r="CG2925">
        <f>'[1]TABLEAU DE BORD'!E2923-'[1]TABLEAU DE BORD'!C2923</f>
        <v>0</v>
      </c>
      <c r="CI2925">
        <f>'[1]TABLEAU DE BORD'!H2923</f>
        <v>0</v>
      </c>
      <c r="CJ2925">
        <f>'[1]TABLEAU DE BORD'!K2923-'[1]TABLEAU DE BORD'!I2923</f>
        <v>0</v>
      </c>
    </row>
    <row r="2926" spans="82:88" x14ac:dyDescent="0.25">
      <c r="CD29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BORD'!$B$13:$B$2000,0),9)))*Q2926/$M$18)</f>
        <v>237.96</v>
      </c>
      <c r="CF2926">
        <f>'[1]TABLEAU DE BORD'!B2924</f>
        <v>0</v>
      </c>
      <c r="CG2926">
        <f>'[1]TABLEAU DE BORD'!E2924-'[1]TABLEAU DE BORD'!C2924</f>
        <v>0</v>
      </c>
      <c r="CI2926">
        <f>'[1]TABLEAU DE BORD'!H2924</f>
        <v>0</v>
      </c>
      <c r="CJ2926">
        <f>'[1]TABLEAU DE BORD'!K2924-'[1]TABLEAU DE BORD'!I2924</f>
        <v>0</v>
      </c>
    </row>
    <row r="2927" spans="82:88" x14ac:dyDescent="0.25">
      <c r="CD29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BORD'!$B$13:$B$2000,0),9)))*Q2927/$M$18)</f>
        <v>237.96</v>
      </c>
      <c r="CF2927">
        <f>'[1]TABLEAU DE BORD'!B2925</f>
        <v>0</v>
      </c>
      <c r="CG2927">
        <f>'[1]TABLEAU DE BORD'!E2925-'[1]TABLEAU DE BORD'!C2925</f>
        <v>0</v>
      </c>
      <c r="CI2927">
        <f>'[1]TABLEAU DE BORD'!H2925</f>
        <v>0</v>
      </c>
      <c r="CJ2927">
        <f>'[1]TABLEAU DE BORD'!K2925-'[1]TABLEAU DE BORD'!I2925</f>
        <v>0</v>
      </c>
    </row>
    <row r="2928" spans="82:88" x14ac:dyDescent="0.25">
      <c r="CD29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BORD'!$B$13:$B$2000,0),9)))*Q2928/$M$18)</f>
        <v>237.96</v>
      </c>
      <c r="CF2928">
        <f>'[1]TABLEAU DE BORD'!B2926</f>
        <v>0</v>
      </c>
      <c r="CG2928">
        <f>'[1]TABLEAU DE BORD'!E2926-'[1]TABLEAU DE BORD'!C2926</f>
        <v>0</v>
      </c>
      <c r="CI2928">
        <f>'[1]TABLEAU DE BORD'!H2926</f>
        <v>0</v>
      </c>
      <c r="CJ2928">
        <f>'[1]TABLEAU DE BORD'!K2926-'[1]TABLEAU DE BORD'!I2926</f>
        <v>0</v>
      </c>
    </row>
    <row r="2929" spans="82:88" x14ac:dyDescent="0.25">
      <c r="CD29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BORD'!$B$13:$B$2000,0),9)))*Q2929/$M$18)</f>
        <v>237.96</v>
      </c>
      <c r="CF2929">
        <f>'[1]TABLEAU DE BORD'!B2927</f>
        <v>0</v>
      </c>
      <c r="CG2929">
        <f>'[1]TABLEAU DE BORD'!E2927-'[1]TABLEAU DE BORD'!C2927</f>
        <v>0</v>
      </c>
      <c r="CI2929">
        <f>'[1]TABLEAU DE BORD'!H2927</f>
        <v>0</v>
      </c>
      <c r="CJ2929">
        <f>'[1]TABLEAU DE BORD'!K2927-'[1]TABLEAU DE BORD'!I2927</f>
        <v>0</v>
      </c>
    </row>
    <row r="2930" spans="82:88" x14ac:dyDescent="0.25">
      <c r="CD29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BORD'!$B$13:$B$2000,0),9)))*Q2930/$M$18)</f>
        <v>237.96</v>
      </c>
      <c r="CF2930">
        <f>'[1]TABLEAU DE BORD'!B2928</f>
        <v>0</v>
      </c>
      <c r="CG2930">
        <f>'[1]TABLEAU DE BORD'!E2928-'[1]TABLEAU DE BORD'!C2928</f>
        <v>0</v>
      </c>
      <c r="CI2930">
        <f>'[1]TABLEAU DE BORD'!H2928</f>
        <v>0</v>
      </c>
      <c r="CJ2930">
        <f>'[1]TABLEAU DE BORD'!K2928-'[1]TABLEAU DE BORD'!I2928</f>
        <v>0</v>
      </c>
    </row>
    <row r="2931" spans="82:88" x14ac:dyDescent="0.25">
      <c r="CD29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BORD'!$B$13:$B$2000,0),9)))*Q2931/$M$18)</f>
        <v>237.96</v>
      </c>
      <c r="CF2931">
        <f>'[1]TABLEAU DE BORD'!B2929</f>
        <v>0</v>
      </c>
      <c r="CG2931">
        <f>'[1]TABLEAU DE BORD'!E2929-'[1]TABLEAU DE BORD'!C2929</f>
        <v>0</v>
      </c>
      <c r="CI2931">
        <f>'[1]TABLEAU DE BORD'!H2929</f>
        <v>0</v>
      </c>
      <c r="CJ2931">
        <f>'[1]TABLEAU DE BORD'!K2929-'[1]TABLEAU DE BORD'!I2929</f>
        <v>0</v>
      </c>
    </row>
    <row r="2932" spans="82:88" x14ac:dyDescent="0.25">
      <c r="CD29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BORD'!$B$13:$B$2000,0),9)))*Q2932/$M$18)</f>
        <v>237.96</v>
      </c>
      <c r="CF2932">
        <f>'[1]TABLEAU DE BORD'!B2930</f>
        <v>0</v>
      </c>
      <c r="CG2932">
        <f>'[1]TABLEAU DE BORD'!E2930-'[1]TABLEAU DE BORD'!C2930</f>
        <v>0</v>
      </c>
      <c r="CI2932">
        <f>'[1]TABLEAU DE BORD'!H2930</f>
        <v>0</v>
      </c>
      <c r="CJ2932">
        <f>'[1]TABLEAU DE BORD'!K2930-'[1]TABLEAU DE BORD'!I2930</f>
        <v>0</v>
      </c>
    </row>
    <row r="2933" spans="82:88" x14ac:dyDescent="0.25">
      <c r="CD29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BORD'!$B$13:$B$2000,0),9)))*Q2933/$M$18)</f>
        <v>237.96</v>
      </c>
      <c r="CF2933">
        <f>'[1]TABLEAU DE BORD'!B2931</f>
        <v>0</v>
      </c>
      <c r="CG2933">
        <f>'[1]TABLEAU DE BORD'!E2931-'[1]TABLEAU DE BORD'!C2931</f>
        <v>0</v>
      </c>
      <c r="CI2933">
        <f>'[1]TABLEAU DE BORD'!H2931</f>
        <v>0</v>
      </c>
      <c r="CJ2933">
        <f>'[1]TABLEAU DE BORD'!K2931-'[1]TABLEAU DE BORD'!I2931</f>
        <v>0</v>
      </c>
    </row>
    <row r="2934" spans="82:88" x14ac:dyDescent="0.25">
      <c r="CD29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BORD'!$B$13:$B$2000,0),9)))*Q2934/$M$18)</f>
        <v>237.96</v>
      </c>
      <c r="CF2934">
        <f>'[1]TABLEAU DE BORD'!B2932</f>
        <v>0</v>
      </c>
      <c r="CG2934">
        <f>'[1]TABLEAU DE BORD'!E2932-'[1]TABLEAU DE BORD'!C2932</f>
        <v>0</v>
      </c>
      <c r="CI2934">
        <f>'[1]TABLEAU DE BORD'!H2932</f>
        <v>0</v>
      </c>
      <c r="CJ2934">
        <f>'[1]TABLEAU DE BORD'!K2932-'[1]TABLEAU DE BORD'!I2932</f>
        <v>0</v>
      </c>
    </row>
    <row r="2935" spans="82:88" x14ac:dyDescent="0.25">
      <c r="CD29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BORD'!$B$13:$B$2000,0),9)))*Q2935/$M$18)</f>
        <v>237.96</v>
      </c>
      <c r="CF2935">
        <f>'[1]TABLEAU DE BORD'!B2933</f>
        <v>0</v>
      </c>
      <c r="CG2935">
        <f>'[1]TABLEAU DE BORD'!E2933-'[1]TABLEAU DE BORD'!C2933</f>
        <v>0</v>
      </c>
      <c r="CI2935">
        <f>'[1]TABLEAU DE BORD'!H2933</f>
        <v>0</v>
      </c>
      <c r="CJ2935">
        <f>'[1]TABLEAU DE BORD'!K2933-'[1]TABLEAU DE BORD'!I2933</f>
        <v>0</v>
      </c>
    </row>
    <row r="2936" spans="82:88" x14ac:dyDescent="0.25">
      <c r="CD29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BORD'!$B$13:$B$2000,0),9)))*Q2936/$M$18)</f>
        <v>237.96</v>
      </c>
      <c r="CF2936">
        <f>'[1]TABLEAU DE BORD'!B2934</f>
        <v>0</v>
      </c>
      <c r="CG2936">
        <f>'[1]TABLEAU DE BORD'!E2934-'[1]TABLEAU DE BORD'!C2934</f>
        <v>0</v>
      </c>
      <c r="CI2936">
        <f>'[1]TABLEAU DE BORD'!H2934</f>
        <v>0</v>
      </c>
      <c r="CJ2936">
        <f>'[1]TABLEAU DE BORD'!K2934-'[1]TABLEAU DE BORD'!I2934</f>
        <v>0</v>
      </c>
    </row>
    <row r="2937" spans="82:88" x14ac:dyDescent="0.25">
      <c r="CD29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BORD'!$B$13:$B$2000,0),9)))*Q2937/$M$18)</f>
        <v>237.96</v>
      </c>
      <c r="CF2937">
        <f>'[1]TABLEAU DE BORD'!B2935</f>
        <v>0</v>
      </c>
      <c r="CG2937">
        <f>'[1]TABLEAU DE BORD'!E2935-'[1]TABLEAU DE BORD'!C2935</f>
        <v>0</v>
      </c>
      <c r="CI2937">
        <f>'[1]TABLEAU DE BORD'!H2935</f>
        <v>0</v>
      </c>
      <c r="CJ2937">
        <f>'[1]TABLEAU DE BORD'!K2935-'[1]TABLEAU DE BORD'!I2935</f>
        <v>0</v>
      </c>
    </row>
    <row r="2938" spans="82:88" x14ac:dyDescent="0.25">
      <c r="CD29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BORD'!$B$13:$B$2000,0),9)))*Q2938/$M$18)</f>
        <v>237.96</v>
      </c>
      <c r="CF2938">
        <f>'[1]TABLEAU DE BORD'!B2936</f>
        <v>0</v>
      </c>
      <c r="CG2938">
        <f>'[1]TABLEAU DE BORD'!E2936-'[1]TABLEAU DE BORD'!C2936</f>
        <v>0</v>
      </c>
      <c r="CI2938">
        <f>'[1]TABLEAU DE BORD'!H2936</f>
        <v>0</v>
      </c>
      <c r="CJ2938">
        <f>'[1]TABLEAU DE BORD'!K2936-'[1]TABLEAU DE BORD'!I2936</f>
        <v>0</v>
      </c>
    </row>
    <row r="2939" spans="82:88" x14ac:dyDescent="0.25">
      <c r="CD29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BORD'!$B$13:$B$2000,0),9)))*Q2939/$M$18)</f>
        <v>237.96</v>
      </c>
      <c r="CF2939">
        <f>'[1]TABLEAU DE BORD'!B2937</f>
        <v>0</v>
      </c>
      <c r="CG2939">
        <f>'[1]TABLEAU DE BORD'!E2937-'[1]TABLEAU DE BORD'!C2937</f>
        <v>0</v>
      </c>
      <c r="CI2939">
        <f>'[1]TABLEAU DE BORD'!H2937</f>
        <v>0</v>
      </c>
      <c r="CJ2939">
        <f>'[1]TABLEAU DE BORD'!K2937-'[1]TABLEAU DE BORD'!I2937</f>
        <v>0</v>
      </c>
    </row>
    <row r="2940" spans="82:88" x14ac:dyDescent="0.25">
      <c r="CD29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BORD'!$B$13:$B$2000,0),9)))*Q2940/$M$18)</f>
        <v>237.96</v>
      </c>
      <c r="CF2940">
        <f>'[1]TABLEAU DE BORD'!B2938</f>
        <v>0</v>
      </c>
      <c r="CG2940">
        <f>'[1]TABLEAU DE BORD'!E2938-'[1]TABLEAU DE BORD'!C2938</f>
        <v>0</v>
      </c>
      <c r="CI2940">
        <f>'[1]TABLEAU DE BORD'!H2938</f>
        <v>0</v>
      </c>
      <c r="CJ2940">
        <f>'[1]TABLEAU DE BORD'!K2938-'[1]TABLEAU DE BORD'!I2938</f>
        <v>0</v>
      </c>
    </row>
    <row r="2941" spans="82:88" x14ac:dyDescent="0.25">
      <c r="CD29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BORD'!$B$13:$B$2000,0),9)))*Q2941/$M$18)</f>
        <v>237.96</v>
      </c>
      <c r="CF2941">
        <f>'[1]TABLEAU DE BORD'!B2939</f>
        <v>0</v>
      </c>
      <c r="CG2941">
        <f>'[1]TABLEAU DE BORD'!E2939-'[1]TABLEAU DE BORD'!C2939</f>
        <v>0</v>
      </c>
      <c r="CI2941">
        <f>'[1]TABLEAU DE BORD'!H2939</f>
        <v>0</v>
      </c>
      <c r="CJ2941">
        <f>'[1]TABLEAU DE BORD'!K2939-'[1]TABLEAU DE BORD'!I2939</f>
        <v>0</v>
      </c>
    </row>
    <row r="2942" spans="82:88" x14ac:dyDescent="0.25">
      <c r="CD29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BORD'!$B$13:$B$2000,0),9)))*Q2942/$M$18)</f>
        <v>237.96</v>
      </c>
      <c r="CF2942">
        <f>'[1]TABLEAU DE BORD'!B2940</f>
        <v>0</v>
      </c>
      <c r="CG2942">
        <f>'[1]TABLEAU DE BORD'!E2940-'[1]TABLEAU DE BORD'!C2940</f>
        <v>0</v>
      </c>
      <c r="CI2942">
        <f>'[1]TABLEAU DE BORD'!H2940</f>
        <v>0</v>
      </c>
      <c r="CJ2942">
        <f>'[1]TABLEAU DE BORD'!K2940-'[1]TABLEAU DE BORD'!I2940</f>
        <v>0</v>
      </c>
    </row>
    <row r="2943" spans="82:88" x14ac:dyDescent="0.25">
      <c r="CD29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BORD'!$B$13:$B$2000,0),9)))*Q2943/$M$18)</f>
        <v>237.96</v>
      </c>
      <c r="CF2943">
        <f>'[1]TABLEAU DE BORD'!B2941</f>
        <v>0</v>
      </c>
      <c r="CG2943">
        <f>'[1]TABLEAU DE BORD'!E2941-'[1]TABLEAU DE BORD'!C2941</f>
        <v>0</v>
      </c>
      <c r="CI2943">
        <f>'[1]TABLEAU DE BORD'!H2941</f>
        <v>0</v>
      </c>
      <c r="CJ2943">
        <f>'[1]TABLEAU DE BORD'!K2941-'[1]TABLEAU DE BORD'!I2941</f>
        <v>0</v>
      </c>
    </row>
    <row r="2944" spans="82:88" x14ac:dyDescent="0.25">
      <c r="CD29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BORD'!$B$13:$B$2000,0),9)))*Q2944/$M$18)</f>
        <v>237.96</v>
      </c>
      <c r="CF2944">
        <f>'[1]TABLEAU DE BORD'!B2942</f>
        <v>0</v>
      </c>
      <c r="CG2944">
        <f>'[1]TABLEAU DE BORD'!E2942-'[1]TABLEAU DE BORD'!C2942</f>
        <v>0</v>
      </c>
      <c r="CI2944">
        <f>'[1]TABLEAU DE BORD'!H2942</f>
        <v>0</v>
      </c>
      <c r="CJ2944">
        <f>'[1]TABLEAU DE BORD'!K2942-'[1]TABLEAU DE BORD'!I2942</f>
        <v>0</v>
      </c>
    </row>
    <row r="2945" spans="82:88" x14ac:dyDescent="0.25">
      <c r="CD29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BORD'!$B$13:$B$2000,0),9)))*Q2945/$M$18)</f>
        <v>237.96</v>
      </c>
      <c r="CF2945">
        <f>'[1]TABLEAU DE BORD'!B2943</f>
        <v>0</v>
      </c>
      <c r="CG2945">
        <f>'[1]TABLEAU DE BORD'!E2943-'[1]TABLEAU DE BORD'!C2943</f>
        <v>0</v>
      </c>
      <c r="CI2945">
        <f>'[1]TABLEAU DE BORD'!H2943</f>
        <v>0</v>
      </c>
      <c r="CJ2945">
        <f>'[1]TABLEAU DE BORD'!K2943-'[1]TABLEAU DE BORD'!I2943</f>
        <v>0</v>
      </c>
    </row>
    <row r="2946" spans="82:88" x14ac:dyDescent="0.25">
      <c r="CD29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BORD'!$B$13:$B$2000,0),9)))*Q2946/$M$18)</f>
        <v>237.96</v>
      </c>
      <c r="CF2946">
        <f>'[1]TABLEAU DE BORD'!B2944</f>
        <v>0</v>
      </c>
      <c r="CG2946">
        <f>'[1]TABLEAU DE BORD'!E2944-'[1]TABLEAU DE BORD'!C2944</f>
        <v>0</v>
      </c>
      <c r="CI2946">
        <f>'[1]TABLEAU DE BORD'!H2944</f>
        <v>0</v>
      </c>
      <c r="CJ2946">
        <f>'[1]TABLEAU DE BORD'!K2944-'[1]TABLEAU DE BORD'!I2944</f>
        <v>0</v>
      </c>
    </row>
    <row r="2947" spans="82:88" x14ac:dyDescent="0.25">
      <c r="CD29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BORD'!$B$13:$B$2000,0),9)))*Q2947/$M$18)</f>
        <v>237.96</v>
      </c>
      <c r="CF2947">
        <f>'[1]TABLEAU DE BORD'!B2945</f>
        <v>0</v>
      </c>
      <c r="CG2947">
        <f>'[1]TABLEAU DE BORD'!E2945-'[1]TABLEAU DE BORD'!C2945</f>
        <v>0</v>
      </c>
      <c r="CI2947">
        <f>'[1]TABLEAU DE BORD'!H2945</f>
        <v>0</v>
      </c>
      <c r="CJ2947">
        <f>'[1]TABLEAU DE BORD'!K2945-'[1]TABLEAU DE BORD'!I2945</f>
        <v>0</v>
      </c>
    </row>
    <row r="2948" spans="82:88" x14ac:dyDescent="0.25">
      <c r="CD29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BORD'!$B$13:$B$2000,0),9)))*Q2948/$M$18)</f>
        <v>237.96</v>
      </c>
      <c r="CF2948">
        <f>'[1]TABLEAU DE BORD'!B2946</f>
        <v>0</v>
      </c>
      <c r="CG2948">
        <f>'[1]TABLEAU DE BORD'!E2946-'[1]TABLEAU DE BORD'!C2946</f>
        <v>0</v>
      </c>
      <c r="CI2948">
        <f>'[1]TABLEAU DE BORD'!H2946</f>
        <v>0</v>
      </c>
      <c r="CJ2948">
        <f>'[1]TABLEAU DE BORD'!K2946-'[1]TABLEAU DE BORD'!I2946</f>
        <v>0</v>
      </c>
    </row>
    <row r="2949" spans="82:88" x14ac:dyDescent="0.25">
      <c r="CD29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BORD'!$B$13:$B$2000,0),9)))*Q2949/$M$18)</f>
        <v>237.96</v>
      </c>
      <c r="CF2949">
        <f>'[1]TABLEAU DE BORD'!B2947</f>
        <v>0</v>
      </c>
      <c r="CG2949">
        <f>'[1]TABLEAU DE BORD'!E2947-'[1]TABLEAU DE BORD'!C2947</f>
        <v>0</v>
      </c>
      <c r="CI2949">
        <f>'[1]TABLEAU DE BORD'!H2947</f>
        <v>0</v>
      </c>
      <c r="CJ2949">
        <f>'[1]TABLEAU DE BORD'!K2947-'[1]TABLEAU DE BORD'!I2947</f>
        <v>0</v>
      </c>
    </row>
    <row r="2950" spans="82:88" x14ac:dyDescent="0.25">
      <c r="CD29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BORD'!$B$13:$B$2000,0),9)))*Q2950/$M$18)</f>
        <v>237.96</v>
      </c>
      <c r="CF2950">
        <f>'[1]TABLEAU DE BORD'!B2948</f>
        <v>0</v>
      </c>
      <c r="CG2950">
        <f>'[1]TABLEAU DE BORD'!E2948-'[1]TABLEAU DE BORD'!C2948</f>
        <v>0</v>
      </c>
      <c r="CI2950">
        <f>'[1]TABLEAU DE BORD'!H2948</f>
        <v>0</v>
      </c>
      <c r="CJ2950">
        <f>'[1]TABLEAU DE BORD'!K2948-'[1]TABLEAU DE BORD'!I2948</f>
        <v>0</v>
      </c>
    </row>
    <row r="2951" spans="82:88" x14ac:dyDescent="0.25">
      <c r="CD29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BORD'!$B$13:$B$2000,0),9)))*Q2951/$M$18)</f>
        <v>237.96</v>
      </c>
      <c r="CF2951">
        <f>'[1]TABLEAU DE BORD'!B2949</f>
        <v>0</v>
      </c>
      <c r="CG2951">
        <f>'[1]TABLEAU DE BORD'!E2949-'[1]TABLEAU DE BORD'!C2949</f>
        <v>0</v>
      </c>
      <c r="CI2951">
        <f>'[1]TABLEAU DE BORD'!H2949</f>
        <v>0</v>
      </c>
      <c r="CJ2951">
        <f>'[1]TABLEAU DE BORD'!K2949-'[1]TABLEAU DE BORD'!I2949</f>
        <v>0</v>
      </c>
    </row>
    <row r="2952" spans="82:88" x14ac:dyDescent="0.25">
      <c r="CD29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BORD'!$B$13:$B$2000,0),9)))*Q2952/$M$18)</f>
        <v>237.96</v>
      </c>
      <c r="CF2952">
        <f>'[1]TABLEAU DE BORD'!B2950</f>
        <v>0</v>
      </c>
      <c r="CG2952">
        <f>'[1]TABLEAU DE BORD'!E2950-'[1]TABLEAU DE BORD'!C2950</f>
        <v>0</v>
      </c>
      <c r="CI2952">
        <f>'[1]TABLEAU DE BORD'!H2950</f>
        <v>0</v>
      </c>
      <c r="CJ2952">
        <f>'[1]TABLEAU DE BORD'!K2950-'[1]TABLEAU DE BORD'!I2950</f>
        <v>0</v>
      </c>
    </row>
    <row r="2953" spans="82:88" x14ac:dyDescent="0.25">
      <c r="CD29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BORD'!$B$13:$B$2000,0),9)))*Q2953/$M$18)</f>
        <v>237.96</v>
      </c>
      <c r="CF2953">
        <f>'[1]TABLEAU DE BORD'!B2951</f>
        <v>0</v>
      </c>
      <c r="CG2953">
        <f>'[1]TABLEAU DE BORD'!E2951-'[1]TABLEAU DE BORD'!C2951</f>
        <v>0</v>
      </c>
      <c r="CI2953">
        <f>'[1]TABLEAU DE BORD'!H2951</f>
        <v>0</v>
      </c>
      <c r="CJ2953">
        <f>'[1]TABLEAU DE BORD'!K2951-'[1]TABLEAU DE BORD'!I2951</f>
        <v>0</v>
      </c>
    </row>
    <row r="2954" spans="82:88" x14ac:dyDescent="0.25">
      <c r="CD29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BORD'!$B$13:$B$2000,0),9)))*Q2954/$M$18)</f>
        <v>237.96</v>
      </c>
      <c r="CF2954">
        <f>'[1]TABLEAU DE BORD'!B2952</f>
        <v>0</v>
      </c>
      <c r="CG2954">
        <f>'[1]TABLEAU DE BORD'!E2952-'[1]TABLEAU DE BORD'!C2952</f>
        <v>0</v>
      </c>
      <c r="CI2954">
        <f>'[1]TABLEAU DE BORD'!H2952</f>
        <v>0</v>
      </c>
      <c r="CJ2954">
        <f>'[1]TABLEAU DE BORD'!K2952-'[1]TABLEAU DE BORD'!I2952</f>
        <v>0</v>
      </c>
    </row>
    <row r="2955" spans="82:88" x14ac:dyDescent="0.25">
      <c r="CD29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BORD'!$B$13:$B$2000,0),9)))*Q2955/$M$18)</f>
        <v>237.96</v>
      </c>
      <c r="CF2955">
        <f>'[1]TABLEAU DE BORD'!B2953</f>
        <v>0</v>
      </c>
      <c r="CG2955">
        <f>'[1]TABLEAU DE BORD'!E2953-'[1]TABLEAU DE BORD'!C2953</f>
        <v>0</v>
      </c>
      <c r="CI2955">
        <f>'[1]TABLEAU DE BORD'!H2953</f>
        <v>0</v>
      </c>
      <c r="CJ2955">
        <f>'[1]TABLEAU DE BORD'!K2953-'[1]TABLEAU DE BORD'!I2953</f>
        <v>0</v>
      </c>
    </row>
    <row r="2956" spans="82:88" x14ac:dyDescent="0.25">
      <c r="CD29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BORD'!$B$13:$B$2000,0),9)))*Q2956/$M$18)</f>
        <v>237.96</v>
      </c>
      <c r="CF2956">
        <f>'[1]TABLEAU DE BORD'!B2954</f>
        <v>0</v>
      </c>
      <c r="CG2956">
        <f>'[1]TABLEAU DE BORD'!E2954-'[1]TABLEAU DE BORD'!C2954</f>
        <v>0</v>
      </c>
      <c r="CI2956">
        <f>'[1]TABLEAU DE BORD'!H2954</f>
        <v>0</v>
      </c>
      <c r="CJ2956">
        <f>'[1]TABLEAU DE BORD'!K2954-'[1]TABLEAU DE BORD'!I2954</f>
        <v>0</v>
      </c>
    </row>
    <row r="2957" spans="82:88" x14ac:dyDescent="0.25">
      <c r="CD29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BORD'!$B$13:$B$2000,0),9)))*Q2957/$M$18)</f>
        <v>237.96</v>
      </c>
      <c r="CF2957">
        <f>'[1]TABLEAU DE BORD'!B2955</f>
        <v>0</v>
      </c>
      <c r="CG2957">
        <f>'[1]TABLEAU DE BORD'!E2955-'[1]TABLEAU DE BORD'!C2955</f>
        <v>0</v>
      </c>
      <c r="CI2957">
        <f>'[1]TABLEAU DE BORD'!H2955</f>
        <v>0</v>
      </c>
      <c r="CJ2957">
        <f>'[1]TABLEAU DE BORD'!K2955-'[1]TABLEAU DE BORD'!I2955</f>
        <v>0</v>
      </c>
    </row>
    <row r="2958" spans="82:88" x14ac:dyDescent="0.25">
      <c r="CD29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BORD'!$B$13:$B$2000,0),9)))*Q2958/$M$18)</f>
        <v>237.96</v>
      </c>
      <c r="CF2958">
        <f>'[1]TABLEAU DE BORD'!B2956</f>
        <v>0</v>
      </c>
      <c r="CG2958">
        <f>'[1]TABLEAU DE BORD'!E2956-'[1]TABLEAU DE BORD'!C2956</f>
        <v>0</v>
      </c>
      <c r="CI2958">
        <f>'[1]TABLEAU DE BORD'!H2956</f>
        <v>0</v>
      </c>
      <c r="CJ2958">
        <f>'[1]TABLEAU DE BORD'!K2956-'[1]TABLEAU DE BORD'!I2956</f>
        <v>0</v>
      </c>
    </row>
    <row r="2959" spans="82:88" x14ac:dyDescent="0.25">
      <c r="CD29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BORD'!$B$13:$B$2000,0),9)))*Q2959/$M$18)</f>
        <v>237.96</v>
      </c>
      <c r="CF2959">
        <f>'[1]TABLEAU DE BORD'!B2957</f>
        <v>0</v>
      </c>
      <c r="CG2959">
        <f>'[1]TABLEAU DE BORD'!E2957-'[1]TABLEAU DE BORD'!C2957</f>
        <v>0</v>
      </c>
      <c r="CI2959">
        <f>'[1]TABLEAU DE BORD'!H2957</f>
        <v>0</v>
      </c>
      <c r="CJ2959">
        <f>'[1]TABLEAU DE BORD'!K2957-'[1]TABLEAU DE BORD'!I2957</f>
        <v>0</v>
      </c>
    </row>
    <row r="2960" spans="82:88" x14ac:dyDescent="0.25">
      <c r="CD29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BORD'!$B$13:$B$2000,0),9)))*Q2960/$M$18)</f>
        <v>237.96</v>
      </c>
      <c r="CF2960">
        <f>'[1]TABLEAU DE BORD'!B2958</f>
        <v>0</v>
      </c>
      <c r="CG2960">
        <f>'[1]TABLEAU DE BORD'!E2958-'[1]TABLEAU DE BORD'!C2958</f>
        <v>0</v>
      </c>
      <c r="CI2960">
        <f>'[1]TABLEAU DE BORD'!H2958</f>
        <v>0</v>
      </c>
      <c r="CJ2960">
        <f>'[1]TABLEAU DE BORD'!K2958-'[1]TABLEAU DE BORD'!I2958</f>
        <v>0</v>
      </c>
    </row>
    <row r="2961" spans="82:88" x14ac:dyDescent="0.25">
      <c r="CD29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BORD'!$B$13:$B$2000,0),9)))*Q2961/$M$18)</f>
        <v>237.96</v>
      </c>
      <c r="CF2961">
        <f>'[1]TABLEAU DE BORD'!B2959</f>
        <v>0</v>
      </c>
      <c r="CG2961">
        <f>'[1]TABLEAU DE BORD'!E2959-'[1]TABLEAU DE BORD'!C2959</f>
        <v>0</v>
      </c>
      <c r="CI2961">
        <f>'[1]TABLEAU DE BORD'!H2959</f>
        <v>0</v>
      </c>
      <c r="CJ2961">
        <f>'[1]TABLEAU DE BORD'!K2959-'[1]TABLEAU DE BORD'!I2959</f>
        <v>0</v>
      </c>
    </row>
    <row r="2962" spans="82:88" x14ac:dyDescent="0.25">
      <c r="CD29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BORD'!$B$13:$B$2000,0),9)))*Q2962/$M$18)</f>
        <v>237.96</v>
      </c>
      <c r="CF2962">
        <f>'[1]TABLEAU DE BORD'!B2960</f>
        <v>0</v>
      </c>
      <c r="CG2962">
        <f>'[1]TABLEAU DE BORD'!E2960-'[1]TABLEAU DE BORD'!C2960</f>
        <v>0</v>
      </c>
      <c r="CI2962">
        <f>'[1]TABLEAU DE BORD'!H2960</f>
        <v>0</v>
      </c>
      <c r="CJ2962">
        <f>'[1]TABLEAU DE BORD'!K2960-'[1]TABLEAU DE BORD'!I2960</f>
        <v>0</v>
      </c>
    </row>
    <row r="2963" spans="82:88" x14ac:dyDescent="0.25">
      <c r="CD29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BORD'!$B$13:$B$2000,0),9)))*Q2963/$M$18)</f>
        <v>237.96</v>
      </c>
      <c r="CF2963">
        <f>'[1]TABLEAU DE BORD'!B2961</f>
        <v>0</v>
      </c>
      <c r="CG2963">
        <f>'[1]TABLEAU DE BORD'!E2961-'[1]TABLEAU DE BORD'!C2961</f>
        <v>0</v>
      </c>
      <c r="CI2963">
        <f>'[1]TABLEAU DE BORD'!H2961</f>
        <v>0</v>
      </c>
      <c r="CJ2963">
        <f>'[1]TABLEAU DE BORD'!K2961-'[1]TABLEAU DE BORD'!I2961</f>
        <v>0</v>
      </c>
    </row>
    <row r="2964" spans="82:88" x14ac:dyDescent="0.25">
      <c r="CD29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BORD'!$B$13:$B$2000,0),9)))*Q2964/$M$18)</f>
        <v>237.96</v>
      </c>
      <c r="CF2964">
        <f>'[1]TABLEAU DE BORD'!B2962</f>
        <v>0</v>
      </c>
      <c r="CG2964">
        <f>'[1]TABLEAU DE BORD'!E2962-'[1]TABLEAU DE BORD'!C2962</f>
        <v>0</v>
      </c>
      <c r="CI2964">
        <f>'[1]TABLEAU DE BORD'!H2962</f>
        <v>0</v>
      </c>
      <c r="CJ2964">
        <f>'[1]TABLEAU DE BORD'!K2962-'[1]TABLEAU DE BORD'!I2962</f>
        <v>0</v>
      </c>
    </row>
    <row r="2965" spans="82:88" x14ac:dyDescent="0.25">
      <c r="CD29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BORD'!$B$13:$B$2000,0),9)))*Q2965/$M$18)</f>
        <v>237.96</v>
      </c>
      <c r="CF2965">
        <f>'[1]TABLEAU DE BORD'!B2963</f>
        <v>0</v>
      </c>
      <c r="CG2965">
        <f>'[1]TABLEAU DE BORD'!E2963-'[1]TABLEAU DE BORD'!C2963</f>
        <v>0</v>
      </c>
      <c r="CI2965">
        <f>'[1]TABLEAU DE BORD'!H2963</f>
        <v>0</v>
      </c>
      <c r="CJ2965">
        <f>'[1]TABLEAU DE BORD'!K2963-'[1]TABLEAU DE BORD'!I2963</f>
        <v>0</v>
      </c>
    </row>
    <row r="2966" spans="82:88" x14ac:dyDescent="0.25">
      <c r="CD29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BORD'!$B$13:$B$2000,0),9)))*Q2966/$M$18)</f>
        <v>237.96</v>
      </c>
      <c r="CF2966">
        <f>'[1]TABLEAU DE BORD'!B2964</f>
        <v>0</v>
      </c>
      <c r="CG2966">
        <f>'[1]TABLEAU DE BORD'!E2964-'[1]TABLEAU DE BORD'!C2964</f>
        <v>0</v>
      </c>
      <c r="CI2966">
        <f>'[1]TABLEAU DE BORD'!H2964</f>
        <v>0</v>
      </c>
      <c r="CJ2966">
        <f>'[1]TABLEAU DE BORD'!K2964-'[1]TABLEAU DE BORD'!I2964</f>
        <v>0</v>
      </c>
    </row>
    <row r="2967" spans="82:88" x14ac:dyDescent="0.25">
      <c r="CD29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BORD'!$B$13:$B$2000,0),9)))*Q2967/$M$18)</f>
        <v>237.96</v>
      </c>
      <c r="CF2967">
        <f>'[1]TABLEAU DE BORD'!B2965</f>
        <v>0</v>
      </c>
      <c r="CG2967">
        <f>'[1]TABLEAU DE BORD'!E2965-'[1]TABLEAU DE BORD'!C2965</f>
        <v>0</v>
      </c>
      <c r="CI2967">
        <f>'[1]TABLEAU DE BORD'!H2965</f>
        <v>0</v>
      </c>
      <c r="CJ2967">
        <f>'[1]TABLEAU DE BORD'!K2965-'[1]TABLEAU DE BORD'!I2965</f>
        <v>0</v>
      </c>
    </row>
    <row r="2968" spans="82:88" x14ac:dyDescent="0.25">
      <c r="CD29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BORD'!$B$13:$B$2000,0),9)))*Q2968/$M$18)</f>
        <v>237.96</v>
      </c>
      <c r="CF2968">
        <f>'[1]TABLEAU DE BORD'!B2966</f>
        <v>0</v>
      </c>
      <c r="CG2968">
        <f>'[1]TABLEAU DE BORD'!E2966-'[1]TABLEAU DE BORD'!C2966</f>
        <v>0</v>
      </c>
      <c r="CI2968">
        <f>'[1]TABLEAU DE BORD'!H2966</f>
        <v>0</v>
      </c>
      <c r="CJ2968">
        <f>'[1]TABLEAU DE BORD'!K2966-'[1]TABLEAU DE BORD'!I2966</f>
        <v>0</v>
      </c>
    </row>
    <row r="2969" spans="82:88" x14ac:dyDescent="0.25">
      <c r="CD29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BORD'!$B$13:$B$2000,0),9)))*Q2969/$M$18)</f>
        <v>237.96</v>
      </c>
      <c r="CF2969">
        <f>'[1]TABLEAU DE BORD'!B2967</f>
        <v>0</v>
      </c>
      <c r="CG2969">
        <f>'[1]TABLEAU DE BORD'!E2967-'[1]TABLEAU DE BORD'!C2967</f>
        <v>0</v>
      </c>
      <c r="CI2969">
        <f>'[1]TABLEAU DE BORD'!H2967</f>
        <v>0</v>
      </c>
      <c r="CJ2969">
        <f>'[1]TABLEAU DE BORD'!K2967-'[1]TABLEAU DE BORD'!I2967</f>
        <v>0</v>
      </c>
    </row>
    <row r="2970" spans="82:88" x14ac:dyDescent="0.25">
      <c r="CD29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BORD'!$B$13:$B$2000,0),9)))*Q2970/$M$18)</f>
        <v>237.96</v>
      </c>
      <c r="CF2970">
        <f>'[1]TABLEAU DE BORD'!B2968</f>
        <v>0</v>
      </c>
      <c r="CG2970">
        <f>'[1]TABLEAU DE BORD'!E2968-'[1]TABLEAU DE BORD'!C2968</f>
        <v>0</v>
      </c>
      <c r="CI2970">
        <f>'[1]TABLEAU DE BORD'!H2968</f>
        <v>0</v>
      </c>
      <c r="CJ2970">
        <f>'[1]TABLEAU DE BORD'!K2968-'[1]TABLEAU DE BORD'!I2968</f>
        <v>0</v>
      </c>
    </row>
    <row r="2971" spans="82:88" x14ac:dyDescent="0.25">
      <c r="CD29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BORD'!$B$13:$B$2000,0),9)))*Q2971/$M$18)</f>
        <v>237.96</v>
      </c>
      <c r="CF2971">
        <f>'[1]TABLEAU DE BORD'!B2969</f>
        <v>0</v>
      </c>
      <c r="CG2971">
        <f>'[1]TABLEAU DE BORD'!E2969-'[1]TABLEAU DE BORD'!C2969</f>
        <v>0</v>
      </c>
      <c r="CI2971">
        <f>'[1]TABLEAU DE BORD'!H2969</f>
        <v>0</v>
      </c>
      <c r="CJ2971">
        <f>'[1]TABLEAU DE BORD'!K2969-'[1]TABLEAU DE BORD'!I2969</f>
        <v>0</v>
      </c>
    </row>
    <row r="2972" spans="82:88" x14ac:dyDescent="0.25">
      <c r="CD29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BORD'!$B$13:$B$2000,0),9)))*Q2972/$M$18)</f>
        <v>237.96</v>
      </c>
      <c r="CF2972">
        <f>'[1]TABLEAU DE BORD'!B2970</f>
        <v>0</v>
      </c>
      <c r="CG2972">
        <f>'[1]TABLEAU DE BORD'!E2970-'[1]TABLEAU DE BORD'!C2970</f>
        <v>0</v>
      </c>
      <c r="CI2972">
        <f>'[1]TABLEAU DE BORD'!H2970</f>
        <v>0</v>
      </c>
      <c r="CJ2972">
        <f>'[1]TABLEAU DE BORD'!K2970-'[1]TABLEAU DE BORD'!I2970</f>
        <v>0</v>
      </c>
    </row>
    <row r="2973" spans="82:88" x14ac:dyDescent="0.25">
      <c r="CD29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BORD'!$B$13:$B$2000,0),9)))*Q2973/$M$18)</f>
        <v>237.96</v>
      </c>
      <c r="CF2973">
        <f>'[1]TABLEAU DE BORD'!B2971</f>
        <v>0</v>
      </c>
      <c r="CG2973">
        <f>'[1]TABLEAU DE BORD'!E2971-'[1]TABLEAU DE BORD'!C2971</f>
        <v>0</v>
      </c>
      <c r="CI2973">
        <f>'[1]TABLEAU DE BORD'!H2971</f>
        <v>0</v>
      </c>
      <c r="CJ2973">
        <f>'[1]TABLEAU DE BORD'!K2971-'[1]TABLEAU DE BORD'!I2971</f>
        <v>0</v>
      </c>
    </row>
    <row r="2974" spans="82:88" x14ac:dyDescent="0.25">
      <c r="CD29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BORD'!$B$13:$B$2000,0),9)))*Q2974/$M$18)</f>
        <v>237.96</v>
      </c>
      <c r="CF2974">
        <f>'[1]TABLEAU DE BORD'!B2972</f>
        <v>0</v>
      </c>
      <c r="CG2974">
        <f>'[1]TABLEAU DE BORD'!E2972-'[1]TABLEAU DE BORD'!C2972</f>
        <v>0</v>
      </c>
      <c r="CI2974">
        <f>'[1]TABLEAU DE BORD'!H2972</f>
        <v>0</v>
      </c>
      <c r="CJ2974">
        <f>'[1]TABLEAU DE BORD'!K2972-'[1]TABLEAU DE BORD'!I2972</f>
        <v>0</v>
      </c>
    </row>
    <row r="2975" spans="82:88" x14ac:dyDescent="0.25">
      <c r="CD29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BORD'!$B$13:$B$2000,0),9)))*Q2975/$M$18)</f>
        <v>237.96</v>
      </c>
      <c r="CF2975">
        <f>'[1]TABLEAU DE BORD'!B2973</f>
        <v>0</v>
      </c>
      <c r="CG2975">
        <f>'[1]TABLEAU DE BORD'!E2973-'[1]TABLEAU DE BORD'!C2973</f>
        <v>0</v>
      </c>
      <c r="CI2975">
        <f>'[1]TABLEAU DE BORD'!H2973</f>
        <v>0</v>
      </c>
      <c r="CJ2975">
        <f>'[1]TABLEAU DE BORD'!K2973-'[1]TABLEAU DE BORD'!I2973</f>
        <v>0</v>
      </c>
    </row>
    <row r="2976" spans="82:88" x14ac:dyDescent="0.25">
      <c r="CD29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BORD'!$B$13:$B$2000,0),9)))*Q2976/$M$18)</f>
        <v>237.96</v>
      </c>
      <c r="CF2976">
        <f>'[1]TABLEAU DE BORD'!B2974</f>
        <v>0</v>
      </c>
      <c r="CG2976">
        <f>'[1]TABLEAU DE BORD'!E2974-'[1]TABLEAU DE BORD'!C2974</f>
        <v>0</v>
      </c>
      <c r="CI2976">
        <f>'[1]TABLEAU DE BORD'!H2974</f>
        <v>0</v>
      </c>
      <c r="CJ2976">
        <f>'[1]TABLEAU DE BORD'!K2974-'[1]TABLEAU DE BORD'!I2974</f>
        <v>0</v>
      </c>
    </row>
    <row r="2977" spans="82:88" x14ac:dyDescent="0.25">
      <c r="CD29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BORD'!$B$13:$B$2000,0),9)))*Q2977/$M$18)</f>
        <v>237.96</v>
      </c>
      <c r="CF2977">
        <f>'[1]TABLEAU DE BORD'!B2975</f>
        <v>0</v>
      </c>
      <c r="CG2977">
        <f>'[1]TABLEAU DE BORD'!E2975-'[1]TABLEAU DE BORD'!C2975</f>
        <v>0</v>
      </c>
      <c r="CI2977">
        <f>'[1]TABLEAU DE BORD'!H2975</f>
        <v>0</v>
      </c>
      <c r="CJ2977">
        <f>'[1]TABLEAU DE BORD'!K2975-'[1]TABLEAU DE BORD'!I2975</f>
        <v>0</v>
      </c>
    </row>
    <row r="2978" spans="82:88" x14ac:dyDescent="0.25">
      <c r="CD29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BORD'!$B$13:$B$2000,0),9)))*Q2978/$M$18)</f>
        <v>237.96</v>
      </c>
      <c r="CF2978">
        <f>'[1]TABLEAU DE BORD'!B2976</f>
        <v>0</v>
      </c>
      <c r="CG2978">
        <f>'[1]TABLEAU DE BORD'!E2976-'[1]TABLEAU DE BORD'!C2976</f>
        <v>0</v>
      </c>
      <c r="CI2978">
        <f>'[1]TABLEAU DE BORD'!H2976</f>
        <v>0</v>
      </c>
      <c r="CJ2978">
        <f>'[1]TABLEAU DE BORD'!K2976-'[1]TABLEAU DE BORD'!I2976</f>
        <v>0</v>
      </c>
    </row>
    <row r="2979" spans="82:88" x14ac:dyDescent="0.25">
      <c r="CD29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BORD'!$B$13:$B$2000,0),9)))*Q2979/$M$18)</f>
        <v>237.96</v>
      </c>
      <c r="CF2979">
        <f>'[1]TABLEAU DE BORD'!B2977</f>
        <v>0</v>
      </c>
      <c r="CG2979">
        <f>'[1]TABLEAU DE BORD'!E2977-'[1]TABLEAU DE BORD'!C2977</f>
        <v>0</v>
      </c>
      <c r="CI2979">
        <f>'[1]TABLEAU DE BORD'!H2977</f>
        <v>0</v>
      </c>
      <c r="CJ2979">
        <f>'[1]TABLEAU DE BORD'!K2977-'[1]TABLEAU DE BORD'!I2977</f>
        <v>0</v>
      </c>
    </row>
    <row r="2980" spans="82:88" x14ac:dyDescent="0.25">
      <c r="CD29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BORD'!$B$13:$B$2000,0),9)))*Q2980/$M$18)</f>
        <v>237.96</v>
      </c>
      <c r="CF2980">
        <f>'[1]TABLEAU DE BORD'!B2978</f>
        <v>0</v>
      </c>
      <c r="CG2980">
        <f>'[1]TABLEAU DE BORD'!E2978-'[1]TABLEAU DE BORD'!C2978</f>
        <v>0</v>
      </c>
      <c r="CI2980">
        <f>'[1]TABLEAU DE BORD'!H2978</f>
        <v>0</v>
      </c>
      <c r="CJ2980">
        <f>'[1]TABLEAU DE BORD'!K2978-'[1]TABLEAU DE BORD'!I2978</f>
        <v>0</v>
      </c>
    </row>
    <row r="2981" spans="82:88" x14ac:dyDescent="0.25">
      <c r="CD29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BORD'!$B$13:$B$2000,0),9)))*Q2981/$M$18)</f>
        <v>237.96</v>
      </c>
      <c r="CF2981">
        <f>'[1]TABLEAU DE BORD'!B2979</f>
        <v>0</v>
      </c>
      <c r="CG2981">
        <f>'[1]TABLEAU DE BORD'!E2979-'[1]TABLEAU DE BORD'!C2979</f>
        <v>0</v>
      </c>
      <c r="CI2981">
        <f>'[1]TABLEAU DE BORD'!H2979</f>
        <v>0</v>
      </c>
      <c r="CJ2981">
        <f>'[1]TABLEAU DE BORD'!K2979-'[1]TABLEAU DE BORD'!I2979</f>
        <v>0</v>
      </c>
    </row>
    <row r="2982" spans="82:88" x14ac:dyDescent="0.25">
      <c r="CD29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BORD'!$B$13:$B$2000,0),9)))*Q2982/$M$18)</f>
        <v>237.96</v>
      </c>
      <c r="CF2982">
        <f>'[1]TABLEAU DE BORD'!B2980</f>
        <v>0</v>
      </c>
      <c r="CG2982">
        <f>'[1]TABLEAU DE BORD'!E2980-'[1]TABLEAU DE BORD'!C2980</f>
        <v>0</v>
      </c>
      <c r="CI2982">
        <f>'[1]TABLEAU DE BORD'!H2980</f>
        <v>0</v>
      </c>
      <c r="CJ2982">
        <f>'[1]TABLEAU DE BORD'!K2980-'[1]TABLEAU DE BORD'!I2980</f>
        <v>0</v>
      </c>
    </row>
    <row r="2983" spans="82:88" x14ac:dyDescent="0.25">
      <c r="CD29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BORD'!$B$13:$B$2000,0),9)))*Q2983/$M$18)</f>
        <v>237.96</v>
      </c>
      <c r="CF2983">
        <f>'[1]TABLEAU DE BORD'!B2981</f>
        <v>0</v>
      </c>
      <c r="CG2983">
        <f>'[1]TABLEAU DE BORD'!E2981-'[1]TABLEAU DE BORD'!C2981</f>
        <v>0</v>
      </c>
      <c r="CI2983">
        <f>'[1]TABLEAU DE BORD'!H2981</f>
        <v>0</v>
      </c>
      <c r="CJ2983">
        <f>'[1]TABLEAU DE BORD'!K2981-'[1]TABLEAU DE BORD'!I2981</f>
        <v>0</v>
      </c>
    </row>
    <row r="2984" spans="82:88" x14ac:dyDescent="0.25">
      <c r="CD29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BORD'!$B$13:$B$2000,0),9)))*Q2984/$M$18)</f>
        <v>237.96</v>
      </c>
      <c r="CF2984">
        <f>'[1]TABLEAU DE BORD'!B2982</f>
        <v>0</v>
      </c>
      <c r="CG2984">
        <f>'[1]TABLEAU DE BORD'!E2982-'[1]TABLEAU DE BORD'!C2982</f>
        <v>0</v>
      </c>
      <c r="CI2984">
        <f>'[1]TABLEAU DE BORD'!H2982</f>
        <v>0</v>
      </c>
      <c r="CJ2984">
        <f>'[1]TABLEAU DE BORD'!K2982-'[1]TABLEAU DE BORD'!I2982</f>
        <v>0</v>
      </c>
    </row>
    <row r="2985" spans="82:88" x14ac:dyDescent="0.25">
      <c r="CD29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BORD'!$B$13:$B$2000,0),9)))*Q2985/$M$18)</f>
        <v>237.96</v>
      </c>
      <c r="CF2985">
        <f>'[1]TABLEAU DE BORD'!B2983</f>
        <v>0</v>
      </c>
      <c r="CG2985">
        <f>'[1]TABLEAU DE BORD'!E2983-'[1]TABLEAU DE BORD'!C2983</f>
        <v>0</v>
      </c>
      <c r="CI2985">
        <f>'[1]TABLEAU DE BORD'!H2983</f>
        <v>0</v>
      </c>
      <c r="CJ2985">
        <f>'[1]TABLEAU DE BORD'!K2983-'[1]TABLEAU DE BORD'!I2983</f>
        <v>0</v>
      </c>
    </row>
    <row r="2986" spans="82:88" x14ac:dyDescent="0.25">
      <c r="CD29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BORD'!$B$13:$B$2000,0),9)))*Q2986/$M$18)</f>
        <v>237.96</v>
      </c>
      <c r="CF2986">
        <f>'[1]TABLEAU DE BORD'!B2984</f>
        <v>0</v>
      </c>
      <c r="CG2986">
        <f>'[1]TABLEAU DE BORD'!E2984-'[1]TABLEAU DE BORD'!C2984</f>
        <v>0</v>
      </c>
      <c r="CI2986">
        <f>'[1]TABLEAU DE BORD'!H2984</f>
        <v>0</v>
      </c>
      <c r="CJ2986">
        <f>'[1]TABLEAU DE BORD'!K2984-'[1]TABLEAU DE BORD'!I2984</f>
        <v>0</v>
      </c>
    </row>
    <row r="2987" spans="82:88" x14ac:dyDescent="0.25">
      <c r="CD29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BORD'!$B$13:$B$2000,0),9)))*Q2987/$M$18)</f>
        <v>237.96</v>
      </c>
      <c r="CF2987">
        <f>'[1]TABLEAU DE BORD'!B2985</f>
        <v>0</v>
      </c>
      <c r="CG2987">
        <f>'[1]TABLEAU DE BORD'!E2985-'[1]TABLEAU DE BORD'!C2985</f>
        <v>0</v>
      </c>
      <c r="CI2987">
        <f>'[1]TABLEAU DE BORD'!H2985</f>
        <v>0</v>
      </c>
      <c r="CJ2987">
        <f>'[1]TABLEAU DE BORD'!K2985-'[1]TABLEAU DE BORD'!I2985</f>
        <v>0</v>
      </c>
    </row>
    <row r="2988" spans="82:88" x14ac:dyDescent="0.25">
      <c r="CD29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BORD'!$B$13:$B$2000,0),9)))*Q2988/$M$18)</f>
        <v>237.96</v>
      </c>
      <c r="CF2988">
        <f>'[1]TABLEAU DE BORD'!B2986</f>
        <v>0</v>
      </c>
      <c r="CG2988">
        <f>'[1]TABLEAU DE BORD'!E2986-'[1]TABLEAU DE BORD'!C2986</f>
        <v>0</v>
      </c>
      <c r="CI2988">
        <f>'[1]TABLEAU DE BORD'!H2986</f>
        <v>0</v>
      </c>
      <c r="CJ2988">
        <f>'[1]TABLEAU DE BORD'!K2986-'[1]TABLEAU DE BORD'!I2986</f>
        <v>0</v>
      </c>
    </row>
    <row r="2989" spans="82:88" x14ac:dyDescent="0.25">
      <c r="CD29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BORD'!$B$13:$B$2000,0),9)))*Q2989/$M$18)</f>
        <v>237.96</v>
      </c>
      <c r="CF2989">
        <f>'[1]TABLEAU DE BORD'!B2987</f>
        <v>0</v>
      </c>
      <c r="CG2989">
        <f>'[1]TABLEAU DE BORD'!E2987-'[1]TABLEAU DE BORD'!C2987</f>
        <v>0</v>
      </c>
      <c r="CI2989">
        <f>'[1]TABLEAU DE BORD'!H2987</f>
        <v>0</v>
      </c>
      <c r="CJ2989">
        <f>'[1]TABLEAU DE BORD'!K2987-'[1]TABLEAU DE BORD'!I2987</f>
        <v>0</v>
      </c>
    </row>
    <row r="2990" spans="82:88" x14ac:dyDescent="0.25">
      <c r="CD29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BORD'!$B$13:$B$2000,0),9)))*Q2990/$M$18)</f>
        <v>237.96</v>
      </c>
      <c r="CF2990">
        <f>'[1]TABLEAU DE BORD'!B2988</f>
        <v>0</v>
      </c>
      <c r="CG2990">
        <f>'[1]TABLEAU DE BORD'!E2988-'[1]TABLEAU DE BORD'!C2988</f>
        <v>0</v>
      </c>
      <c r="CI2990">
        <f>'[1]TABLEAU DE BORD'!H2988</f>
        <v>0</v>
      </c>
      <c r="CJ2990">
        <f>'[1]TABLEAU DE BORD'!K2988-'[1]TABLEAU DE BORD'!I2988</f>
        <v>0</v>
      </c>
    </row>
    <row r="2991" spans="82:88" x14ac:dyDescent="0.25">
      <c r="CD29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BORD'!$B$13:$B$2000,0),9)))*Q2991/$M$18)</f>
        <v>237.96</v>
      </c>
      <c r="CF2991">
        <f>'[1]TABLEAU DE BORD'!B2989</f>
        <v>0</v>
      </c>
      <c r="CG2991">
        <f>'[1]TABLEAU DE BORD'!E2989-'[1]TABLEAU DE BORD'!C2989</f>
        <v>0</v>
      </c>
      <c r="CI2991">
        <f>'[1]TABLEAU DE BORD'!H2989</f>
        <v>0</v>
      </c>
      <c r="CJ2991">
        <f>'[1]TABLEAU DE BORD'!K2989-'[1]TABLEAU DE BORD'!I2989</f>
        <v>0</v>
      </c>
    </row>
    <row r="2992" spans="82:88" x14ac:dyDescent="0.25">
      <c r="CD29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BORD'!$B$13:$B$2000,0),9)))*Q2992/$M$18)</f>
        <v>237.96</v>
      </c>
      <c r="CF2992">
        <f>'[1]TABLEAU DE BORD'!B2990</f>
        <v>0</v>
      </c>
      <c r="CG2992">
        <f>'[1]TABLEAU DE BORD'!E2990-'[1]TABLEAU DE BORD'!C2990</f>
        <v>0</v>
      </c>
      <c r="CI2992">
        <f>'[1]TABLEAU DE BORD'!H2990</f>
        <v>0</v>
      </c>
      <c r="CJ2992">
        <f>'[1]TABLEAU DE BORD'!K2990-'[1]TABLEAU DE BORD'!I2990</f>
        <v>0</v>
      </c>
    </row>
    <row r="2993" spans="82:88" x14ac:dyDescent="0.25">
      <c r="CD29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BORD'!$B$13:$B$2000,0),9)))*Q2993/$M$18)</f>
        <v>237.96</v>
      </c>
      <c r="CF2993">
        <f>'[1]TABLEAU DE BORD'!B2991</f>
        <v>0</v>
      </c>
      <c r="CG2993">
        <f>'[1]TABLEAU DE BORD'!E2991-'[1]TABLEAU DE BORD'!C2991</f>
        <v>0</v>
      </c>
      <c r="CI2993">
        <f>'[1]TABLEAU DE BORD'!H2991</f>
        <v>0</v>
      </c>
      <c r="CJ2993">
        <f>'[1]TABLEAU DE BORD'!K2991-'[1]TABLEAU DE BORD'!I2991</f>
        <v>0</v>
      </c>
    </row>
    <row r="2994" spans="82:88" x14ac:dyDescent="0.25">
      <c r="CD29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BORD'!$B$13:$B$2000,0),9)))*Q2994/$M$18)</f>
        <v>237.96</v>
      </c>
      <c r="CF2994">
        <f>'[1]TABLEAU DE BORD'!B2992</f>
        <v>0</v>
      </c>
      <c r="CG2994">
        <f>'[1]TABLEAU DE BORD'!E2992-'[1]TABLEAU DE BORD'!C2992</f>
        <v>0</v>
      </c>
      <c r="CI2994">
        <f>'[1]TABLEAU DE BORD'!H2992</f>
        <v>0</v>
      </c>
      <c r="CJ2994">
        <f>'[1]TABLEAU DE BORD'!K2992-'[1]TABLEAU DE BORD'!I2992</f>
        <v>0</v>
      </c>
    </row>
    <row r="2995" spans="82:88" x14ac:dyDescent="0.25">
      <c r="CD29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BORD'!$B$13:$B$2000,0),9)))*Q2995/$M$18)</f>
        <v>237.96</v>
      </c>
      <c r="CF2995">
        <f>'[1]TABLEAU DE BORD'!B2993</f>
        <v>0</v>
      </c>
      <c r="CG2995">
        <f>'[1]TABLEAU DE BORD'!E2993-'[1]TABLEAU DE BORD'!C2993</f>
        <v>0</v>
      </c>
      <c r="CI2995">
        <f>'[1]TABLEAU DE BORD'!H2993</f>
        <v>0</v>
      </c>
      <c r="CJ2995">
        <f>'[1]TABLEAU DE BORD'!K2993-'[1]TABLEAU DE BORD'!I2993</f>
        <v>0</v>
      </c>
    </row>
    <row r="2996" spans="82:88" x14ac:dyDescent="0.25">
      <c r="CD29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BORD'!$B$13:$B$2000,0),9)))*Q2996/$M$18)</f>
        <v>237.96</v>
      </c>
      <c r="CF2996">
        <f>'[1]TABLEAU DE BORD'!B2994</f>
        <v>0</v>
      </c>
      <c r="CG2996">
        <f>'[1]TABLEAU DE BORD'!E2994-'[1]TABLEAU DE BORD'!C2994</f>
        <v>0</v>
      </c>
      <c r="CI2996">
        <f>'[1]TABLEAU DE BORD'!H2994</f>
        <v>0</v>
      </c>
      <c r="CJ2996">
        <f>'[1]TABLEAU DE BORD'!K2994-'[1]TABLEAU DE BORD'!I2994</f>
        <v>0</v>
      </c>
    </row>
    <row r="2997" spans="82:88" x14ac:dyDescent="0.25">
      <c r="CD29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BORD'!$B$13:$B$2000,0),9)))*Q2997/$M$18)</f>
        <v>237.96</v>
      </c>
      <c r="CF2997">
        <f>'[1]TABLEAU DE BORD'!B2995</f>
        <v>0</v>
      </c>
      <c r="CG2997">
        <f>'[1]TABLEAU DE BORD'!E2995-'[1]TABLEAU DE BORD'!C2995</f>
        <v>0</v>
      </c>
      <c r="CI2997">
        <f>'[1]TABLEAU DE BORD'!H2995</f>
        <v>0</v>
      </c>
      <c r="CJ2997">
        <f>'[1]TABLEAU DE BORD'!K2995-'[1]TABLEAU DE BORD'!I2995</f>
        <v>0</v>
      </c>
    </row>
    <row r="2998" spans="82:88" x14ac:dyDescent="0.25">
      <c r="CD29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BORD'!$B$13:$B$2000,0),9)))*Q2998/$M$18)</f>
        <v>237.96</v>
      </c>
      <c r="CF2998">
        <f>'[1]TABLEAU DE BORD'!B2996</f>
        <v>0</v>
      </c>
      <c r="CG2998">
        <f>'[1]TABLEAU DE BORD'!E2996-'[1]TABLEAU DE BORD'!C2996</f>
        <v>0</v>
      </c>
      <c r="CI2998">
        <f>'[1]TABLEAU DE BORD'!H2996</f>
        <v>0</v>
      </c>
      <c r="CJ2998">
        <f>'[1]TABLEAU DE BORD'!K2996-'[1]TABLEAU DE BORD'!I2996</f>
        <v>0</v>
      </c>
    </row>
    <row r="2999" spans="82:88" x14ac:dyDescent="0.25">
      <c r="CD29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BORD'!$B$13:$B$2000,0),9)))*Q2999/$M$18)</f>
        <v>237.96</v>
      </c>
      <c r="CF2999">
        <f>'[1]TABLEAU DE BORD'!B2997</f>
        <v>0</v>
      </c>
      <c r="CG2999">
        <f>'[1]TABLEAU DE BORD'!E2997-'[1]TABLEAU DE BORD'!C2997</f>
        <v>0</v>
      </c>
      <c r="CI2999">
        <f>'[1]TABLEAU DE BORD'!H2997</f>
        <v>0</v>
      </c>
      <c r="CJ2999">
        <f>'[1]TABLEAU DE BORD'!K2997-'[1]TABLEAU DE BORD'!I2997</f>
        <v>0</v>
      </c>
    </row>
    <row r="3000" spans="82:88" x14ac:dyDescent="0.25">
      <c r="CD30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BORD'!$B$13:$B$2000,0),9)))*Q3000/$M$18)</f>
        <v>237.96</v>
      </c>
      <c r="CF3000">
        <f>'[1]TABLEAU DE BORD'!B2998</f>
        <v>0</v>
      </c>
      <c r="CG3000">
        <f>'[1]TABLEAU DE BORD'!E2998-'[1]TABLEAU DE BORD'!C2998</f>
        <v>0</v>
      </c>
      <c r="CI3000">
        <f>'[1]TABLEAU DE BORD'!H2998</f>
        <v>0</v>
      </c>
      <c r="CJ3000">
        <f>'[1]TABLEAU DE BORD'!K2998-'[1]TABLEAU DE BORD'!I2998</f>
        <v>0</v>
      </c>
    </row>
    <row r="3001" spans="82:88" x14ac:dyDescent="0.25">
      <c r="CD30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BORD'!$B$13:$B$2000,0),9)))*Q3001/$M$18)</f>
        <v>237.96</v>
      </c>
      <c r="CF3001">
        <f>'[1]TABLEAU DE BORD'!B2999</f>
        <v>0</v>
      </c>
      <c r="CG3001">
        <f>'[1]TABLEAU DE BORD'!E2999-'[1]TABLEAU DE BORD'!C2999</f>
        <v>0</v>
      </c>
      <c r="CI3001">
        <f>'[1]TABLEAU DE BORD'!H2999</f>
        <v>0</v>
      </c>
      <c r="CJ3001">
        <f>'[1]TABLEAU DE BORD'!K2999-'[1]TABLEAU DE BORD'!I2999</f>
        <v>0</v>
      </c>
    </row>
    <row r="3002" spans="82:88" x14ac:dyDescent="0.25">
      <c r="CD30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BORD'!$B$13:$B$2000,0),9)))*Q3002/$M$18)</f>
        <v>237.96</v>
      </c>
      <c r="CF3002">
        <f>'[1]TABLEAU DE BORD'!B3000</f>
        <v>0</v>
      </c>
      <c r="CG3002">
        <f>'[1]TABLEAU DE BORD'!E3000-'[1]TABLEAU DE BORD'!C3000</f>
        <v>0</v>
      </c>
      <c r="CI3002">
        <f>'[1]TABLEAU DE BORD'!H3000</f>
        <v>0</v>
      </c>
      <c r="CJ3002">
        <f>'[1]TABLEAU DE BORD'!K3000-'[1]TABLEAU DE BORD'!I3000</f>
        <v>0</v>
      </c>
    </row>
    <row r="3003" spans="82:88" x14ac:dyDescent="0.25">
      <c r="CD30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BORD'!$B$13:$B$2000,0),9)))*Q3003/$M$18)</f>
        <v>237.96</v>
      </c>
      <c r="CF3003">
        <f>'[1]TABLEAU DE BORD'!B3001</f>
        <v>0</v>
      </c>
      <c r="CG3003">
        <f>'[1]TABLEAU DE BORD'!E3001-'[1]TABLEAU DE BORD'!C3001</f>
        <v>0</v>
      </c>
      <c r="CI3003">
        <f>'[1]TABLEAU DE BORD'!H3001</f>
        <v>0</v>
      </c>
      <c r="CJ3003">
        <f>'[1]TABLEAU DE BORD'!K3001-'[1]TABLEAU DE BORD'!I3001</f>
        <v>0</v>
      </c>
    </row>
    <row r="3004" spans="82:88" x14ac:dyDescent="0.25">
      <c r="CD30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BORD'!$B$13:$B$2000,0),9)))*Q3004/$M$18)</f>
        <v>237.96</v>
      </c>
      <c r="CF3004">
        <f>'[1]TABLEAU DE BORD'!B3002</f>
        <v>0</v>
      </c>
      <c r="CG3004">
        <f>'[1]TABLEAU DE BORD'!E3002-'[1]TABLEAU DE BORD'!C3002</f>
        <v>0</v>
      </c>
      <c r="CI3004">
        <f>'[1]TABLEAU DE BORD'!H3002</f>
        <v>0</v>
      </c>
      <c r="CJ3004">
        <f>'[1]TABLEAU DE BORD'!K3002-'[1]TABLEAU DE BORD'!I3002</f>
        <v>0</v>
      </c>
    </row>
    <row r="3005" spans="82:88" x14ac:dyDescent="0.25">
      <c r="CD30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BORD'!$B$13:$B$2000,0),9)))*Q3005/$M$18)</f>
        <v>237.96</v>
      </c>
      <c r="CF3005">
        <f>'[1]TABLEAU DE BORD'!B3003</f>
        <v>0</v>
      </c>
      <c r="CG3005">
        <f>'[1]TABLEAU DE BORD'!E3003-'[1]TABLEAU DE BORD'!C3003</f>
        <v>0</v>
      </c>
      <c r="CI3005">
        <f>'[1]TABLEAU DE BORD'!H3003</f>
        <v>0</v>
      </c>
      <c r="CJ3005">
        <f>'[1]TABLEAU DE BORD'!K3003-'[1]TABLEAU DE BORD'!I3003</f>
        <v>0</v>
      </c>
    </row>
    <row r="3006" spans="82:88" x14ac:dyDescent="0.25">
      <c r="CD30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BORD'!$B$13:$B$2000,0),9)))*Q3006/$M$18)</f>
        <v>237.96</v>
      </c>
      <c r="CF3006">
        <f>'[1]TABLEAU DE BORD'!B3004</f>
        <v>0</v>
      </c>
      <c r="CG3006">
        <f>'[1]TABLEAU DE BORD'!E3004-'[1]TABLEAU DE BORD'!C3004</f>
        <v>0</v>
      </c>
      <c r="CI3006">
        <f>'[1]TABLEAU DE BORD'!H3004</f>
        <v>0</v>
      </c>
      <c r="CJ3006">
        <f>'[1]TABLEAU DE BORD'!K3004-'[1]TABLEAU DE BORD'!I3004</f>
        <v>0</v>
      </c>
    </row>
    <row r="3007" spans="82:88" x14ac:dyDescent="0.25">
      <c r="CD30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BORD'!$B$13:$B$2000,0),9)))*Q3007/$M$18)</f>
        <v>237.96</v>
      </c>
      <c r="CF3007">
        <f>'[1]TABLEAU DE BORD'!B3005</f>
        <v>0</v>
      </c>
      <c r="CG3007">
        <f>'[1]TABLEAU DE BORD'!E3005-'[1]TABLEAU DE BORD'!C3005</f>
        <v>0</v>
      </c>
      <c r="CI3007">
        <f>'[1]TABLEAU DE BORD'!H3005</f>
        <v>0</v>
      </c>
      <c r="CJ3007">
        <f>'[1]TABLEAU DE BORD'!K3005-'[1]TABLEAU DE BORD'!I3005</f>
        <v>0</v>
      </c>
    </row>
    <row r="3008" spans="82:88" x14ac:dyDescent="0.25">
      <c r="CD30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BORD'!$B$13:$B$2000,0),9)))*Q3008/$M$18)</f>
        <v>237.96</v>
      </c>
      <c r="CF3008">
        <f>'[1]TABLEAU DE BORD'!B3006</f>
        <v>0</v>
      </c>
      <c r="CG3008">
        <f>'[1]TABLEAU DE BORD'!E3006-'[1]TABLEAU DE BORD'!C3006</f>
        <v>0</v>
      </c>
      <c r="CI3008">
        <f>'[1]TABLEAU DE BORD'!H3006</f>
        <v>0</v>
      </c>
      <c r="CJ3008">
        <f>'[1]TABLEAU DE BORD'!K3006-'[1]TABLEAU DE BORD'!I3006</f>
        <v>0</v>
      </c>
    </row>
    <row r="3009" spans="82:88" x14ac:dyDescent="0.25">
      <c r="CD30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BORD'!$B$13:$B$2000,0),9)))*Q3009/$M$18)</f>
        <v>237.96</v>
      </c>
      <c r="CF3009">
        <f>'[1]TABLEAU DE BORD'!B3007</f>
        <v>0</v>
      </c>
      <c r="CG3009">
        <f>'[1]TABLEAU DE BORD'!E3007-'[1]TABLEAU DE BORD'!C3007</f>
        <v>0</v>
      </c>
      <c r="CI3009">
        <f>'[1]TABLEAU DE BORD'!H3007</f>
        <v>0</v>
      </c>
      <c r="CJ3009">
        <f>'[1]TABLEAU DE BORD'!K3007-'[1]TABLEAU DE BORD'!I3007</f>
        <v>0</v>
      </c>
    </row>
    <row r="3010" spans="82:88" x14ac:dyDescent="0.25">
      <c r="CD30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BORD'!$B$13:$B$2000,0),9)))*Q3010/$M$18)</f>
        <v>237.96</v>
      </c>
      <c r="CF3010">
        <f>'[1]TABLEAU DE BORD'!B3008</f>
        <v>0</v>
      </c>
      <c r="CG3010">
        <f>'[1]TABLEAU DE BORD'!E3008-'[1]TABLEAU DE BORD'!C3008</f>
        <v>0</v>
      </c>
      <c r="CI3010">
        <f>'[1]TABLEAU DE BORD'!H3008</f>
        <v>0</v>
      </c>
      <c r="CJ3010">
        <f>'[1]TABLEAU DE BORD'!K3008-'[1]TABLEAU DE BORD'!I3008</f>
        <v>0</v>
      </c>
    </row>
    <row r="3011" spans="82:88" x14ac:dyDescent="0.25">
      <c r="CD30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BORD'!$B$13:$B$2000,0),9)))*Q3011/$M$18)</f>
        <v>237.96</v>
      </c>
      <c r="CF3011">
        <f>'[1]TABLEAU DE BORD'!B3009</f>
        <v>0</v>
      </c>
      <c r="CG3011">
        <f>'[1]TABLEAU DE BORD'!E3009-'[1]TABLEAU DE BORD'!C3009</f>
        <v>0</v>
      </c>
      <c r="CI3011">
        <f>'[1]TABLEAU DE BORD'!H3009</f>
        <v>0</v>
      </c>
      <c r="CJ3011">
        <f>'[1]TABLEAU DE BORD'!K3009-'[1]TABLEAU DE BORD'!I3009</f>
        <v>0</v>
      </c>
    </row>
    <row r="3012" spans="82:88" x14ac:dyDescent="0.25">
      <c r="CD30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BORD'!$B$13:$B$2000,0),9)))*Q3012/$M$18)</f>
        <v>237.96</v>
      </c>
      <c r="CF3012">
        <f>'[1]TABLEAU DE BORD'!B3010</f>
        <v>0</v>
      </c>
      <c r="CG3012">
        <f>'[1]TABLEAU DE BORD'!E3010-'[1]TABLEAU DE BORD'!C3010</f>
        <v>0</v>
      </c>
      <c r="CI3012">
        <f>'[1]TABLEAU DE BORD'!H3010</f>
        <v>0</v>
      </c>
      <c r="CJ3012">
        <f>'[1]TABLEAU DE BORD'!K3010-'[1]TABLEAU DE BORD'!I3010</f>
        <v>0</v>
      </c>
    </row>
    <row r="3013" spans="82:88" x14ac:dyDescent="0.25">
      <c r="CD30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BORD'!$B$13:$B$2000,0),9)))*Q3013/$M$18)</f>
        <v>237.96</v>
      </c>
      <c r="CF3013">
        <f>'[1]TABLEAU DE BORD'!B3011</f>
        <v>0</v>
      </c>
      <c r="CG3013">
        <f>'[1]TABLEAU DE BORD'!E3011-'[1]TABLEAU DE BORD'!C3011</f>
        <v>0</v>
      </c>
      <c r="CI3013">
        <f>'[1]TABLEAU DE BORD'!H3011</f>
        <v>0</v>
      </c>
      <c r="CJ3013">
        <f>'[1]TABLEAU DE BORD'!K3011-'[1]TABLEAU DE BORD'!I3011</f>
        <v>0</v>
      </c>
    </row>
    <row r="3014" spans="82:88" x14ac:dyDescent="0.25">
      <c r="CD30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BORD'!$B$13:$B$2000,0),9)))*Q3014/$M$18)</f>
        <v>237.96</v>
      </c>
      <c r="CF3014">
        <f>'[1]TABLEAU DE BORD'!B3012</f>
        <v>0</v>
      </c>
      <c r="CG3014">
        <f>'[1]TABLEAU DE BORD'!E3012-'[1]TABLEAU DE BORD'!C3012</f>
        <v>0</v>
      </c>
      <c r="CI3014">
        <f>'[1]TABLEAU DE BORD'!H3012</f>
        <v>0</v>
      </c>
      <c r="CJ3014">
        <f>'[1]TABLEAU DE BORD'!K3012-'[1]TABLEAU DE BORD'!I3012</f>
        <v>0</v>
      </c>
    </row>
    <row r="3015" spans="82:88" x14ac:dyDescent="0.25">
      <c r="CD30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BORD'!$B$13:$B$2000,0),9)))*Q3015/$M$18)</f>
        <v>237.96</v>
      </c>
      <c r="CF3015">
        <f>'[1]TABLEAU DE BORD'!B3013</f>
        <v>0</v>
      </c>
      <c r="CG3015">
        <f>'[1]TABLEAU DE BORD'!E3013-'[1]TABLEAU DE BORD'!C3013</f>
        <v>0</v>
      </c>
      <c r="CI3015">
        <f>'[1]TABLEAU DE BORD'!H3013</f>
        <v>0</v>
      </c>
      <c r="CJ3015">
        <f>'[1]TABLEAU DE BORD'!K3013-'[1]TABLEAU DE BORD'!I3013</f>
        <v>0</v>
      </c>
    </row>
    <row r="3016" spans="82:88" x14ac:dyDescent="0.25">
      <c r="CD30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BORD'!$B$13:$B$2000,0),9)))*Q3016/$M$18)</f>
        <v>237.96</v>
      </c>
      <c r="CF3016">
        <f>'[1]TABLEAU DE BORD'!B3014</f>
        <v>0</v>
      </c>
      <c r="CG3016">
        <f>'[1]TABLEAU DE BORD'!E3014-'[1]TABLEAU DE BORD'!C3014</f>
        <v>0</v>
      </c>
      <c r="CI3016">
        <f>'[1]TABLEAU DE BORD'!H3014</f>
        <v>0</v>
      </c>
      <c r="CJ3016">
        <f>'[1]TABLEAU DE BORD'!K3014-'[1]TABLEAU DE BORD'!I3014</f>
        <v>0</v>
      </c>
    </row>
    <row r="3017" spans="82:88" x14ac:dyDescent="0.25">
      <c r="CD30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BORD'!$B$13:$B$2000,0),9)))*Q3017/$M$18)</f>
        <v>237.96</v>
      </c>
      <c r="CF3017">
        <f>'[1]TABLEAU DE BORD'!B3015</f>
        <v>0</v>
      </c>
      <c r="CG3017">
        <f>'[1]TABLEAU DE BORD'!E3015-'[1]TABLEAU DE BORD'!C3015</f>
        <v>0</v>
      </c>
      <c r="CI3017">
        <f>'[1]TABLEAU DE BORD'!H3015</f>
        <v>0</v>
      </c>
      <c r="CJ3017">
        <f>'[1]TABLEAU DE BORD'!K3015-'[1]TABLEAU DE BORD'!I3015</f>
        <v>0</v>
      </c>
    </row>
    <row r="3018" spans="82:88" x14ac:dyDescent="0.25">
      <c r="CD30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BORD'!$B$13:$B$2000,0),9)))*Q3018/$M$18)</f>
        <v>237.96</v>
      </c>
      <c r="CF3018">
        <f>'[1]TABLEAU DE BORD'!B3016</f>
        <v>0</v>
      </c>
      <c r="CG3018">
        <f>'[1]TABLEAU DE BORD'!E3016-'[1]TABLEAU DE BORD'!C3016</f>
        <v>0</v>
      </c>
      <c r="CI3018">
        <f>'[1]TABLEAU DE BORD'!H3016</f>
        <v>0</v>
      </c>
      <c r="CJ3018">
        <f>'[1]TABLEAU DE BORD'!K3016-'[1]TABLEAU DE BORD'!I3016</f>
        <v>0</v>
      </c>
    </row>
    <row r="3019" spans="82:88" x14ac:dyDescent="0.25">
      <c r="CD30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BORD'!$B$13:$B$2000,0),9)))*Q3019/$M$18)</f>
        <v>237.96</v>
      </c>
      <c r="CF3019">
        <f>'[1]TABLEAU DE BORD'!B3017</f>
        <v>0</v>
      </c>
      <c r="CG3019">
        <f>'[1]TABLEAU DE BORD'!E3017-'[1]TABLEAU DE BORD'!C3017</f>
        <v>0</v>
      </c>
      <c r="CI3019">
        <f>'[1]TABLEAU DE BORD'!H3017</f>
        <v>0</v>
      </c>
      <c r="CJ3019">
        <f>'[1]TABLEAU DE BORD'!K3017-'[1]TABLEAU DE BORD'!I3017</f>
        <v>0</v>
      </c>
    </row>
    <row r="3020" spans="82:88" x14ac:dyDescent="0.25">
      <c r="CD30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BORD'!$B$13:$B$2000,0),9)))*Q3020/$M$18)</f>
        <v>237.96</v>
      </c>
      <c r="CF3020">
        <f>'[1]TABLEAU DE BORD'!B3018</f>
        <v>0</v>
      </c>
      <c r="CG3020">
        <f>'[1]TABLEAU DE BORD'!E3018-'[1]TABLEAU DE BORD'!C3018</f>
        <v>0</v>
      </c>
      <c r="CI3020">
        <f>'[1]TABLEAU DE BORD'!H3018</f>
        <v>0</v>
      </c>
      <c r="CJ3020">
        <f>'[1]TABLEAU DE BORD'!K3018-'[1]TABLEAU DE BORD'!I3018</f>
        <v>0</v>
      </c>
    </row>
    <row r="3021" spans="82:88" x14ac:dyDescent="0.25">
      <c r="CD30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BORD'!$B$13:$B$2000,0),9)))*Q3021/$M$18)</f>
        <v>237.96</v>
      </c>
      <c r="CF3021">
        <f>'[1]TABLEAU DE BORD'!B3019</f>
        <v>0</v>
      </c>
      <c r="CG3021">
        <f>'[1]TABLEAU DE BORD'!E3019-'[1]TABLEAU DE BORD'!C3019</f>
        <v>0</v>
      </c>
      <c r="CI3021">
        <f>'[1]TABLEAU DE BORD'!H3019</f>
        <v>0</v>
      </c>
      <c r="CJ3021">
        <f>'[1]TABLEAU DE BORD'!K3019-'[1]TABLEAU DE BORD'!I3019</f>
        <v>0</v>
      </c>
    </row>
    <row r="3022" spans="82:88" x14ac:dyDescent="0.25">
      <c r="CD30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BORD'!$B$13:$B$2000,0),9)))*Q3022/$M$18)</f>
        <v>237.96</v>
      </c>
      <c r="CF3022">
        <f>'[1]TABLEAU DE BORD'!B3020</f>
        <v>0</v>
      </c>
      <c r="CG3022">
        <f>'[1]TABLEAU DE BORD'!E3020-'[1]TABLEAU DE BORD'!C3020</f>
        <v>0</v>
      </c>
      <c r="CI3022">
        <f>'[1]TABLEAU DE BORD'!H3020</f>
        <v>0</v>
      </c>
      <c r="CJ3022">
        <f>'[1]TABLEAU DE BORD'!K3020-'[1]TABLEAU DE BORD'!I3020</f>
        <v>0</v>
      </c>
    </row>
    <row r="3023" spans="82:88" x14ac:dyDescent="0.25">
      <c r="CD30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BORD'!$B$13:$B$2000,0),9)))*Q3023/$M$18)</f>
        <v>237.96</v>
      </c>
      <c r="CF3023">
        <f>'[1]TABLEAU DE BORD'!B3021</f>
        <v>0</v>
      </c>
      <c r="CG3023">
        <f>'[1]TABLEAU DE BORD'!E3021-'[1]TABLEAU DE BORD'!C3021</f>
        <v>0</v>
      </c>
      <c r="CI3023">
        <f>'[1]TABLEAU DE BORD'!H3021</f>
        <v>0</v>
      </c>
      <c r="CJ3023">
        <f>'[1]TABLEAU DE BORD'!K3021-'[1]TABLEAU DE BORD'!I3021</f>
        <v>0</v>
      </c>
    </row>
    <row r="3024" spans="82:88" x14ac:dyDescent="0.25">
      <c r="CD30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BORD'!$B$13:$B$2000,0),9)))*Q3024/$M$18)</f>
        <v>237.96</v>
      </c>
      <c r="CF3024">
        <f>'[1]TABLEAU DE BORD'!B3022</f>
        <v>0</v>
      </c>
      <c r="CG3024">
        <f>'[1]TABLEAU DE BORD'!E3022-'[1]TABLEAU DE BORD'!C3022</f>
        <v>0</v>
      </c>
      <c r="CI3024">
        <f>'[1]TABLEAU DE BORD'!H3022</f>
        <v>0</v>
      </c>
      <c r="CJ3024">
        <f>'[1]TABLEAU DE BORD'!K3022-'[1]TABLEAU DE BORD'!I3022</f>
        <v>0</v>
      </c>
    </row>
    <row r="3025" spans="82:88" x14ac:dyDescent="0.25">
      <c r="CD30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BORD'!$B$13:$B$2000,0),9)))*Q3025/$M$18)</f>
        <v>237.96</v>
      </c>
      <c r="CF3025">
        <f>'[1]TABLEAU DE BORD'!B3023</f>
        <v>0</v>
      </c>
      <c r="CG3025">
        <f>'[1]TABLEAU DE BORD'!E3023-'[1]TABLEAU DE BORD'!C3023</f>
        <v>0</v>
      </c>
      <c r="CI3025">
        <f>'[1]TABLEAU DE BORD'!H3023</f>
        <v>0</v>
      </c>
      <c r="CJ3025">
        <f>'[1]TABLEAU DE BORD'!K3023-'[1]TABLEAU DE BORD'!I3023</f>
        <v>0</v>
      </c>
    </row>
    <row r="3026" spans="82:88" x14ac:dyDescent="0.25">
      <c r="CD30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BORD'!$B$13:$B$2000,0),9)))*Q3026/$M$18)</f>
        <v>237.96</v>
      </c>
      <c r="CF3026">
        <f>'[1]TABLEAU DE BORD'!B3024</f>
        <v>0</v>
      </c>
      <c r="CG3026">
        <f>'[1]TABLEAU DE BORD'!E3024-'[1]TABLEAU DE BORD'!C3024</f>
        <v>0</v>
      </c>
      <c r="CI3026">
        <f>'[1]TABLEAU DE BORD'!H3024</f>
        <v>0</v>
      </c>
      <c r="CJ3026">
        <f>'[1]TABLEAU DE BORD'!K3024-'[1]TABLEAU DE BORD'!I3024</f>
        <v>0</v>
      </c>
    </row>
    <row r="3027" spans="82:88" x14ac:dyDescent="0.25">
      <c r="CD30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BORD'!$B$13:$B$2000,0),9)))*Q3027/$M$18)</f>
        <v>237.96</v>
      </c>
      <c r="CF3027">
        <f>'[1]TABLEAU DE BORD'!B3025</f>
        <v>0</v>
      </c>
      <c r="CG3027">
        <f>'[1]TABLEAU DE BORD'!E3025-'[1]TABLEAU DE BORD'!C3025</f>
        <v>0</v>
      </c>
      <c r="CI3027">
        <f>'[1]TABLEAU DE BORD'!H3025</f>
        <v>0</v>
      </c>
      <c r="CJ3027">
        <f>'[1]TABLEAU DE BORD'!K3025-'[1]TABLEAU DE BORD'!I3025</f>
        <v>0</v>
      </c>
    </row>
    <row r="3028" spans="82:88" x14ac:dyDescent="0.25">
      <c r="CD30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BORD'!$B$13:$B$2000,0),9)))*Q3028/$M$18)</f>
        <v>237.96</v>
      </c>
      <c r="CF3028">
        <f>'[1]TABLEAU DE BORD'!B3026</f>
        <v>0</v>
      </c>
      <c r="CG3028">
        <f>'[1]TABLEAU DE BORD'!E3026-'[1]TABLEAU DE BORD'!C3026</f>
        <v>0</v>
      </c>
      <c r="CI3028">
        <f>'[1]TABLEAU DE BORD'!H3026</f>
        <v>0</v>
      </c>
      <c r="CJ3028">
        <f>'[1]TABLEAU DE BORD'!K3026-'[1]TABLEAU DE BORD'!I3026</f>
        <v>0</v>
      </c>
    </row>
    <row r="3029" spans="82:88" x14ac:dyDescent="0.25">
      <c r="CD30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BORD'!$B$13:$B$2000,0),9)))*Q3029/$M$18)</f>
        <v>237.96</v>
      </c>
      <c r="CF3029">
        <f>'[1]TABLEAU DE BORD'!B3027</f>
        <v>0</v>
      </c>
      <c r="CG3029">
        <f>'[1]TABLEAU DE BORD'!E3027-'[1]TABLEAU DE BORD'!C3027</f>
        <v>0</v>
      </c>
      <c r="CI3029">
        <f>'[1]TABLEAU DE BORD'!H3027</f>
        <v>0</v>
      </c>
      <c r="CJ3029">
        <f>'[1]TABLEAU DE BORD'!K3027-'[1]TABLEAU DE BORD'!I3027</f>
        <v>0</v>
      </c>
    </row>
    <row r="3030" spans="82:88" x14ac:dyDescent="0.25">
      <c r="CD30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BORD'!$B$13:$B$2000,0),9)))*Q3030/$M$18)</f>
        <v>237.96</v>
      </c>
      <c r="CF3030">
        <f>'[1]TABLEAU DE BORD'!B3028</f>
        <v>0</v>
      </c>
      <c r="CG3030">
        <f>'[1]TABLEAU DE BORD'!E3028-'[1]TABLEAU DE BORD'!C3028</f>
        <v>0</v>
      </c>
      <c r="CI3030">
        <f>'[1]TABLEAU DE BORD'!H3028</f>
        <v>0</v>
      </c>
      <c r="CJ3030">
        <f>'[1]TABLEAU DE BORD'!K3028-'[1]TABLEAU DE BORD'!I3028</f>
        <v>0</v>
      </c>
    </row>
    <row r="3031" spans="82:88" x14ac:dyDescent="0.25">
      <c r="CD30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BORD'!$B$13:$B$2000,0),9)))*Q3031/$M$18)</f>
        <v>237.96</v>
      </c>
      <c r="CF3031">
        <f>'[1]TABLEAU DE BORD'!B3029</f>
        <v>0</v>
      </c>
      <c r="CG3031">
        <f>'[1]TABLEAU DE BORD'!E3029-'[1]TABLEAU DE BORD'!C3029</f>
        <v>0</v>
      </c>
      <c r="CI3031">
        <f>'[1]TABLEAU DE BORD'!H3029</f>
        <v>0</v>
      </c>
      <c r="CJ3031">
        <f>'[1]TABLEAU DE BORD'!K3029-'[1]TABLEAU DE BORD'!I3029</f>
        <v>0</v>
      </c>
    </row>
    <row r="3032" spans="82:88" x14ac:dyDescent="0.25">
      <c r="CD30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BORD'!$B$13:$B$2000,0),9)))*Q3032/$M$18)</f>
        <v>237.96</v>
      </c>
      <c r="CF3032">
        <f>'[1]TABLEAU DE BORD'!B3030</f>
        <v>0</v>
      </c>
      <c r="CG3032">
        <f>'[1]TABLEAU DE BORD'!E3030-'[1]TABLEAU DE BORD'!C3030</f>
        <v>0</v>
      </c>
      <c r="CI3032">
        <f>'[1]TABLEAU DE BORD'!H3030</f>
        <v>0</v>
      </c>
      <c r="CJ3032">
        <f>'[1]TABLEAU DE BORD'!K3030-'[1]TABLEAU DE BORD'!I3030</f>
        <v>0</v>
      </c>
    </row>
    <row r="3033" spans="82:88" x14ac:dyDescent="0.25">
      <c r="CD30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BORD'!$B$13:$B$2000,0),9)))*Q3033/$M$18)</f>
        <v>237.96</v>
      </c>
      <c r="CF3033">
        <f>'[1]TABLEAU DE BORD'!B3031</f>
        <v>0</v>
      </c>
      <c r="CG3033">
        <f>'[1]TABLEAU DE BORD'!E3031-'[1]TABLEAU DE BORD'!C3031</f>
        <v>0</v>
      </c>
      <c r="CI3033">
        <f>'[1]TABLEAU DE BORD'!H3031</f>
        <v>0</v>
      </c>
      <c r="CJ3033">
        <f>'[1]TABLEAU DE BORD'!K3031-'[1]TABLEAU DE BORD'!I3031</f>
        <v>0</v>
      </c>
    </row>
    <row r="3034" spans="82:88" x14ac:dyDescent="0.25">
      <c r="CD30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BORD'!$B$13:$B$2000,0),9)))*Q3034/$M$18)</f>
        <v>237.96</v>
      </c>
      <c r="CF3034">
        <f>'[1]TABLEAU DE BORD'!B3032</f>
        <v>0</v>
      </c>
      <c r="CG3034">
        <f>'[1]TABLEAU DE BORD'!E3032-'[1]TABLEAU DE BORD'!C3032</f>
        <v>0</v>
      </c>
      <c r="CI3034">
        <f>'[1]TABLEAU DE BORD'!H3032</f>
        <v>0</v>
      </c>
      <c r="CJ3034">
        <f>'[1]TABLEAU DE BORD'!K3032-'[1]TABLEAU DE BORD'!I3032</f>
        <v>0</v>
      </c>
    </row>
    <row r="3035" spans="82:88" x14ac:dyDescent="0.25">
      <c r="CD30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BORD'!$B$13:$B$2000,0),9)))*Q3035/$M$18)</f>
        <v>237.96</v>
      </c>
      <c r="CF3035">
        <f>'[1]TABLEAU DE BORD'!B3033</f>
        <v>0</v>
      </c>
      <c r="CG3035">
        <f>'[1]TABLEAU DE BORD'!E3033-'[1]TABLEAU DE BORD'!C3033</f>
        <v>0</v>
      </c>
      <c r="CI3035">
        <f>'[1]TABLEAU DE BORD'!H3033</f>
        <v>0</v>
      </c>
      <c r="CJ3035">
        <f>'[1]TABLEAU DE BORD'!K3033-'[1]TABLEAU DE BORD'!I3033</f>
        <v>0</v>
      </c>
    </row>
    <row r="3036" spans="82:88" x14ac:dyDescent="0.25">
      <c r="CD30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BORD'!$B$13:$B$2000,0),9)))*Q3036/$M$18)</f>
        <v>237.96</v>
      </c>
      <c r="CF3036">
        <f>'[1]TABLEAU DE BORD'!B3034</f>
        <v>0</v>
      </c>
      <c r="CG3036">
        <f>'[1]TABLEAU DE BORD'!E3034-'[1]TABLEAU DE BORD'!C3034</f>
        <v>0</v>
      </c>
      <c r="CI3036">
        <f>'[1]TABLEAU DE BORD'!H3034</f>
        <v>0</v>
      </c>
      <c r="CJ3036">
        <f>'[1]TABLEAU DE BORD'!K3034-'[1]TABLEAU DE BORD'!I3034</f>
        <v>0</v>
      </c>
    </row>
    <row r="3037" spans="82:88" x14ac:dyDescent="0.25">
      <c r="CD30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BORD'!$B$13:$B$2000,0),9)))*Q3037/$M$18)</f>
        <v>237.96</v>
      </c>
      <c r="CF3037">
        <f>'[1]TABLEAU DE BORD'!B3035</f>
        <v>0</v>
      </c>
      <c r="CG3037">
        <f>'[1]TABLEAU DE BORD'!E3035-'[1]TABLEAU DE BORD'!C3035</f>
        <v>0</v>
      </c>
      <c r="CI3037">
        <f>'[1]TABLEAU DE BORD'!H3035</f>
        <v>0</v>
      </c>
      <c r="CJ3037">
        <f>'[1]TABLEAU DE BORD'!K3035-'[1]TABLEAU DE BORD'!I3035</f>
        <v>0</v>
      </c>
    </row>
    <row r="3038" spans="82:88" x14ac:dyDescent="0.25">
      <c r="CD30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BORD'!$B$13:$B$2000,0),9)))*Q3038/$M$18)</f>
        <v>237.96</v>
      </c>
      <c r="CF3038">
        <f>'[1]TABLEAU DE BORD'!B3036</f>
        <v>0</v>
      </c>
      <c r="CG3038">
        <f>'[1]TABLEAU DE BORD'!E3036-'[1]TABLEAU DE BORD'!C3036</f>
        <v>0</v>
      </c>
      <c r="CI3038">
        <f>'[1]TABLEAU DE BORD'!H3036</f>
        <v>0</v>
      </c>
      <c r="CJ3038">
        <f>'[1]TABLEAU DE BORD'!K3036-'[1]TABLEAU DE BORD'!I3036</f>
        <v>0</v>
      </c>
    </row>
    <row r="3039" spans="82:88" x14ac:dyDescent="0.25">
      <c r="CD30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BORD'!$B$13:$B$2000,0),9)))*Q3039/$M$18)</f>
        <v>237.96</v>
      </c>
      <c r="CF3039">
        <f>'[1]TABLEAU DE BORD'!B3037</f>
        <v>0</v>
      </c>
      <c r="CG3039">
        <f>'[1]TABLEAU DE BORD'!E3037-'[1]TABLEAU DE BORD'!C3037</f>
        <v>0</v>
      </c>
      <c r="CI3039">
        <f>'[1]TABLEAU DE BORD'!H3037</f>
        <v>0</v>
      </c>
      <c r="CJ3039">
        <f>'[1]TABLEAU DE BORD'!K3037-'[1]TABLEAU DE BORD'!I3037</f>
        <v>0</v>
      </c>
    </row>
    <row r="3040" spans="82:88" x14ac:dyDescent="0.25">
      <c r="CD30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BORD'!$B$13:$B$2000,0),9)))*Q3040/$M$18)</f>
        <v>237.96</v>
      </c>
      <c r="CF3040">
        <f>'[1]TABLEAU DE BORD'!B3038</f>
        <v>0</v>
      </c>
      <c r="CG3040">
        <f>'[1]TABLEAU DE BORD'!E3038-'[1]TABLEAU DE BORD'!C3038</f>
        <v>0</v>
      </c>
      <c r="CI3040">
        <f>'[1]TABLEAU DE BORD'!H3038</f>
        <v>0</v>
      </c>
      <c r="CJ3040">
        <f>'[1]TABLEAU DE BORD'!K3038-'[1]TABLEAU DE BORD'!I3038</f>
        <v>0</v>
      </c>
    </row>
    <row r="3041" spans="82:88" x14ac:dyDescent="0.25">
      <c r="CD30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BORD'!$B$13:$B$2000,0),9)))*Q3041/$M$18)</f>
        <v>237.96</v>
      </c>
      <c r="CF3041">
        <f>'[1]TABLEAU DE BORD'!B3039</f>
        <v>0</v>
      </c>
      <c r="CG3041">
        <f>'[1]TABLEAU DE BORD'!E3039-'[1]TABLEAU DE BORD'!C3039</f>
        <v>0</v>
      </c>
      <c r="CI3041">
        <f>'[1]TABLEAU DE BORD'!H3039</f>
        <v>0</v>
      </c>
      <c r="CJ3041">
        <f>'[1]TABLEAU DE BORD'!K3039-'[1]TABLEAU DE BORD'!I3039</f>
        <v>0</v>
      </c>
    </row>
    <row r="3042" spans="82:88" x14ac:dyDescent="0.25">
      <c r="CD30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BORD'!$B$13:$B$2000,0),9)))*Q3042/$M$18)</f>
        <v>237.96</v>
      </c>
      <c r="CF3042">
        <f>'[1]TABLEAU DE BORD'!B3040</f>
        <v>0</v>
      </c>
      <c r="CG3042">
        <f>'[1]TABLEAU DE BORD'!E3040-'[1]TABLEAU DE BORD'!C3040</f>
        <v>0</v>
      </c>
      <c r="CI3042">
        <f>'[1]TABLEAU DE BORD'!H3040</f>
        <v>0</v>
      </c>
      <c r="CJ3042">
        <f>'[1]TABLEAU DE BORD'!K3040-'[1]TABLEAU DE BORD'!I3040</f>
        <v>0</v>
      </c>
    </row>
    <row r="3043" spans="82:88" x14ac:dyDescent="0.25">
      <c r="CD30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BORD'!$B$13:$B$2000,0),9)))*Q3043/$M$18)</f>
        <v>237.96</v>
      </c>
      <c r="CF3043">
        <f>'[1]TABLEAU DE BORD'!B3041</f>
        <v>0</v>
      </c>
      <c r="CG3043">
        <f>'[1]TABLEAU DE BORD'!E3041-'[1]TABLEAU DE BORD'!C3041</f>
        <v>0</v>
      </c>
      <c r="CI3043">
        <f>'[1]TABLEAU DE BORD'!H3041</f>
        <v>0</v>
      </c>
      <c r="CJ3043">
        <f>'[1]TABLEAU DE BORD'!K3041-'[1]TABLEAU DE BORD'!I3041</f>
        <v>0</v>
      </c>
    </row>
    <row r="3044" spans="82:88" x14ac:dyDescent="0.25">
      <c r="CD30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BORD'!$B$13:$B$2000,0),9)))*Q3044/$M$18)</f>
        <v>237.96</v>
      </c>
      <c r="CF3044">
        <f>'[1]TABLEAU DE BORD'!B3042</f>
        <v>0</v>
      </c>
      <c r="CG3044">
        <f>'[1]TABLEAU DE BORD'!E3042-'[1]TABLEAU DE BORD'!C3042</f>
        <v>0</v>
      </c>
      <c r="CI3044">
        <f>'[1]TABLEAU DE BORD'!H3042</f>
        <v>0</v>
      </c>
      <c r="CJ3044">
        <f>'[1]TABLEAU DE BORD'!K3042-'[1]TABLEAU DE BORD'!I3042</f>
        <v>0</v>
      </c>
    </row>
    <row r="3045" spans="82:88" x14ac:dyDescent="0.25">
      <c r="CD30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BORD'!$B$13:$B$2000,0),9)))*Q3045/$M$18)</f>
        <v>237.96</v>
      </c>
      <c r="CF3045">
        <f>'[1]TABLEAU DE BORD'!B3043</f>
        <v>0</v>
      </c>
      <c r="CG3045">
        <f>'[1]TABLEAU DE BORD'!E3043-'[1]TABLEAU DE BORD'!C3043</f>
        <v>0</v>
      </c>
      <c r="CI3045">
        <f>'[1]TABLEAU DE BORD'!H3043</f>
        <v>0</v>
      </c>
      <c r="CJ3045">
        <f>'[1]TABLEAU DE BORD'!K3043-'[1]TABLEAU DE BORD'!I3043</f>
        <v>0</v>
      </c>
    </row>
    <row r="3046" spans="82:88" x14ac:dyDescent="0.25">
      <c r="CD30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BORD'!$B$13:$B$2000,0),9)))*Q3046/$M$18)</f>
        <v>237.96</v>
      </c>
      <c r="CF3046">
        <f>'[1]TABLEAU DE BORD'!B3044</f>
        <v>0</v>
      </c>
      <c r="CG3046">
        <f>'[1]TABLEAU DE BORD'!E3044-'[1]TABLEAU DE BORD'!C3044</f>
        <v>0</v>
      </c>
      <c r="CI3046">
        <f>'[1]TABLEAU DE BORD'!H3044</f>
        <v>0</v>
      </c>
      <c r="CJ3046">
        <f>'[1]TABLEAU DE BORD'!K3044-'[1]TABLEAU DE BORD'!I3044</f>
        <v>0</v>
      </c>
    </row>
    <row r="3047" spans="82:88" x14ac:dyDescent="0.25">
      <c r="CD30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BORD'!$B$13:$B$2000,0),9)))*Q3047/$M$18)</f>
        <v>237.96</v>
      </c>
      <c r="CF3047">
        <f>'[1]TABLEAU DE BORD'!B3045</f>
        <v>0</v>
      </c>
      <c r="CG3047">
        <f>'[1]TABLEAU DE BORD'!E3045-'[1]TABLEAU DE BORD'!C3045</f>
        <v>0</v>
      </c>
      <c r="CI3047">
        <f>'[1]TABLEAU DE BORD'!H3045</f>
        <v>0</v>
      </c>
      <c r="CJ3047">
        <f>'[1]TABLEAU DE BORD'!K3045-'[1]TABLEAU DE BORD'!I3045</f>
        <v>0</v>
      </c>
    </row>
    <row r="3048" spans="82:88" x14ac:dyDescent="0.25">
      <c r="CD30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BORD'!$B$13:$B$2000,0),9)))*Q3048/$M$18)</f>
        <v>237.96</v>
      </c>
      <c r="CF3048">
        <f>'[1]TABLEAU DE BORD'!B3046</f>
        <v>0</v>
      </c>
      <c r="CG3048">
        <f>'[1]TABLEAU DE BORD'!E3046-'[1]TABLEAU DE BORD'!C3046</f>
        <v>0</v>
      </c>
      <c r="CI3048">
        <f>'[1]TABLEAU DE BORD'!H3046</f>
        <v>0</v>
      </c>
      <c r="CJ3048">
        <f>'[1]TABLEAU DE BORD'!K3046-'[1]TABLEAU DE BORD'!I3046</f>
        <v>0</v>
      </c>
    </row>
    <row r="3049" spans="82:88" x14ac:dyDescent="0.25">
      <c r="CD30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BORD'!$B$13:$B$2000,0),9)))*Q3049/$M$18)</f>
        <v>237.96</v>
      </c>
      <c r="CF3049">
        <f>'[1]TABLEAU DE BORD'!B3047</f>
        <v>0</v>
      </c>
      <c r="CG3049">
        <f>'[1]TABLEAU DE BORD'!E3047-'[1]TABLEAU DE BORD'!C3047</f>
        <v>0</v>
      </c>
      <c r="CI3049">
        <f>'[1]TABLEAU DE BORD'!H3047</f>
        <v>0</v>
      </c>
      <c r="CJ3049">
        <f>'[1]TABLEAU DE BORD'!K3047-'[1]TABLEAU DE BORD'!I3047</f>
        <v>0</v>
      </c>
    </row>
    <row r="3050" spans="82:88" x14ac:dyDescent="0.25">
      <c r="CD30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BORD'!$B$13:$B$2000,0),9)))*Q3050/$M$18)</f>
        <v>237.96</v>
      </c>
      <c r="CF3050">
        <f>'[1]TABLEAU DE BORD'!B3048</f>
        <v>0</v>
      </c>
      <c r="CG3050">
        <f>'[1]TABLEAU DE BORD'!E3048-'[1]TABLEAU DE BORD'!C3048</f>
        <v>0</v>
      </c>
      <c r="CI3050">
        <f>'[1]TABLEAU DE BORD'!H3048</f>
        <v>0</v>
      </c>
      <c r="CJ3050">
        <f>'[1]TABLEAU DE BORD'!K3048-'[1]TABLEAU DE BORD'!I3048</f>
        <v>0</v>
      </c>
    </row>
    <row r="3051" spans="82:88" x14ac:dyDescent="0.25">
      <c r="CD30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BORD'!$B$13:$B$2000,0),9)))*Q3051/$M$18)</f>
        <v>237.96</v>
      </c>
      <c r="CF3051">
        <f>'[1]TABLEAU DE BORD'!B3049</f>
        <v>0</v>
      </c>
      <c r="CG3051">
        <f>'[1]TABLEAU DE BORD'!E3049-'[1]TABLEAU DE BORD'!C3049</f>
        <v>0</v>
      </c>
      <c r="CI3051">
        <f>'[1]TABLEAU DE BORD'!H3049</f>
        <v>0</v>
      </c>
      <c r="CJ3051">
        <f>'[1]TABLEAU DE BORD'!K3049-'[1]TABLEAU DE BORD'!I3049</f>
        <v>0</v>
      </c>
    </row>
    <row r="3052" spans="82:88" x14ac:dyDescent="0.25">
      <c r="CD30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BORD'!$B$13:$B$2000,0),9)))*Q3052/$M$18)</f>
        <v>237.96</v>
      </c>
      <c r="CF3052">
        <f>'[1]TABLEAU DE BORD'!B3050</f>
        <v>0</v>
      </c>
      <c r="CG3052">
        <f>'[1]TABLEAU DE BORD'!E3050-'[1]TABLEAU DE BORD'!C3050</f>
        <v>0</v>
      </c>
      <c r="CI3052">
        <f>'[1]TABLEAU DE BORD'!H3050</f>
        <v>0</v>
      </c>
      <c r="CJ3052">
        <f>'[1]TABLEAU DE BORD'!K3050-'[1]TABLEAU DE BORD'!I3050</f>
        <v>0</v>
      </c>
    </row>
    <row r="3053" spans="82:88" x14ac:dyDescent="0.25">
      <c r="CD30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BORD'!$B$13:$B$2000,0),9)))*Q3053/$M$18)</f>
        <v>237.96</v>
      </c>
      <c r="CF3053">
        <f>'[1]TABLEAU DE BORD'!B3051</f>
        <v>0</v>
      </c>
      <c r="CG3053">
        <f>'[1]TABLEAU DE BORD'!E3051-'[1]TABLEAU DE BORD'!C3051</f>
        <v>0</v>
      </c>
      <c r="CI3053">
        <f>'[1]TABLEAU DE BORD'!H3051</f>
        <v>0</v>
      </c>
      <c r="CJ3053">
        <f>'[1]TABLEAU DE BORD'!K3051-'[1]TABLEAU DE BORD'!I3051</f>
        <v>0</v>
      </c>
    </row>
    <row r="3054" spans="82:88" x14ac:dyDescent="0.25">
      <c r="CD30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BORD'!$B$13:$B$2000,0),9)))*Q3054/$M$18)</f>
        <v>237.96</v>
      </c>
      <c r="CF3054">
        <f>'[1]TABLEAU DE BORD'!B3052</f>
        <v>0</v>
      </c>
      <c r="CG3054">
        <f>'[1]TABLEAU DE BORD'!E3052-'[1]TABLEAU DE BORD'!C3052</f>
        <v>0</v>
      </c>
      <c r="CI3054">
        <f>'[1]TABLEAU DE BORD'!H3052</f>
        <v>0</v>
      </c>
      <c r="CJ3054">
        <f>'[1]TABLEAU DE BORD'!K3052-'[1]TABLEAU DE BORD'!I3052</f>
        <v>0</v>
      </c>
    </row>
    <row r="3055" spans="82:88" x14ac:dyDescent="0.25">
      <c r="CD30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BORD'!$B$13:$B$2000,0),9)))*Q3055/$M$18)</f>
        <v>237.96</v>
      </c>
      <c r="CF3055">
        <f>'[1]TABLEAU DE BORD'!B3053</f>
        <v>0</v>
      </c>
      <c r="CG3055">
        <f>'[1]TABLEAU DE BORD'!E3053-'[1]TABLEAU DE BORD'!C3053</f>
        <v>0</v>
      </c>
      <c r="CI3055">
        <f>'[1]TABLEAU DE BORD'!H3053</f>
        <v>0</v>
      </c>
      <c r="CJ3055">
        <f>'[1]TABLEAU DE BORD'!K3053-'[1]TABLEAU DE BORD'!I3053</f>
        <v>0</v>
      </c>
    </row>
    <row r="3056" spans="82:88" x14ac:dyDescent="0.25">
      <c r="CD30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BORD'!$B$13:$B$2000,0),9)))*Q3056/$M$18)</f>
        <v>237.96</v>
      </c>
      <c r="CF3056">
        <f>'[1]TABLEAU DE BORD'!B3054</f>
        <v>0</v>
      </c>
      <c r="CG3056">
        <f>'[1]TABLEAU DE BORD'!E3054-'[1]TABLEAU DE BORD'!C3054</f>
        <v>0</v>
      </c>
      <c r="CI3056">
        <f>'[1]TABLEAU DE BORD'!H3054</f>
        <v>0</v>
      </c>
      <c r="CJ3056">
        <f>'[1]TABLEAU DE BORD'!K3054-'[1]TABLEAU DE BORD'!I3054</f>
        <v>0</v>
      </c>
    </row>
    <row r="3057" spans="82:88" x14ac:dyDescent="0.25">
      <c r="CD30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BORD'!$B$13:$B$2000,0),9)))*Q3057/$M$18)</f>
        <v>237.96</v>
      </c>
      <c r="CF3057">
        <f>'[1]TABLEAU DE BORD'!B3055</f>
        <v>0</v>
      </c>
      <c r="CG3057">
        <f>'[1]TABLEAU DE BORD'!E3055-'[1]TABLEAU DE BORD'!C3055</f>
        <v>0</v>
      </c>
      <c r="CI3057">
        <f>'[1]TABLEAU DE BORD'!H3055</f>
        <v>0</v>
      </c>
      <c r="CJ3057">
        <f>'[1]TABLEAU DE BORD'!K3055-'[1]TABLEAU DE BORD'!I3055</f>
        <v>0</v>
      </c>
    </row>
    <row r="3058" spans="82:88" x14ac:dyDescent="0.25">
      <c r="CD30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BORD'!$B$13:$B$2000,0),9)))*Q3058/$M$18)</f>
        <v>237.96</v>
      </c>
      <c r="CF3058">
        <f>'[1]TABLEAU DE BORD'!B3056</f>
        <v>0</v>
      </c>
      <c r="CG3058">
        <f>'[1]TABLEAU DE BORD'!E3056-'[1]TABLEAU DE BORD'!C3056</f>
        <v>0</v>
      </c>
      <c r="CI3058">
        <f>'[1]TABLEAU DE BORD'!H3056</f>
        <v>0</v>
      </c>
      <c r="CJ3058">
        <f>'[1]TABLEAU DE BORD'!K3056-'[1]TABLEAU DE BORD'!I3056</f>
        <v>0</v>
      </c>
    </row>
    <row r="3059" spans="82:88" x14ac:dyDescent="0.25">
      <c r="CD30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BORD'!$B$13:$B$2000,0),9)))*Q3059/$M$18)</f>
        <v>237.96</v>
      </c>
      <c r="CF3059">
        <f>'[1]TABLEAU DE BORD'!B3057</f>
        <v>0</v>
      </c>
      <c r="CG3059">
        <f>'[1]TABLEAU DE BORD'!E3057-'[1]TABLEAU DE BORD'!C3057</f>
        <v>0</v>
      </c>
      <c r="CI3059">
        <f>'[1]TABLEAU DE BORD'!H3057</f>
        <v>0</v>
      </c>
      <c r="CJ3059">
        <f>'[1]TABLEAU DE BORD'!K3057-'[1]TABLEAU DE BORD'!I3057</f>
        <v>0</v>
      </c>
    </row>
    <row r="3060" spans="82:88" x14ac:dyDescent="0.25">
      <c r="CD30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BORD'!$B$13:$B$2000,0),9)))*Q3060/$M$18)</f>
        <v>237.96</v>
      </c>
      <c r="CF3060">
        <f>'[1]TABLEAU DE BORD'!B3058</f>
        <v>0</v>
      </c>
      <c r="CG3060">
        <f>'[1]TABLEAU DE BORD'!E3058-'[1]TABLEAU DE BORD'!C3058</f>
        <v>0</v>
      </c>
      <c r="CI3060">
        <f>'[1]TABLEAU DE BORD'!H3058</f>
        <v>0</v>
      </c>
      <c r="CJ3060">
        <f>'[1]TABLEAU DE BORD'!K3058-'[1]TABLEAU DE BORD'!I3058</f>
        <v>0</v>
      </c>
    </row>
    <row r="3061" spans="82:88" x14ac:dyDescent="0.25">
      <c r="CD30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BORD'!$B$13:$B$2000,0),9)))*Q3061/$M$18)</f>
        <v>237.96</v>
      </c>
      <c r="CF3061">
        <f>'[1]TABLEAU DE BORD'!B3059</f>
        <v>0</v>
      </c>
      <c r="CG3061">
        <f>'[1]TABLEAU DE BORD'!E3059-'[1]TABLEAU DE BORD'!C3059</f>
        <v>0</v>
      </c>
      <c r="CI3061">
        <f>'[1]TABLEAU DE BORD'!H3059</f>
        <v>0</v>
      </c>
      <c r="CJ3061">
        <f>'[1]TABLEAU DE BORD'!K3059-'[1]TABLEAU DE BORD'!I3059</f>
        <v>0</v>
      </c>
    </row>
    <row r="3062" spans="82:88" x14ac:dyDescent="0.25">
      <c r="CD30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BORD'!$B$13:$B$2000,0),9)))*Q3062/$M$18)</f>
        <v>237.96</v>
      </c>
      <c r="CF3062">
        <f>'[1]TABLEAU DE BORD'!B3060</f>
        <v>0</v>
      </c>
      <c r="CG3062">
        <f>'[1]TABLEAU DE BORD'!E3060-'[1]TABLEAU DE BORD'!C3060</f>
        <v>0</v>
      </c>
      <c r="CI3062">
        <f>'[1]TABLEAU DE BORD'!H3060</f>
        <v>0</v>
      </c>
      <c r="CJ3062">
        <f>'[1]TABLEAU DE BORD'!K3060-'[1]TABLEAU DE BORD'!I3060</f>
        <v>0</v>
      </c>
    </row>
    <row r="3063" spans="82:88" x14ac:dyDescent="0.25">
      <c r="CD30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BORD'!$B$13:$B$2000,0),9)))*Q3063/$M$18)</f>
        <v>237.96</v>
      </c>
      <c r="CF3063">
        <f>'[1]TABLEAU DE BORD'!B3061</f>
        <v>0</v>
      </c>
      <c r="CG3063">
        <f>'[1]TABLEAU DE BORD'!E3061-'[1]TABLEAU DE BORD'!C3061</f>
        <v>0</v>
      </c>
      <c r="CI3063">
        <f>'[1]TABLEAU DE BORD'!H3061</f>
        <v>0</v>
      </c>
      <c r="CJ3063">
        <f>'[1]TABLEAU DE BORD'!K3061-'[1]TABLEAU DE BORD'!I3061</f>
        <v>0</v>
      </c>
    </row>
    <row r="3064" spans="82:88" x14ac:dyDescent="0.25">
      <c r="CD30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BORD'!$B$13:$B$2000,0),9)))*Q3064/$M$18)</f>
        <v>237.96</v>
      </c>
      <c r="CF3064">
        <f>'[1]TABLEAU DE BORD'!B3062</f>
        <v>0</v>
      </c>
      <c r="CG3064">
        <f>'[1]TABLEAU DE BORD'!E3062-'[1]TABLEAU DE BORD'!C3062</f>
        <v>0</v>
      </c>
      <c r="CI3064">
        <f>'[1]TABLEAU DE BORD'!H3062</f>
        <v>0</v>
      </c>
      <c r="CJ3064">
        <f>'[1]TABLEAU DE BORD'!K3062-'[1]TABLEAU DE BORD'!I3062</f>
        <v>0</v>
      </c>
    </row>
    <row r="3065" spans="82:88" x14ac:dyDescent="0.25">
      <c r="CD30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BORD'!$B$13:$B$2000,0),9)))*Q3065/$M$18)</f>
        <v>237.96</v>
      </c>
      <c r="CF3065">
        <f>'[1]TABLEAU DE BORD'!B3063</f>
        <v>0</v>
      </c>
      <c r="CG3065">
        <f>'[1]TABLEAU DE BORD'!E3063-'[1]TABLEAU DE BORD'!C3063</f>
        <v>0</v>
      </c>
      <c r="CI3065">
        <f>'[1]TABLEAU DE BORD'!H3063</f>
        <v>0</v>
      </c>
      <c r="CJ3065">
        <f>'[1]TABLEAU DE BORD'!K3063-'[1]TABLEAU DE BORD'!I3063</f>
        <v>0</v>
      </c>
    </row>
    <row r="3066" spans="82:88" x14ac:dyDescent="0.25">
      <c r="CD30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BORD'!$B$13:$B$2000,0),9)))*Q3066/$M$18)</f>
        <v>237.96</v>
      </c>
      <c r="CF3066">
        <f>'[1]TABLEAU DE BORD'!B3064</f>
        <v>0</v>
      </c>
      <c r="CG3066">
        <f>'[1]TABLEAU DE BORD'!E3064-'[1]TABLEAU DE BORD'!C3064</f>
        <v>0</v>
      </c>
      <c r="CI3066">
        <f>'[1]TABLEAU DE BORD'!H3064</f>
        <v>0</v>
      </c>
      <c r="CJ3066">
        <f>'[1]TABLEAU DE BORD'!K3064-'[1]TABLEAU DE BORD'!I3064</f>
        <v>0</v>
      </c>
    </row>
    <row r="3067" spans="82:88" x14ac:dyDescent="0.25">
      <c r="CD30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BORD'!$B$13:$B$2000,0),9)))*Q3067/$M$18)</f>
        <v>237.96</v>
      </c>
      <c r="CF3067">
        <f>'[1]TABLEAU DE BORD'!B3065</f>
        <v>0</v>
      </c>
      <c r="CG3067">
        <f>'[1]TABLEAU DE BORD'!E3065-'[1]TABLEAU DE BORD'!C3065</f>
        <v>0</v>
      </c>
      <c r="CI3067">
        <f>'[1]TABLEAU DE BORD'!H3065</f>
        <v>0</v>
      </c>
      <c r="CJ3067">
        <f>'[1]TABLEAU DE BORD'!K3065-'[1]TABLEAU DE BORD'!I3065</f>
        <v>0</v>
      </c>
    </row>
    <row r="3068" spans="82:88" x14ac:dyDescent="0.25">
      <c r="CD30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BORD'!$B$13:$B$2000,0),9)))*Q3068/$M$18)</f>
        <v>237.96</v>
      </c>
      <c r="CF3068">
        <f>'[1]TABLEAU DE BORD'!B3066</f>
        <v>0</v>
      </c>
      <c r="CG3068">
        <f>'[1]TABLEAU DE BORD'!E3066-'[1]TABLEAU DE BORD'!C3066</f>
        <v>0</v>
      </c>
      <c r="CI3068">
        <f>'[1]TABLEAU DE BORD'!H3066</f>
        <v>0</v>
      </c>
      <c r="CJ3068">
        <f>'[1]TABLEAU DE BORD'!K3066-'[1]TABLEAU DE BORD'!I3066</f>
        <v>0</v>
      </c>
    </row>
    <row r="3069" spans="82:88" x14ac:dyDescent="0.25">
      <c r="CD30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BORD'!$B$13:$B$2000,0),9)))*Q3069/$M$18)</f>
        <v>237.96</v>
      </c>
      <c r="CF3069">
        <f>'[1]TABLEAU DE BORD'!B3067</f>
        <v>0</v>
      </c>
      <c r="CG3069">
        <f>'[1]TABLEAU DE BORD'!E3067-'[1]TABLEAU DE BORD'!C3067</f>
        <v>0</v>
      </c>
      <c r="CI3069">
        <f>'[1]TABLEAU DE BORD'!H3067</f>
        <v>0</v>
      </c>
      <c r="CJ3069">
        <f>'[1]TABLEAU DE BORD'!K3067-'[1]TABLEAU DE BORD'!I3067</f>
        <v>0</v>
      </c>
    </row>
    <row r="3070" spans="82:88" x14ac:dyDescent="0.25">
      <c r="CD30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BORD'!$B$13:$B$2000,0),9)))*Q3070/$M$18)</f>
        <v>237.96</v>
      </c>
      <c r="CF3070">
        <f>'[1]TABLEAU DE BORD'!B3068</f>
        <v>0</v>
      </c>
      <c r="CG3070">
        <f>'[1]TABLEAU DE BORD'!E3068-'[1]TABLEAU DE BORD'!C3068</f>
        <v>0</v>
      </c>
      <c r="CI3070">
        <f>'[1]TABLEAU DE BORD'!H3068</f>
        <v>0</v>
      </c>
      <c r="CJ3070">
        <f>'[1]TABLEAU DE BORD'!K3068-'[1]TABLEAU DE BORD'!I3068</f>
        <v>0</v>
      </c>
    </row>
    <row r="3071" spans="82:88" x14ac:dyDescent="0.25">
      <c r="CD30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BORD'!$B$13:$B$2000,0),9)))*Q3071/$M$18)</f>
        <v>237.96</v>
      </c>
      <c r="CF3071">
        <f>'[1]TABLEAU DE BORD'!B3069</f>
        <v>0</v>
      </c>
      <c r="CG3071">
        <f>'[1]TABLEAU DE BORD'!E3069-'[1]TABLEAU DE BORD'!C3069</f>
        <v>0</v>
      </c>
      <c r="CI3071">
        <f>'[1]TABLEAU DE BORD'!H3069</f>
        <v>0</v>
      </c>
      <c r="CJ3071">
        <f>'[1]TABLEAU DE BORD'!K3069-'[1]TABLEAU DE BORD'!I3069</f>
        <v>0</v>
      </c>
    </row>
    <row r="3072" spans="82:88" x14ac:dyDescent="0.25">
      <c r="CD30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BORD'!$B$13:$B$2000,0),9)))*Q3072/$M$18)</f>
        <v>237.96</v>
      </c>
      <c r="CF3072">
        <f>'[1]TABLEAU DE BORD'!B3070</f>
        <v>0</v>
      </c>
      <c r="CG3072">
        <f>'[1]TABLEAU DE BORD'!E3070-'[1]TABLEAU DE BORD'!C3070</f>
        <v>0</v>
      </c>
      <c r="CI3072">
        <f>'[1]TABLEAU DE BORD'!H3070</f>
        <v>0</v>
      </c>
      <c r="CJ3072">
        <f>'[1]TABLEAU DE BORD'!K3070-'[1]TABLEAU DE BORD'!I3070</f>
        <v>0</v>
      </c>
    </row>
    <row r="3073" spans="82:88" x14ac:dyDescent="0.25">
      <c r="CD30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BORD'!$B$13:$B$2000,0),9)))*Q3073/$M$18)</f>
        <v>237.96</v>
      </c>
      <c r="CF3073">
        <f>'[1]TABLEAU DE BORD'!B3071</f>
        <v>0</v>
      </c>
      <c r="CG3073">
        <f>'[1]TABLEAU DE BORD'!E3071-'[1]TABLEAU DE BORD'!C3071</f>
        <v>0</v>
      </c>
      <c r="CI3073">
        <f>'[1]TABLEAU DE BORD'!H3071</f>
        <v>0</v>
      </c>
      <c r="CJ3073">
        <f>'[1]TABLEAU DE BORD'!K3071-'[1]TABLEAU DE BORD'!I3071</f>
        <v>0</v>
      </c>
    </row>
    <row r="3074" spans="82:88" x14ac:dyDescent="0.25">
      <c r="CD30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BORD'!$B$13:$B$2000,0),9)))*Q3074/$M$18)</f>
        <v>237.96</v>
      </c>
      <c r="CF3074">
        <f>'[1]TABLEAU DE BORD'!B3072</f>
        <v>0</v>
      </c>
      <c r="CG3074">
        <f>'[1]TABLEAU DE BORD'!E3072-'[1]TABLEAU DE BORD'!C3072</f>
        <v>0</v>
      </c>
      <c r="CI3074">
        <f>'[1]TABLEAU DE BORD'!H3072</f>
        <v>0</v>
      </c>
      <c r="CJ3074">
        <f>'[1]TABLEAU DE BORD'!K3072-'[1]TABLEAU DE BORD'!I3072</f>
        <v>0</v>
      </c>
    </row>
    <row r="3075" spans="82:88" x14ac:dyDescent="0.25">
      <c r="CD30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BORD'!$B$13:$B$2000,0),9)))*Q3075/$M$18)</f>
        <v>237.96</v>
      </c>
      <c r="CF3075">
        <f>'[1]TABLEAU DE BORD'!B3073</f>
        <v>0</v>
      </c>
      <c r="CG3075">
        <f>'[1]TABLEAU DE BORD'!E3073-'[1]TABLEAU DE BORD'!C3073</f>
        <v>0</v>
      </c>
      <c r="CI3075">
        <f>'[1]TABLEAU DE BORD'!H3073</f>
        <v>0</v>
      </c>
      <c r="CJ3075">
        <f>'[1]TABLEAU DE BORD'!K3073-'[1]TABLEAU DE BORD'!I3073</f>
        <v>0</v>
      </c>
    </row>
    <row r="3076" spans="82:88" x14ac:dyDescent="0.25">
      <c r="CD30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BORD'!$B$13:$B$2000,0),9)))*Q3076/$M$18)</f>
        <v>237.96</v>
      </c>
      <c r="CF3076">
        <f>'[1]TABLEAU DE BORD'!B3074</f>
        <v>0</v>
      </c>
      <c r="CG3076">
        <f>'[1]TABLEAU DE BORD'!E3074-'[1]TABLEAU DE BORD'!C3074</f>
        <v>0</v>
      </c>
      <c r="CI3076">
        <f>'[1]TABLEAU DE BORD'!H3074</f>
        <v>0</v>
      </c>
      <c r="CJ3076">
        <f>'[1]TABLEAU DE BORD'!K3074-'[1]TABLEAU DE BORD'!I3074</f>
        <v>0</v>
      </c>
    </row>
    <row r="3077" spans="82:88" x14ac:dyDescent="0.25">
      <c r="CD30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BORD'!$B$13:$B$2000,0),9)))*Q3077/$M$18)</f>
        <v>237.96</v>
      </c>
      <c r="CF3077">
        <f>'[1]TABLEAU DE BORD'!B3075</f>
        <v>0</v>
      </c>
      <c r="CG3077">
        <f>'[1]TABLEAU DE BORD'!E3075-'[1]TABLEAU DE BORD'!C3075</f>
        <v>0</v>
      </c>
      <c r="CI3077">
        <f>'[1]TABLEAU DE BORD'!H3075</f>
        <v>0</v>
      </c>
      <c r="CJ3077">
        <f>'[1]TABLEAU DE BORD'!K3075-'[1]TABLEAU DE BORD'!I3075</f>
        <v>0</v>
      </c>
    </row>
    <row r="3078" spans="82:88" x14ac:dyDescent="0.25">
      <c r="CD30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BORD'!$B$13:$B$2000,0),9)))*Q3078/$M$18)</f>
        <v>237.96</v>
      </c>
      <c r="CF3078">
        <f>'[1]TABLEAU DE BORD'!B3076</f>
        <v>0</v>
      </c>
      <c r="CG3078">
        <f>'[1]TABLEAU DE BORD'!E3076-'[1]TABLEAU DE BORD'!C3076</f>
        <v>0</v>
      </c>
      <c r="CI3078">
        <f>'[1]TABLEAU DE BORD'!H3076</f>
        <v>0</v>
      </c>
      <c r="CJ3078">
        <f>'[1]TABLEAU DE BORD'!K3076-'[1]TABLEAU DE BORD'!I3076</f>
        <v>0</v>
      </c>
    </row>
    <row r="3079" spans="82:88" x14ac:dyDescent="0.25">
      <c r="CD30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BORD'!$B$13:$B$2000,0),9)))*Q3079/$M$18)</f>
        <v>237.96</v>
      </c>
      <c r="CF3079">
        <f>'[1]TABLEAU DE BORD'!B3077</f>
        <v>0</v>
      </c>
      <c r="CG3079">
        <f>'[1]TABLEAU DE BORD'!E3077-'[1]TABLEAU DE BORD'!C3077</f>
        <v>0</v>
      </c>
      <c r="CI3079">
        <f>'[1]TABLEAU DE BORD'!H3077</f>
        <v>0</v>
      </c>
      <c r="CJ3079">
        <f>'[1]TABLEAU DE BORD'!K3077-'[1]TABLEAU DE BORD'!I3077</f>
        <v>0</v>
      </c>
    </row>
    <row r="3080" spans="82:88" x14ac:dyDescent="0.25">
      <c r="CD30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BORD'!$B$13:$B$2000,0),9)))*Q3080/$M$18)</f>
        <v>237.96</v>
      </c>
      <c r="CF3080">
        <f>'[1]TABLEAU DE BORD'!B3078</f>
        <v>0</v>
      </c>
      <c r="CG3080">
        <f>'[1]TABLEAU DE BORD'!E3078-'[1]TABLEAU DE BORD'!C3078</f>
        <v>0</v>
      </c>
      <c r="CI3080">
        <f>'[1]TABLEAU DE BORD'!H3078</f>
        <v>0</v>
      </c>
      <c r="CJ3080">
        <f>'[1]TABLEAU DE BORD'!K3078-'[1]TABLEAU DE BORD'!I3078</f>
        <v>0</v>
      </c>
    </row>
    <row r="3081" spans="82:88" x14ac:dyDescent="0.25">
      <c r="CD30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BORD'!$B$13:$B$2000,0),9)))*Q3081/$M$18)</f>
        <v>237.96</v>
      </c>
      <c r="CF3081">
        <f>'[1]TABLEAU DE BORD'!B3079</f>
        <v>0</v>
      </c>
      <c r="CG3081">
        <f>'[1]TABLEAU DE BORD'!E3079-'[1]TABLEAU DE BORD'!C3079</f>
        <v>0</v>
      </c>
      <c r="CI3081">
        <f>'[1]TABLEAU DE BORD'!H3079</f>
        <v>0</v>
      </c>
      <c r="CJ3081">
        <f>'[1]TABLEAU DE BORD'!K3079-'[1]TABLEAU DE BORD'!I3079</f>
        <v>0</v>
      </c>
    </row>
    <row r="3082" spans="82:88" x14ac:dyDescent="0.25">
      <c r="CD30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BORD'!$B$13:$B$2000,0),9)))*Q3082/$M$18)</f>
        <v>237.96</v>
      </c>
      <c r="CF3082">
        <f>'[1]TABLEAU DE BORD'!B3080</f>
        <v>0</v>
      </c>
      <c r="CG3082">
        <f>'[1]TABLEAU DE BORD'!E3080-'[1]TABLEAU DE BORD'!C3080</f>
        <v>0</v>
      </c>
      <c r="CI3082">
        <f>'[1]TABLEAU DE BORD'!H3080</f>
        <v>0</v>
      </c>
      <c r="CJ3082">
        <f>'[1]TABLEAU DE BORD'!K3080-'[1]TABLEAU DE BORD'!I3080</f>
        <v>0</v>
      </c>
    </row>
    <row r="3083" spans="82:88" x14ac:dyDescent="0.25">
      <c r="CD30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BORD'!$B$13:$B$2000,0),9)))*Q3083/$M$18)</f>
        <v>237.96</v>
      </c>
      <c r="CF3083">
        <f>'[1]TABLEAU DE BORD'!B3081</f>
        <v>0</v>
      </c>
      <c r="CG3083">
        <f>'[1]TABLEAU DE BORD'!E3081-'[1]TABLEAU DE BORD'!C3081</f>
        <v>0</v>
      </c>
      <c r="CI3083">
        <f>'[1]TABLEAU DE BORD'!H3081</f>
        <v>0</v>
      </c>
      <c r="CJ3083">
        <f>'[1]TABLEAU DE BORD'!K3081-'[1]TABLEAU DE BORD'!I3081</f>
        <v>0</v>
      </c>
    </row>
    <row r="3084" spans="82:88" x14ac:dyDescent="0.25">
      <c r="CD30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BORD'!$B$13:$B$2000,0),9)))*Q3084/$M$18)</f>
        <v>237.96</v>
      </c>
      <c r="CF3084">
        <f>'[1]TABLEAU DE BORD'!B3082</f>
        <v>0</v>
      </c>
      <c r="CG3084">
        <f>'[1]TABLEAU DE BORD'!E3082-'[1]TABLEAU DE BORD'!C3082</f>
        <v>0</v>
      </c>
      <c r="CI3084">
        <f>'[1]TABLEAU DE BORD'!H3082</f>
        <v>0</v>
      </c>
      <c r="CJ3084">
        <f>'[1]TABLEAU DE BORD'!K3082-'[1]TABLEAU DE BORD'!I3082</f>
        <v>0</v>
      </c>
    </row>
    <row r="3085" spans="82:88" x14ac:dyDescent="0.25">
      <c r="CD30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BORD'!$B$13:$B$2000,0),9)))*Q3085/$M$18)</f>
        <v>237.96</v>
      </c>
      <c r="CF3085">
        <f>'[1]TABLEAU DE BORD'!B3083</f>
        <v>0</v>
      </c>
      <c r="CG3085">
        <f>'[1]TABLEAU DE BORD'!E3083-'[1]TABLEAU DE BORD'!C3083</f>
        <v>0</v>
      </c>
      <c r="CI3085">
        <f>'[1]TABLEAU DE BORD'!H3083</f>
        <v>0</v>
      </c>
      <c r="CJ3085">
        <f>'[1]TABLEAU DE BORD'!K3083-'[1]TABLEAU DE BORD'!I3083</f>
        <v>0</v>
      </c>
    </row>
    <row r="3086" spans="82:88" x14ac:dyDescent="0.25">
      <c r="CD30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BORD'!$B$13:$B$2000,0),9)))*Q3086/$M$18)</f>
        <v>237.96</v>
      </c>
      <c r="CF3086">
        <f>'[1]TABLEAU DE BORD'!B3084</f>
        <v>0</v>
      </c>
      <c r="CG3086">
        <f>'[1]TABLEAU DE BORD'!E3084-'[1]TABLEAU DE BORD'!C3084</f>
        <v>0</v>
      </c>
      <c r="CI3086">
        <f>'[1]TABLEAU DE BORD'!H3084</f>
        <v>0</v>
      </c>
      <c r="CJ3086">
        <f>'[1]TABLEAU DE BORD'!K3084-'[1]TABLEAU DE BORD'!I3084</f>
        <v>0</v>
      </c>
    </row>
    <row r="3087" spans="82:88" x14ac:dyDescent="0.25">
      <c r="CD30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BORD'!$B$13:$B$2000,0),9)))*Q3087/$M$18)</f>
        <v>237.96</v>
      </c>
      <c r="CF3087">
        <f>'[1]TABLEAU DE BORD'!B3085</f>
        <v>0</v>
      </c>
      <c r="CG3087">
        <f>'[1]TABLEAU DE BORD'!E3085-'[1]TABLEAU DE BORD'!C3085</f>
        <v>0</v>
      </c>
      <c r="CI3087">
        <f>'[1]TABLEAU DE BORD'!H3085</f>
        <v>0</v>
      </c>
      <c r="CJ3087">
        <f>'[1]TABLEAU DE BORD'!K3085-'[1]TABLEAU DE BORD'!I3085</f>
        <v>0</v>
      </c>
    </row>
    <row r="3088" spans="82:88" x14ac:dyDescent="0.25">
      <c r="CD30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BORD'!$B$13:$B$2000,0),9)))*Q3088/$M$18)</f>
        <v>237.96</v>
      </c>
      <c r="CF3088">
        <f>'[1]TABLEAU DE BORD'!B3086</f>
        <v>0</v>
      </c>
      <c r="CG3088">
        <f>'[1]TABLEAU DE BORD'!E3086-'[1]TABLEAU DE BORD'!C3086</f>
        <v>0</v>
      </c>
      <c r="CI3088">
        <f>'[1]TABLEAU DE BORD'!H3086</f>
        <v>0</v>
      </c>
      <c r="CJ3088">
        <f>'[1]TABLEAU DE BORD'!K3086-'[1]TABLEAU DE BORD'!I3086</f>
        <v>0</v>
      </c>
    </row>
    <row r="3089" spans="82:88" x14ac:dyDescent="0.25">
      <c r="CD30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BORD'!$B$13:$B$2000,0),9)))*Q3089/$M$18)</f>
        <v>237.96</v>
      </c>
      <c r="CF3089">
        <f>'[1]TABLEAU DE BORD'!B3087</f>
        <v>0</v>
      </c>
      <c r="CG3089">
        <f>'[1]TABLEAU DE BORD'!E3087-'[1]TABLEAU DE BORD'!C3087</f>
        <v>0</v>
      </c>
      <c r="CI3089">
        <f>'[1]TABLEAU DE BORD'!H3087</f>
        <v>0</v>
      </c>
      <c r="CJ3089">
        <f>'[1]TABLEAU DE BORD'!K3087-'[1]TABLEAU DE BORD'!I3087</f>
        <v>0</v>
      </c>
    </row>
    <row r="3090" spans="82:88" x14ac:dyDescent="0.25">
      <c r="CD30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BORD'!$B$13:$B$2000,0),9)))*Q3090/$M$18)</f>
        <v>237.96</v>
      </c>
      <c r="CF3090">
        <f>'[1]TABLEAU DE BORD'!B3088</f>
        <v>0</v>
      </c>
      <c r="CG3090">
        <f>'[1]TABLEAU DE BORD'!E3088-'[1]TABLEAU DE BORD'!C3088</f>
        <v>0</v>
      </c>
      <c r="CI3090">
        <f>'[1]TABLEAU DE BORD'!H3088</f>
        <v>0</v>
      </c>
      <c r="CJ3090">
        <f>'[1]TABLEAU DE BORD'!K3088-'[1]TABLEAU DE BORD'!I3088</f>
        <v>0</v>
      </c>
    </row>
    <row r="3091" spans="82:88" x14ac:dyDescent="0.25">
      <c r="CD30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BORD'!$B$13:$B$2000,0),9)))*Q3091/$M$18)</f>
        <v>237.96</v>
      </c>
      <c r="CF3091">
        <f>'[1]TABLEAU DE BORD'!B3089</f>
        <v>0</v>
      </c>
      <c r="CG3091">
        <f>'[1]TABLEAU DE BORD'!E3089-'[1]TABLEAU DE BORD'!C3089</f>
        <v>0</v>
      </c>
      <c r="CI3091">
        <f>'[1]TABLEAU DE BORD'!H3089</f>
        <v>0</v>
      </c>
      <c r="CJ3091">
        <f>'[1]TABLEAU DE BORD'!K3089-'[1]TABLEAU DE BORD'!I3089</f>
        <v>0</v>
      </c>
    </row>
    <row r="3092" spans="82:88" x14ac:dyDescent="0.25">
      <c r="CD30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BORD'!$B$13:$B$2000,0),9)))*Q3092/$M$18)</f>
        <v>237.96</v>
      </c>
      <c r="CF3092">
        <f>'[1]TABLEAU DE BORD'!B3090</f>
        <v>0</v>
      </c>
      <c r="CG3092">
        <f>'[1]TABLEAU DE BORD'!E3090-'[1]TABLEAU DE BORD'!C3090</f>
        <v>0</v>
      </c>
      <c r="CI3092">
        <f>'[1]TABLEAU DE BORD'!H3090</f>
        <v>0</v>
      </c>
      <c r="CJ3092">
        <f>'[1]TABLEAU DE BORD'!K3090-'[1]TABLEAU DE BORD'!I3090</f>
        <v>0</v>
      </c>
    </row>
    <row r="3093" spans="82:88" x14ac:dyDescent="0.25">
      <c r="CD30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BORD'!$B$13:$B$2000,0),9)))*Q3093/$M$18)</f>
        <v>237.96</v>
      </c>
      <c r="CF3093">
        <f>'[1]TABLEAU DE BORD'!B3091</f>
        <v>0</v>
      </c>
      <c r="CG3093">
        <f>'[1]TABLEAU DE BORD'!E3091-'[1]TABLEAU DE BORD'!C3091</f>
        <v>0</v>
      </c>
      <c r="CI3093">
        <f>'[1]TABLEAU DE BORD'!H3091</f>
        <v>0</v>
      </c>
      <c r="CJ3093">
        <f>'[1]TABLEAU DE BORD'!K3091-'[1]TABLEAU DE BORD'!I3091</f>
        <v>0</v>
      </c>
    </row>
    <row r="3094" spans="82:88" x14ac:dyDescent="0.25">
      <c r="CD30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BORD'!$B$13:$B$2000,0),9)))*Q3094/$M$18)</f>
        <v>237.96</v>
      </c>
      <c r="CF3094">
        <f>'[1]TABLEAU DE BORD'!B3092</f>
        <v>0</v>
      </c>
      <c r="CG3094">
        <f>'[1]TABLEAU DE BORD'!E3092-'[1]TABLEAU DE BORD'!C3092</f>
        <v>0</v>
      </c>
      <c r="CI3094">
        <f>'[1]TABLEAU DE BORD'!H3092</f>
        <v>0</v>
      </c>
      <c r="CJ3094">
        <f>'[1]TABLEAU DE BORD'!K3092-'[1]TABLEAU DE BORD'!I3092</f>
        <v>0</v>
      </c>
    </row>
    <row r="3095" spans="82:88" x14ac:dyDescent="0.25">
      <c r="CD30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BORD'!$B$13:$B$2000,0),9)))*Q3095/$M$18)</f>
        <v>237.96</v>
      </c>
      <c r="CF3095">
        <f>'[1]TABLEAU DE BORD'!B3093</f>
        <v>0</v>
      </c>
      <c r="CG3095">
        <f>'[1]TABLEAU DE BORD'!E3093-'[1]TABLEAU DE BORD'!C3093</f>
        <v>0</v>
      </c>
      <c r="CI3095">
        <f>'[1]TABLEAU DE BORD'!H3093</f>
        <v>0</v>
      </c>
      <c r="CJ3095">
        <f>'[1]TABLEAU DE BORD'!K3093-'[1]TABLEAU DE BORD'!I3093</f>
        <v>0</v>
      </c>
    </row>
    <row r="3096" spans="82:88" x14ac:dyDescent="0.25">
      <c r="CD30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BORD'!$B$13:$B$2000,0),9)))*Q3096/$M$18)</f>
        <v>237.96</v>
      </c>
      <c r="CF3096">
        <f>'[1]TABLEAU DE BORD'!B3094</f>
        <v>0</v>
      </c>
      <c r="CG3096">
        <f>'[1]TABLEAU DE BORD'!E3094-'[1]TABLEAU DE BORD'!C3094</f>
        <v>0</v>
      </c>
      <c r="CI3096">
        <f>'[1]TABLEAU DE BORD'!H3094</f>
        <v>0</v>
      </c>
      <c r="CJ3096">
        <f>'[1]TABLEAU DE BORD'!K3094-'[1]TABLEAU DE BORD'!I3094</f>
        <v>0</v>
      </c>
    </row>
    <row r="3097" spans="82:88" x14ac:dyDescent="0.25">
      <c r="CD30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BORD'!$B$13:$B$2000,0),9)))*Q3097/$M$18)</f>
        <v>237.96</v>
      </c>
      <c r="CF3097">
        <f>'[1]TABLEAU DE BORD'!B3095</f>
        <v>0</v>
      </c>
      <c r="CG3097">
        <f>'[1]TABLEAU DE BORD'!E3095-'[1]TABLEAU DE BORD'!C3095</f>
        <v>0</v>
      </c>
      <c r="CI3097">
        <f>'[1]TABLEAU DE BORD'!H3095</f>
        <v>0</v>
      </c>
      <c r="CJ3097">
        <f>'[1]TABLEAU DE BORD'!K3095-'[1]TABLEAU DE BORD'!I3095</f>
        <v>0</v>
      </c>
    </row>
    <row r="3098" spans="82:88" x14ac:dyDescent="0.25">
      <c r="CD30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BORD'!$B$13:$B$2000,0),9)))*Q3098/$M$18)</f>
        <v>237.96</v>
      </c>
      <c r="CF3098">
        <f>'[1]TABLEAU DE BORD'!B3096</f>
        <v>0</v>
      </c>
      <c r="CG3098">
        <f>'[1]TABLEAU DE BORD'!E3096-'[1]TABLEAU DE BORD'!C3096</f>
        <v>0</v>
      </c>
      <c r="CI3098">
        <f>'[1]TABLEAU DE BORD'!H3096</f>
        <v>0</v>
      </c>
      <c r="CJ3098">
        <f>'[1]TABLEAU DE BORD'!K3096-'[1]TABLEAU DE BORD'!I3096</f>
        <v>0</v>
      </c>
    </row>
    <row r="3099" spans="82:88" x14ac:dyDescent="0.25">
      <c r="CD30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BORD'!$B$13:$B$2000,0),9)))*Q3099/$M$18)</f>
        <v>237.96</v>
      </c>
      <c r="CF3099">
        <f>'[1]TABLEAU DE BORD'!B3097</f>
        <v>0</v>
      </c>
      <c r="CG3099">
        <f>'[1]TABLEAU DE BORD'!E3097-'[1]TABLEAU DE BORD'!C3097</f>
        <v>0</v>
      </c>
      <c r="CI3099">
        <f>'[1]TABLEAU DE BORD'!H3097</f>
        <v>0</v>
      </c>
      <c r="CJ3099">
        <f>'[1]TABLEAU DE BORD'!K3097-'[1]TABLEAU DE BORD'!I3097</f>
        <v>0</v>
      </c>
    </row>
    <row r="3100" spans="82:88" x14ac:dyDescent="0.25">
      <c r="CD31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BORD'!$B$13:$B$2000,0),9)))*Q3100/$M$18)</f>
        <v>237.96</v>
      </c>
      <c r="CF3100">
        <f>'[1]TABLEAU DE BORD'!B3098</f>
        <v>0</v>
      </c>
      <c r="CG3100">
        <f>'[1]TABLEAU DE BORD'!E3098-'[1]TABLEAU DE BORD'!C3098</f>
        <v>0</v>
      </c>
      <c r="CI3100">
        <f>'[1]TABLEAU DE BORD'!H3098</f>
        <v>0</v>
      </c>
      <c r="CJ3100">
        <f>'[1]TABLEAU DE BORD'!K3098-'[1]TABLEAU DE BORD'!I3098</f>
        <v>0</v>
      </c>
    </row>
    <row r="3101" spans="82:88" x14ac:dyDescent="0.25">
      <c r="CD31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BORD'!$B$13:$B$2000,0),9)))*Q3101/$M$18)</f>
        <v>237.96</v>
      </c>
      <c r="CF3101">
        <f>'[1]TABLEAU DE BORD'!B3099</f>
        <v>0</v>
      </c>
      <c r="CG3101">
        <f>'[1]TABLEAU DE BORD'!E3099-'[1]TABLEAU DE BORD'!C3099</f>
        <v>0</v>
      </c>
      <c r="CI3101">
        <f>'[1]TABLEAU DE BORD'!H3099</f>
        <v>0</v>
      </c>
      <c r="CJ3101">
        <f>'[1]TABLEAU DE BORD'!K3099-'[1]TABLEAU DE BORD'!I3099</f>
        <v>0</v>
      </c>
    </row>
    <row r="3102" spans="82:88" x14ac:dyDescent="0.25">
      <c r="CD31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BORD'!$B$13:$B$2000,0),9)))*Q3102/$M$18)</f>
        <v>237.96</v>
      </c>
      <c r="CF3102">
        <f>'[1]TABLEAU DE BORD'!B3100</f>
        <v>0</v>
      </c>
      <c r="CG3102">
        <f>'[1]TABLEAU DE BORD'!E3100-'[1]TABLEAU DE BORD'!C3100</f>
        <v>0</v>
      </c>
      <c r="CI3102">
        <f>'[1]TABLEAU DE BORD'!H3100</f>
        <v>0</v>
      </c>
      <c r="CJ3102">
        <f>'[1]TABLEAU DE BORD'!K3100-'[1]TABLEAU DE BORD'!I3100</f>
        <v>0</v>
      </c>
    </row>
    <row r="3103" spans="82:88" x14ac:dyDescent="0.25">
      <c r="CD31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BORD'!$B$13:$B$2000,0),9)))*Q3103/$M$18)</f>
        <v>237.96</v>
      </c>
      <c r="CF3103">
        <f>'[1]TABLEAU DE BORD'!B3101</f>
        <v>0</v>
      </c>
      <c r="CG3103">
        <f>'[1]TABLEAU DE BORD'!E3101-'[1]TABLEAU DE BORD'!C3101</f>
        <v>0</v>
      </c>
      <c r="CI3103">
        <f>'[1]TABLEAU DE BORD'!H3101</f>
        <v>0</v>
      </c>
      <c r="CJ3103">
        <f>'[1]TABLEAU DE BORD'!K3101-'[1]TABLEAU DE BORD'!I3101</f>
        <v>0</v>
      </c>
    </row>
    <row r="3104" spans="82:88" x14ac:dyDescent="0.25">
      <c r="CD31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BORD'!$B$13:$B$2000,0),9)))*Q3104/$M$18)</f>
        <v>237.96</v>
      </c>
      <c r="CF3104">
        <f>'[1]TABLEAU DE BORD'!B3102</f>
        <v>0</v>
      </c>
      <c r="CG3104">
        <f>'[1]TABLEAU DE BORD'!E3102-'[1]TABLEAU DE BORD'!C3102</f>
        <v>0</v>
      </c>
      <c r="CI3104">
        <f>'[1]TABLEAU DE BORD'!H3102</f>
        <v>0</v>
      </c>
      <c r="CJ3104">
        <f>'[1]TABLEAU DE BORD'!K3102-'[1]TABLEAU DE BORD'!I3102</f>
        <v>0</v>
      </c>
    </row>
    <row r="3105" spans="82:88" x14ac:dyDescent="0.25">
      <c r="CD31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BORD'!$B$13:$B$2000,0),9)))*Q3105/$M$18)</f>
        <v>237.96</v>
      </c>
      <c r="CF3105">
        <f>'[1]TABLEAU DE BORD'!B3103</f>
        <v>0</v>
      </c>
      <c r="CG3105">
        <f>'[1]TABLEAU DE BORD'!E3103-'[1]TABLEAU DE BORD'!C3103</f>
        <v>0</v>
      </c>
      <c r="CI3105">
        <f>'[1]TABLEAU DE BORD'!H3103</f>
        <v>0</v>
      </c>
      <c r="CJ3105">
        <f>'[1]TABLEAU DE BORD'!K3103-'[1]TABLEAU DE BORD'!I3103</f>
        <v>0</v>
      </c>
    </row>
    <row r="3106" spans="82:88" x14ac:dyDescent="0.25">
      <c r="CD310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BORD'!$B$13:$B$2000,0),9)))*Q3106/$M$18)</f>
        <v>237.96</v>
      </c>
      <c r="CF3106">
        <f>'[1]TABLEAU DE BORD'!B3104</f>
        <v>0</v>
      </c>
      <c r="CG3106">
        <f>'[1]TABLEAU DE BORD'!E3104-'[1]TABLEAU DE BORD'!C3104</f>
        <v>0</v>
      </c>
      <c r="CI3106">
        <f>'[1]TABLEAU DE BORD'!H3104</f>
        <v>0</v>
      </c>
      <c r="CJ3106">
        <f>'[1]TABLEAU DE BORD'!K3104-'[1]TABLEAU DE BORD'!I3104</f>
        <v>0</v>
      </c>
    </row>
    <row r="3107" spans="82:88" x14ac:dyDescent="0.25">
      <c r="CD310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BORD'!$B$13:$B$2000,0),9)))*Q3107/$M$18)</f>
        <v>237.96</v>
      </c>
      <c r="CF3107">
        <f>'[1]TABLEAU DE BORD'!B3105</f>
        <v>0</v>
      </c>
      <c r="CG3107">
        <f>'[1]TABLEAU DE BORD'!E3105-'[1]TABLEAU DE BORD'!C3105</f>
        <v>0</v>
      </c>
      <c r="CI3107">
        <f>'[1]TABLEAU DE BORD'!H3105</f>
        <v>0</v>
      </c>
      <c r="CJ3107">
        <f>'[1]TABLEAU DE BORD'!K3105-'[1]TABLEAU DE BORD'!I3105</f>
        <v>0</v>
      </c>
    </row>
    <row r="3108" spans="82:88" x14ac:dyDescent="0.25">
      <c r="CD310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BORD'!$B$13:$B$2000,0),9)))*Q3108/$M$18)</f>
        <v>237.96</v>
      </c>
      <c r="CF3108">
        <f>'[1]TABLEAU DE BORD'!B3106</f>
        <v>0</v>
      </c>
      <c r="CG3108">
        <f>'[1]TABLEAU DE BORD'!E3106-'[1]TABLEAU DE BORD'!C3106</f>
        <v>0</v>
      </c>
      <c r="CI3108">
        <f>'[1]TABLEAU DE BORD'!H3106</f>
        <v>0</v>
      </c>
      <c r="CJ3108">
        <f>'[1]TABLEAU DE BORD'!K3106-'[1]TABLEAU DE BORD'!I3106</f>
        <v>0</v>
      </c>
    </row>
    <row r="3109" spans="82:88" x14ac:dyDescent="0.25">
      <c r="CD310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BORD'!$B$13:$B$2000,0),9)))*Q3109/$M$18)</f>
        <v>237.96</v>
      </c>
      <c r="CF3109">
        <f>'[1]TABLEAU DE BORD'!B3107</f>
        <v>0</v>
      </c>
      <c r="CG3109">
        <f>'[1]TABLEAU DE BORD'!E3107-'[1]TABLEAU DE BORD'!C3107</f>
        <v>0</v>
      </c>
      <c r="CI3109">
        <f>'[1]TABLEAU DE BORD'!H3107</f>
        <v>0</v>
      </c>
      <c r="CJ3109">
        <f>'[1]TABLEAU DE BORD'!K3107-'[1]TABLEAU DE BORD'!I3107</f>
        <v>0</v>
      </c>
    </row>
    <row r="3110" spans="82:88" x14ac:dyDescent="0.25">
      <c r="CD311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BORD'!$B$13:$B$2000,0),9)))*Q3110/$M$18)</f>
        <v>237.96</v>
      </c>
      <c r="CF3110">
        <f>'[1]TABLEAU DE BORD'!B3108</f>
        <v>0</v>
      </c>
      <c r="CG3110">
        <f>'[1]TABLEAU DE BORD'!E3108-'[1]TABLEAU DE BORD'!C3108</f>
        <v>0</v>
      </c>
      <c r="CI3110">
        <f>'[1]TABLEAU DE BORD'!H3108</f>
        <v>0</v>
      </c>
      <c r="CJ3110">
        <f>'[1]TABLEAU DE BORD'!K3108-'[1]TABLEAU DE BORD'!I3108</f>
        <v>0</v>
      </c>
    </row>
    <row r="3111" spans="82:88" x14ac:dyDescent="0.25">
      <c r="CD311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BORD'!$B$13:$B$2000,0),9)))*Q3111/$M$18)</f>
        <v>237.96</v>
      </c>
      <c r="CF3111">
        <f>'[1]TABLEAU DE BORD'!B3109</f>
        <v>0</v>
      </c>
      <c r="CG3111">
        <f>'[1]TABLEAU DE BORD'!E3109-'[1]TABLEAU DE BORD'!C3109</f>
        <v>0</v>
      </c>
      <c r="CI3111">
        <f>'[1]TABLEAU DE BORD'!H3109</f>
        <v>0</v>
      </c>
      <c r="CJ3111">
        <f>'[1]TABLEAU DE BORD'!K3109-'[1]TABLEAU DE BORD'!I3109</f>
        <v>0</v>
      </c>
    </row>
    <row r="3112" spans="82:88" x14ac:dyDescent="0.25">
      <c r="CD311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BORD'!$B$13:$B$2000,0),9)))*Q3112/$M$18)</f>
        <v>237.96</v>
      </c>
      <c r="CF3112">
        <f>'[1]TABLEAU DE BORD'!B3110</f>
        <v>0</v>
      </c>
      <c r="CG3112">
        <f>'[1]TABLEAU DE BORD'!E3110-'[1]TABLEAU DE BORD'!C3110</f>
        <v>0</v>
      </c>
      <c r="CI3112">
        <f>'[1]TABLEAU DE BORD'!H3110</f>
        <v>0</v>
      </c>
      <c r="CJ3112">
        <f>'[1]TABLEAU DE BORD'!K3110-'[1]TABLEAU DE BORD'!I3110</f>
        <v>0</v>
      </c>
    </row>
    <row r="3113" spans="82:88" x14ac:dyDescent="0.25">
      <c r="CD311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BORD'!$B$13:$B$2000,0),9)))*Q3113/$M$18)</f>
        <v>237.96</v>
      </c>
      <c r="CF3113">
        <f>'[1]TABLEAU DE BORD'!B3111</f>
        <v>0</v>
      </c>
      <c r="CG3113">
        <f>'[1]TABLEAU DE BORD'!E3111-'[1]TABLEAU DE BORD'!C3111</f>
        <v>0</v>
      </c>
      <c r="CI3113">
        <f>'[1]TABLEAU DE BORD'!H3111</f>
        <v>0</v>
      </c>
      <c r="CJ3113">
        <f>'[1]TABLEAU DE BORD'!K3111-'[1]TABLEAU DE BORD'!I3111</f>
        <v>0</v>
      </c>
    </row>
    <row r="3114" spans="82:88" x14ac:dyDescent="0.25">
      <c r="CD311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BORD'!$B$13:$B$2000,0),9)))*Q3114/$M$18)</f>
        <v>237.96</v>
      </c>
      <c r="CF3114">
        <f>'[1]TABLEAU DE BORD'!B3112</f>
        <v>0</v>
      </c>
      <c r="CG3114">
        <f>'[1]TABLEAU DE BORD'!E3112-'[1]TABLEAU DE BORD'!C3112</f>
        <v>0</v>
      </c>
      <c r="CI3114">
        <f>'[1]TABLEAU DE BORD'!H3112</f>
        <v>0</v>
      </c>
      <c r="CJ3114">
        <f>'[1]TABLEAU DE BORD'!K3112-'[1]TABLEAU DE BORD'!I3112</f>
        <v>0</v>
      </c>
    </row>
    <row r="3115" spans="82:88" x14ac:dyDescent="0.25">
      <c r="CD311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BORD'!$B$13:$B$2000,0),9)))*Q3115/$M$18)</f>
        <v>237.96</v>
      </c>
      <c r="CF3115">
        <f>'[1]TABLEAU DE BORD'!B3113</f>
        <v>0</v>
      </c>
      <c r="CG3115">
        <f>'[1]TABLEAU DE BORD'!E3113-'[1]TABLEAU DE BORD'!C3113</f>
        <v>0</v>
      </c>
      <c r="CI3115">
        <f>'[1]TABLEAU DE BORD'!H3113</f>
        <v>0</v>
      </c>
      <c r="CJ3115">
        <f>'[1]TABLEAU DE BORD'!K3113-'[1]TABLEAU DE BORD'!I3113</f>
        <v>0</v>
      </c>
    </row>
    <row r="3116" spans="82:88" x14ac:dyDescent="0.25">
      <c r="CD311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BORD'!$B$13:$B$2000,0),9)))*Q3116/$M$18)</f>
        <v>237.96</v>
      </c>
      <c r="CF3116">
        <f>'[1]TABLEAU DE BORD'!B3114</f>
        <v>0</v>
      </c>
      <c r="CG3116">
        <f>'[1]TABLEAU DE BORD'!E3114-'[1]TABLEAU DE BORD'!C3114</f>
        <v>0</v>
      </c>
      <c r="CI3116">
        <f>'[1]TABLEAU DE BORD'!H3114</f>
        <v>0</v>
      </c>
      <c r="CJ3116">
        <f>'[1]TABLEAU DE BORD'!K3114-'[1]TABLEAU DE BORD'!I3114</f>
        <v>0</v>
      </c>
    </row>
    <row r="3117" spans="82:88" x14ac:dyDescent="0.25">
      <c r="CD311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BORD'!$B$13:$B$2000,0),9)))*Q3117/$M$18)</f>
        <v>237.96</v>
      </c>
      <c r="CF3117">
        <f>'[1]TABLEAU DE BORD'!B3115</f>
        <v>0</v>
      </c>
      <c r="CG3117">
        <f>'[1]TABLEAU DE BORD'!E3115-'[1]TABLEAU DE BORD'!C3115</f>
        <v>0</v>
      </c>
      <c r="CI3117">
        <f>'[1]TABLEAU DE BORD'!H3115</f>
        <v>0</v>
      </c>
      <c r="CJ3117">
        <f>'[1]TABLEAU DE BORD'!K3115-'[1]TABLEAU DE BORD'!I3115</f>
        <v>0</v>
      </c>
    </row>
    <row r="3118" spans="82:88" x14ac:dyDescent="0.25">
      <c r="CD311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BORD'!$B$13:$B$2000,0),9)))*Q3118/$M$18)</f>
        <v>237.96</v>
      </c>
      <c r="CF3118">
        <f>'[1]TABLEAU DE BORD'!B3116</f>
        <v>0</v>
      </c>
      <c r="CG3118">
        <f>'[1]TABLEAU DE BORD'!E3116-'[1]TABLEAU DE BORD'!C3116</f>
        <v>0</v>
      </c>
      <c r="CI3118">
        <f>'[1]TABLEAU DE BORD'!H3116</f>
        <v>0</v>
      </c>
      <c r="CJ3118">
        <f>'[1]TABLEAU DE BORD'!K3116-'[1]TABLEAU DE BORD'!I3116</f>
        <v>0</v>
      </c>
    </row>
    <row r="3119" spans="82:88" x14ac:dyDescent="0.25">
      <c r="CD311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BORD'!$B$13:$B$2000,0),9)))*Q3119/$M$18)</f>
        <v>237.96</v>
      </c>
      <c r="CF3119">
        <f>'[1]TABLEAU DE BORD'!B3117</f>
        <v>0</v>
      </c>
      <c r="CG3119">
        <f>'[1]TABLEAU DE BORD'!E3117-'[1]TABLEAU DE BORD'!C3117</f>
        <v>0</v>
      </c>
      <c r="CI3119">
        <f>'[1]TABLEAU DE BORD'!H3117</f>
        <v>0</v>
      </c>
      <c r="CJ3119">
        <f>'[1]TABLEAU DE BORD'!K3117-'[1]TABLEAU DE BORD'!I3117</f>
        <v>0</v>
      </c>
    </row>
    <row r="3120" spans="82:88" x14ac:dyDescent="0.25">
      <c r="CD312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BORD'!$B$13:$B$2000,0),9)))*Q3120/$M$18)</f>
        <v>237.96</v>
      </c>
      <c r="CF3120">
        <f>'[1]TABLEAU DE BORD'!B3118</f>
        <v>0</v>
      </c>
      <c r="CG3120">
        <f>'[1]TABLEAU DE BORD'!E3118-'[1]TABLEAU DE BORD'!C3118</f>
        <v>0</v>
      </c>
      <c r="CI3120">
        <f>'[1]TABLEAU DE BORD'!H3118</f>
        <v>0</v>
      </c>
      <c r="CJ3120">
        <f>'[1]TABLEAU DE BORD'!K3118-'[1]TABLEAU DE BORD'!I3118</f>
        <v>0</v>
      </c>
    </row>
    <row r="3121" spans="82:88" x14ac:dyDescent="0.25">
      <c r="CD312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BORD'!$B$13:$B$2000,0),9)))*Q3121/$M$18)</f>
        <v>237.96</v>
      </c>
      <c r="CF3121">
        <f>'[1]TABLEAU DE BORD'!B3119</f>
        <v>0</v>
      </c>
      <c r="CG3121">
        <f>'[1]TABLEAU DE BORD'!E3119-'[1]TABLEAU DE BORD'!C3119</f>
        <v>0</v>
      </c>
      <c r="CI3121">
        <f>'[1]TABLEAU DE BORD'!H3119</f>
        <v>0</v>
      </c>
      <c r="CJ3121">
        <f>'[1]TABLEAU DE BORD'!K3119-'[1]TABLEAU DE BORD'!I3119</f>
        <v>0</v>
      </c>
    </row>
    <row r="3122" spans="82:88" x14ac:dyDescent="0.25">
      <c r="CD312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BORD'!$B$13:$B$2000,0),9)))*Q3122/$M$18)</f>
        <v>237.96</v>
      </c>
      <c r="CF3122">
        <f>'[1]TABLEAU DE BORD'!B3120</f>
        <v>0</v>
      </c>
      <c r="CG3122">
        <f>'[1]TABLEAU DE BORD'!E3120-'[1]TABLEAU DE BORD'!C3120</f>
        <v>0</v>
      </c>
      <c r="CI3122">
        <f>'[1]TABLEAU DE BORD'!H3120</f>
        <v>0</v>
      </c>
      <c r="CJ3122">
        <f>'[1]TABLEAU DE BORD'!K3120-'[1]TABLEAU DE BORD'!I3120</f>
        <v>0</v>
      </c>
    </row>
    <row r="3123" spans="82:88" x14ac:dyDescent="0.25">
      <c r="CD312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BORD'!$B$13:$B$2000,0),9)))*Q3123/$M$18)</f>
        <v>237.96</v>
      </c>
      <c r="CF3123">
        <f>'[1]TABLEAU DE BORD'!B3121</f>
        <v>0</v>
      </c>
      <c r="CG3123">
        <f>'[1]TABLEAU DE BORD'!E3121-'[1]TABLEAU DE BORD'!C3121</f>
        <v>0</v>
      </c>
      <c r="CI3123">
        <f>'[1]TABLEAU DE BORD'!H3121</f>
        <v>0</v>
      </c>
      <c r="CJ3123">
        <f>'[1]TABLEAU DE BORD'!K3121-'[1]TABLEAU DE BORD'!I3121</f>
        <v>0</v>
      </c>
    </row>
    <row r="3124" spans="82:88" x14ac:dyDescent="0.25">
      <c r="CD312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BORD'!$B$13:$B$2000,0),9)))*Q3124/$M$18)</f>
        <v>237.96</v>
      </c>
      <c r="CF3124">
        <f>'[1]TABLEAU DE BORD'!B3122</f>
        <v>0</v>
      </c>
      <c r="CG3124">
        <f>'[1]TABLEAU DE BORD'!E3122-'[1]TABLEAU DE BORD'!C3122</f>
        <v>0</v>
      </c>
      <c r="CI3124">
        <f>'[1]TABLEAU DE BORD'!H3122</f>
        <v>0</v>
      </c>
      <c r="CJ3124">
        <f>'[1]TABLEAU DE BORD'!K3122-'[1]TABLEAU DE BORD'!I3122</f>
        <v>0</v>
      </c>
    </row>
    <row r="3125" spans="82:88" x14ac:dyDescent="0.25">
      <c r="CD312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BORD'!$B$13:$B$2000,0),9)))*Q3125/$M$18)</f>
        <v>237.96</v>
      </c>
      <c r="CF3125">
        <f>'[1]TABLEAU DE BORD'!B3123</f>
        <v>0</v>
      </c>
      <c r="CG3125">
        <f>'[1]TABLEAU DE BORD'!E3123-'[1]TABLEAU DE BORD'!C3123</f>
        <v>0</v>
      </c>
      <c r="CI3125">
        <f>'[1]TABLEAU DE BORD'!H3123</f>
        <v>0</v>
      </c>
      <c r="CJ3125">
        <f>'[1]TABLEAU DE BORD'!K3123-'[1]TABLEAU DE BORD'!I3123</f>
        <v>0</v>
      </c>
    </row>
    <row r="3126" spans="82:88" x14ac:dyDescent="0.25">
      <c r="CD312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BORD'!$B$13:$B$2000,0),9)))*Q3126/$M$18)</f>
        <v>237.96</v>
      </c>
      <c r="CF3126">
        <f>'[1]TABLEAU DE BORD'!B3124</f>
        <v>0</v>
      </c>
      <c r="CG3126">
        <f>'[1]TABLEAU DE BORD'!E3124-'[1]TABLEAU DE BORD'!C3124</f>
        <v>0</v>
      </c>
      <c r="CI3126">
        <f>'[1]TABLEAU DE BORD'!H3124</f>
        <v>0</v>
      </c>
      <c r="CJ3126">
        <f>'[1]TABLEAU DE BORD'!K3124-'[1]TABLEAU DE BORD'!I3124</f>
        <v>0</v>
      </c>
    </row>
    <row r="3127" spans="82:88" x14ac:dyDescent="0.25">
      <c r="CD312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BORD'!$B$13:$B$2000,0),9)))*Q3127/$M$18)</f>
        <v>237.96</v>
      </c>
      <c r="CF3127">
        <f>'[1]TABLEAU DE BORD'!B3125</f>
        <v>0</v>
      </c>
      <c r="CG3127">
        <f>'[1]TABLEAU DE BORD'!E3125-'[1]TABLEAU DE BORD'!C3125</f>
        <v>0</v>
      </c>
      <c r="CI3127">
        <f>'[1]TABLEAU DE BORD'!H3125</f>
        <v>0</v>
      </c>
      <c r="CJ3127">
        <f>'[1]TABLEAU DE BORD'!K3125-'[1]TABLEAU DE BORD'!I3125</f>
        <v>0</v>
      </c>
    </row>
    <row r="3128" spans="82:88" x14ac:dyDescent="0.25">
      <c r="CD312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BORD'!$B$13:$B$2000,0),9)))*Q3128/$M$18)</f>
        <v>237.96</v>
      </c>
      <c r="CF3128">
        <f>'[1]TABLEAU DE BORD'!B3126</f>
        <v>0</v>
      </c>
      <c r="CG3128">
        <f>'[1]TABLEAU DE BORD'!E3126-'[1]TABLEAU DE BORD'!C3126</f>
        <v>0</v>
      </c>
      <c r="CI3128">
        <f>'[1]TABLEAU DE BORD'!H3126</f>
        <v>0</v>
      </c>
      <c r="CJ3128">
        <f>'[1]TABLEAU DE BORD'!K3126-'[1]TABLEAU DE BORD'!I3126</f>
        <v>0</v>
      </c>
    </row>
    <row r="3129" spans="82:88" x14ac:dyDescent="0.25">
      <c r="CD312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BORD'!$B$13:$B$2000,0),9)))*Q3129/$M$18)</f>
        <v>237.96</v>
      </c>
      <c r="CF3129">
        <f>'[1]TABLEAU DE BORD'!B3127</f>
        <v>0</v>
      </c>
      <c r="CG3129">
        <f>'[1]TABLEAU DE BORD'!E3127-'[1]TABLEAU DE BORD'!C3127</f>
        <v>0</v>
      </c>
      <c r="CI3129">
        <f>'[1]TABLEAU DE BORD'!H3127</f>
        <v>0</v>
      </c>
      <c r="CJ3129">
        <f>'[1]TABLEAU DE BORD'!K3127-'[1]TABLEAU DE BORD'!I3127</f>
        <v>0</v>
      </c>
    </row>
    <row r="3130" spans="82:88" x14ac:dyDescent="0.25">
      <c r="CD313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BORD'!$B$13:$B$2000,0),9)))*Q3130/$M$18)</f>
        <v>237.96</v>
      </c>
      <c r="CF3130">
        <f>'[1]TABLEAU DE BORD'!B3128</f>
        <v>0</v>
      </c>
      <c r="CG3130">
        <f>'[1]TABLEAU DE BORD'!E3128-'[1]TABLEAU DE BORD'!C3128</f>
        <v>0</v>
      </c>
      <c r="CI3130">
        <f>'[1]TABLEAU DE BORD'!H3128</f>
        <v>0</v>
      </c>
      <c r="CJ3130">
        <f>'[1]TABLEAU DE BORD'!K3128-'[1]TABLEAU DE BORD'!I3128</f>
        <v>0</v>
      </c>
    </row>
    <row r="3131" spans="82:88" x14ac:dyDescent="0.25">
      <c r="CD313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BORD'!$B$13:$B$2000,0),9)))*Q3131/$M$18)</f>
        <v>237.96</v>
      </c>
      <c r="CF3131">
        <f>'[1]TABLEAU DE BORD'!B3129</f>
        <v>0</v>
      </c>
      <c r="CG3131">
        <f>'[1]TABLEAU DE BORD'!E3129-'[1]TABLEAU DE BORD'!C3129</f>
        <v>0</v>
      </c>
      <c r="CI3131">
        <f>'[1]TABLEAU DE BORD'!H3129</f>
        <v>0</v>
      </c>
      <c r="CJ3131">
        <f>'[1]TABLEAU DE BORD'!K3129-'[1]TABLEAU DE BORD'!I3129</f>
        <v>0</v>
      </c>
    </row>
    <row r="3132" spans="82:88" x14ac:dyDescent="0.25">
      <c r="CD313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BORD'!$B$13:$B$2000,0),9)))*Q3132/$M$18)</f>
        <v>237.96</v>
      </c>
      <c r="CF3132">
        <f>'[1]TABLEAU DE BORD'!B3130</f>
        <v>0</v>
      </c>
      <c r="CG3132">
        <f>'[1]TABLEAU DE BORD'!E3130-'[1]TABLEAU DE BORD'!C3130</f>
        <v>0</v>
      </c>
      <c r="CI3132">
        <f>'[1]TABLEAU DE BORD'!H3130</f>
        <v>0</v>
      </c>
      <c r="CJ3132">
        <f>'[1]TABLEAU DE BORD'!K3130-'[1]TABLEAU DE BORD'!I3130</f>
        <v>0</v>
      </c>
    </row>
    <row r="3133" spans="82:88" x14ac:dyDescent="0.25">
      <c r="CD313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BORD'!$B$13:$B$2000,0),9)))*Q3133/$M$18)</f>
        <v>237.96</v>
      </c>
      <c r="CF3133">
        <f>'[1]TABLEAU DE BORD'!B3131</f>
        <v>0</v>
      </c>
      <c r="CG3133">
        <f>'[1]TABLEAU DE BORD'!E3131-'[1]TABLEAU DE BORD'!C3131</f>
        <v>0</v>
      </c>
      <c r="CI3133">
        <f>'[1]TABLEAU DE BORD'!H3131</f>
        <v>0</v>
      </c>
      <c r="CJ3133">
        <f>'[1]TABLEAU DE BORD'!K3131-'[1]TABLEAU DE BORD'!I3131</f>
        <v>0</v>
      </c>
    </row>
    <row r="3134" spans="82:88" x14ac:dyDescent="0.25">
      <c r="CD313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BORD'!$B$13:$B$2000,0),9)))*Q3134/$M$18)</f>
        <v>237.96</v>
      </c>
      <c r="CF3134">
        <f>'[1]TABLEAU DE BORD'!B3132</f>
        <v>0</v>
      </c>
      <c r="CG3134">
        <f>'[1]TABLEAU DE BORD'!E3132-'[1]TABLEAU DE BORD'!C3132</f>
        <v>0</v>
      </c>
      <c r="CI3134">
        <f>'[1]TABLEAU DE BORD'!H3132</f>
        <v>0</v>
      </c>
      <c r="CJ3134">
        <f>'[1]TABLEAU DE BORD'!K3132-'[1]TABLEAU DE BORD'!I3132</f>
        <v>0</v>
      </c>
    </row>
    <row r="3135" spans="82:88" x14ac:dyDescent="0.25">
      <c r="CD313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BORD'!$B$13:$B$2000,0),9)))*Q3135/$M$18)</f>
        <v>237.96</v>
      </c>
      <c r="CF3135">
        <f>'[1]TABLEAU DE BORD'!B3133</f>
        <v>0</v>
      </c>
      <c r="CG3135">
        <f>'[1]TABLEAU DE BORD'!E3133-'[1]TABLEAU DE BORD'!C3133</f>
        <v>0</v>
      </c>
      <c r="CI3135">
        <f>'[1]TABLEAU DE BORD'!H3133</f>
        <v>0</v>
      </c>
      <c r="CJ3135">
        <f>'[1]TABLEAU DE BORD'!K3133-'[1]TABLEAU DE BORD'!I3133</f>
        <v>0</v>
      </c>
    </row>
    <row r="3136" spans="82:88" x14ac:dyDescent="0.25">
      <c r="CD313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BORD'!$B$13:$B$2000,0),9)))*Q3136/$M$18)</f>
        <v>237.96</v>
      </c>
      <c r="CF3136">
        <f>'[1]TABLEAU DE BORD'!B3134</f>
        <v>0</v>
      </c>
      <c r="CG3136">
        <f>'[1]TABLEAU DE BORD'!E3134-'[1]TABLEAU DE BORD'!C3134</f>
        <v>0</v>
      </c>
      <c r="CI3136">
        <f>'[1]TABLEAU DE BORD'!H3134</f>
        <v>0</v>
      </c>
      <c r="CJ3136">
        <f>'[1]TABLEAU DE BORD'!K3134-'[1]TABLEAU DE BORD'!I3134</f>
        <v>0</v>
      </c>
    </row>
    <row r="3137" spans="82:88" x14ac:dyDescent="0.25">
      <c r="CD313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BORD'!$B$13:$B$2000,0),9)))*Q3137/$M$18)</f>
        <v>237.96</v>
      </c>
      <c r="CF3137">
        <f>'[1]TABLEAU DE BORD'!B3135</f>
        <v>0</v>
      </c>
      <c r="CG3137">
        <f>'[1]TABLEAU DE BORD'!E3135-'[1]TABLEAU DE BORD'!C3135</f>
        <v>0</v>
      </c>
      <c r="CI3137">
        <f>'[1]TABLEAU DE BORD'!H3135</f>
        <v>0</v>
      </c>
      <c r="CJ3137">
        <f>'[1]TABLEAU DE BORD'!K3135-'[1]TABLEAU DE BORD'!I3135</f>
        <v>0</v>
      </c>
    </row>
    <row r="3138" spans="82:88" x14ac:dyDescent="0.25">
      <c r="CD313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BORD'!$B$13:$B$2000,0),9)))*Q3138/$M$18)</f>
        <v>237.96</v>
      </c>
      <c r="CF3138">
        <f>'[1]TABLEAU DE BORD'!B3136</f>
        <v>0</v>
      </c>
      <c r="CG3138">
        <f>'[1]TABLEAU DE BORD'!E3136-'[1]TABLEAU DE BORD'!C3136</f>
        <v>0</v>
      </c>
      <c r="CI3138">
        <f>'[1]TABLEAU DE BORD'!H3136</f>
        <v>0</v>
      </c>
      <c r="CJ3138">
        <f>'[1]TABLEAU DE BORD'!K3136-'[1]TABLEAU DE BORD'!I3136</f>
        <v>0</v>
      </c>
    </row>
    <row r="3139" spans="82:88" x14ac:dyDescent="0.25">
      <c r="CD313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BORD'!$B$13:$B$2000,0),9)))*Q3139/$M$18)</f>
        <v>237.96</v>
      </c>
      <c r="CF3139">
        <f>'[1]TABLEAU DE BORD'!B3137</f>
        <v>0</v>
      </c>
      <c r="CG3139">
        <f>'[1]TABLEAU DE BORD'!E3137-'[1]TABLEAU DE BORD'!C3137</f>
        <v>0</v>
      </c>
      <c r="CI3139">
        <f>'[1]TABLEAU DE BORD'!H3137</f>
        <v>0</v>
      </c>
      <c r="CJ3139">
        <f>'[1]TABLEAU DE BORD'!K3137-'[1]TABLEAU DE BORD'!I3137</f>
        <v>0</v>
      </c>
    </row>
    <row r="3140" spans="82:88" x14ac:dyDescent="0.25">
      <c r="CD314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BORD'!$B$13:$B$2000,0),9)))*Q3140/$M$18)</f>
        <v>237.96</v>
      </c>
      <c r="CF3140">
        <f>'[1]TABLEAU DE BORD'!B3138</f>
        <v>0</v>
      </c>
      <c r="CG3140">
        <f>'[1]TABLEAU DE BORD'!E3138-'[1]TABLEAU DE BORD'!C3138</f>
        <v>0</v>
      </c>
      <c r="CI3140">
        <f>'[1]TABLEAU DE BORD'!H3138</f>
        <v>0</v>
      </c>
      <c r="CJ3140">
        <f>'[1]TABLEAU DE BORD'!K3138-'[1]TABLEAU DE BORD'!I3138</f>
        <v>0</v>
      </c>
    </row>
    <row r="3141" spans="82:88" x14ac:dyDescent="0.25">
      <c r="CD314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BORD'!$B$13:$B$2000,0),9)))*Q3141/$M$18)</f>
        <v>237.96</v>
      </c>
      <c r="CF3141">
        <f>'[1]TABLEAU DE BORD'!B3139</f>
        <v>0</v>
      </c>
      <c r="CG3141">
        <f>'[1]TABLEAU DE BORD'!E3139-'[1]TABLEAU DE BORD'!C3139</f>
        <v>0</v>
      </c>
      <c r="CI3141">
        <f>'[1]TABLEAU DE BORD'!H3139</f>
        <v>0</v>
      </c>
      <c r="CJ3141">
        <f>'[1]TABLEAU DE BORD'!K3139-'[1]TABLEAU DE BORD'!I3139</f>
        <v>0</v>
      </c>
    </row>
    <row r="3142" spans="82:88" x14ac:dyDescent="0.25">
      <c r="CD314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BORD'!$B$13:$B$2000,0),9)))*Q3142/$M$18)</f>
        <v>237.96</v>
      </c>
      <c r="CF3142">
        <f>'[1]TABLEAU DE BORD'!B3140</f>
        <v>0</v>
      </c>
      <c r="CG3142">
        <f>'[1]TABLEAU DE BORD'!E3140-'[1]TABLEAU DE BORD'!C3140</f>
        <v>0</v>
      </c>
      <c r="CI3142">
        <f>'[1]TABLEAU DE BORD'!H3140</f>
        <v>0</v>
      </c>
      <c r="CJ3142">
        <f>'[1]TABLEAU DE BORD'!K3140-'[1]TABLEAU DE BORD'!I3140</f>
        <v>0</v>
      </c>
    </row>
    <row r="3143" spans="82:88" x14ac:dyDescent="0.25">
      <c r="CD314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BORD'!$B$13:$B$2000,0),9)))*Q3143/$M$18)</f>
        <v>237.96</v>
      </c>
      <c r="CF3143">
        <f>'[1]TABLEAU DE BORD'!B3141</f>
        <v>0</v>
      </c>
      <c r="CG3143">
        <f>'[1]TABLEAU DE BORD'!E3141-'[1]TABLEAU DE BORD'!C3141</f>
        <v>0</v>
      </c>
      <c r="CI3143">
        <f>'[1]TABLEAU DE BORD'!H3141</f>
        <v>0</v>
      </c>
      <c r="CJ3143">
        <f>'[1]TABLEAU DE BORD'!K3141-'[1]TABLEAU DE BORD'!I3141</f>
        <v>0</v>
      </c>
    </row>
    <row r="3144" spans="82:88" x14ac:dyDescent="0.25">
      <c r="CD314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BORD'!$B$13:$B$2000,0),9)))*Q3144/$M$18)</f>
        <v>237.96</v>
      </c>
      <c r="CF3144">
        <f>'[1]TABLEAU DE BORD'!B3142</f>
        <v>0</v>
      </c>
      <c r="CG3144">
        <f>'[1]TABLEAU DE BORD'!E3142-'[1]TABLEAU DE BORD'!C3142</f>
        <v>0</v>
      </c>
      <c r="CI3144">
        <f>'[1]TABLEAU DE BORD'!H3142</f>
        <v>0</v>
      </c>
      <c r="CJ3144">
        <f>'[1]TABLEAU DE BORD'!K3142-'[1]TABLEAU DE BORD'!I3142</f>
        <v>0</v>
      </c>
    </row>
    <row r="3145" spans="82:88" x14ac:dyDescent="0.25">
      <c r="CD314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BORD'!$B$13:$B$2000,0),9)))*Q3145/$M$18)</f>
        <v>237.96</v>
      </c>
      <c r="CF3145">
        <f>'[1]TABLEAU DE BORD'!B3143</f>
        <v>0</v>
      </c>
      <c r="CG3145">
        <f>'[1]TABLEAU DE BORD'!E3143-'[1]TABLEAU DE BORD'!C3143</f>
        <v>0</v>
      </c>
      <c r="CI3145">
        <f>'[1]TABLEAU DE BORD'!H3143</f>
        <v>0</v>
      </c>
      <c r="CJ3145">
        <f>'[1]TABLEAU DE BORD'!K3143-'[1]TABLEAU DE BORD'!I3143</f>
        <v>0</v>
      </c>
    </row>
    <row r="3146" spans="82:88" x14ac:dyDescent="0.25">
      <c r="CD314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BORD'!$B$13:$B$2000,0),9)))*Q3146/$M$18)</f>
        <v>237.96</v>
      </c>
      <c r="CF3146">
        <f>'[1]TABLEAU DE BORD'!B3144</f>
        <v>0</v>
      </c>
      <c r="CG3146">
        <f>'[1]TABLEAU DE BORD'!E3144-'[1]TABLEAU DE BORD'!C3144</f>
        <v>0</v>
      </c>
      <c r="CI3146">
        <f>'[1]TABLEAU DE BORD'!H3144</f>
        <v>0</v>
      </c>
      <c r="CJ3146">
        <f>'[1]TABLEAU DE BORD'!K3144-'[1]TABLEAU DE BORD'!I3144</f>
        <v>0</v>
      </c>
    </row>
    <row r="3147" spans="82:88" x14ac:dyDescent="0.25">
      <c r="CD314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BORD'!$B$13:$B$2000,0),9)))*Q3147/$M$18)</f>
        <v>237.96</v>
      </c>
      <c r="CF3147">
        <f>'[1]TABLEAU DE BORD'!B3145</f>
        <v>0</v>
      </c>
      <c r="CG3147">
        <f>'[1]TABLEAU DE BORD'!E3145-'[1]TABLEAU DE BORD'!C3145</f>
        <v>0</v>
      </c>
      <c r="CI3147">
        <f>'[1]TABLEAU DE BORD'!H3145</f>
        <v>0</v>
      </c>
      <c r="CJ3147">
        <f>'[1]TABLEAU DE BORD'!K3145-'[1]TABLEAU DE BORD'!I3145</f>
        <v>0</v>
      </c>
    </row>
    <row r="3148" spans="82:88" x14ac:dyDescent="0.25">
      <c r="CD314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BORD'!$B$13:$B$2000,0),9)))*Q3148/$M$18)</f>
        <v>237.96</v>
      </c>
      <c r="CF3148">
        <f>'[1]TABLEAU DE BORD'!B3146</f>
        <v>0</v>
      </c>
      <c r="CG3148">
        <f>'[1]TABLEAU DE BORD'!E3146-'[1]TABLEAU DE BORD'!C3146</f>
        <v>0</v>
      </c>
      <c r="CI3148">
        <f>'[1]TABLEAU DE BORD'!H3146</f>
        <v>0</v>
      </c>
      <c r="CJ3148">
        <f>'[1]TABLEAU DE BORD'!K3146-'[1]TABLEAU DE BORD'!I3146</f>
        <v>0</v>
      </c>
    </row>
    <row r="3149" spans="82:88" x14ac:dyDescent="0.25">
      <c r="CD314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BORD'!$B$13:$B$2000,0),9)))*Q3149/$M$18)</f>
        <v>237.96</v>
      </c>
      <c r="CF3149">
        <f>'[1]TABLEAU DE BORD'!B3147</f>
        <v>0</v>
      </c>
      <c r="CG3149">
        <f>'[1]TABLEAU DE BORD'!E3147-'[1]TABLEAU DE BORD'!C3147</f>
        <v>0</v>
      </c>
      <c r="CI3149">
        <f>'[1]TABLEAU DE BORD'!H3147</f>
        <v>0</v>
      </c>
      <c r="CJ3149">
        <f>'[1]TABLEAU DE BORD'!K3147-'[1]TABLEAU DE BORD'!I3147</f>
        <v>0</v>
      </c>
    </row>
    <row r="3150" spans="82:88" x14ac:dyDescent="0.25">
      <c r="CD315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BORD'!$B$13:$B$2000,0),9)))*Q3150/$M$18)</f>
        <v>237.96</v>
      </c>
      <c r="CF3150">
        <f>'[1]TABLEAU DE BORD'!B3148</f>
        <v>0</v>
      </c>
      <c r="CG3150">
        <f>'[1]TABLEAU DE BORD'!E3148-'[1]TABLEAU DE BORD'!C3148</f>
        <v>0</v>
      </c>
      <c r="CI3150">
        <f>'[1]TABLEAU DE BORD'!H3148</f>
        <v>0</v>
      </c>
      <c r="CJ3150">
        <f>'[1]TABLEAU DE BORD'!K3148-'[1]TABLEAU DE BORD'!I3148</f>
        <v>0</v>
      </c>
    </row>
    <row r="3151" spans="82:88" x14ac:dyDescent="0.25">
      <c r="CD315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BORD'!$B$13:$B$2000,0),9)))*Q3151/$M$18)</f>
        <v>237.96</v>
      </c>
      <c r="CF3151">
        <f>'[1]TABLEAU DE BORD'!B3149</f>
        <v>0</v>
      </c>
      <c r="CG3151">
        <f>'[1]TABLEAU DE BORD'!E3149-'[1]TABLEAU DE BORD'!C3149</f>
        <v>0</v>
      </c>
      <c r="CI3151">
        <f>'[1]TABLEAU DE BORD'!H3149</f>
        <v>0</v>
      </c>
      <c r="CJ3151">
        <f>'[1]TABLEAU DE BORD'!K3149-'[1]TABLEAU DE BORD'!I3149</f>
        <v>0</v>
      </c>
    </row>
    <row r="3152" spans="82:88" x14ac:dyDescent="0.25">
      <c r="CD315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BORD'!$B$13:$B$2000,0),9)))*Q3152/$M$18)</f>
        <v>237.96</v>
      </c>
      <c r="CF3152">
        <f>'[1]TABLEAU DE BORD'!B3150</f>
        <v>0</v>
      </c>
      <c r="CG3152">
        <f>'[1]TABLEAU DE BORD'!E3150-'[1]TABLEAU DE BORD'!C3150</f>
        <v>0</v>
      </c>
      <c r="CI3152">
        <f>'[1]TABLEAU DE BORD'!H3150</f>
        <v>0</v>
      </c>
      <c r="CJ3152">
        <f>'[1]TABLEAU DE BORD'!K3150-'[1]TABLEAU DE BORD'!I3150</f>
        <v>0</v>
      </c>
    </row>
    <row r="3153" spans="82:88" x14ac:dyDescent="0.25">
      <c r="CD315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BORD'!$B$13:$B$2000,0),9)))*Q3153/$M$18)</f>
        <v>237.96</v>
      </c>
      <c r="CF3153">
        <f>'[1]TABLEAU DE BORD'!B3151</f>
        <v>0</v>
      </c>
      <c r="CG3153">
        <f>'[1]TABLEAU DE BORD'!E3151-'[1]TABLEAU DE BORD'!C3151</f>
        <v>0</v>
      </c>
      <c r="CI3153">
        <f>'[1]TABLEAU DE BORD'!H3151</f>
        <v>0</v>
      </c>
      <c r="CJ3153">
        <f>'[1]TABLEAU DE BORD'!K3151-'[1]TABLEAU DE BORD'!I3151</f>
        <v>0</v>
      </c>
    </row>
    <row r="3154" spans="82:88" x14ac:dyDescent="0.25">
      <c r="CD315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BORD'!$B$13:$B$2000,0),9)))*Q3154/$M$18)</f>
        <v>237.96</v>
      </c>
      <c r="CF3154">
        <f>'[1]TABLEAU DE BORD'!B3152</f>
        <v>0</v>
      </c>
      <c r="CG3154">
        <f>'[1]TABLEAU DE BORD'!E3152-'[1]TABLEAU DE BORD'!C3152</f>
        <v>0</v>
      </c>
      <c r="CI3154">
        <f>'[1]TABLEAU DE BORD'!H3152</f>
        <v>0</v>
      </c>
      <c r="CJ3154">
        <f>'[1]TABLEAU DE BORD'!K3152-'[1]TABLEAU DE BORD'!I3152</f>
        <v>0</v>
      </c>
    </row>
    <row r="3155" spans="82:88" x14ac:dyDescent="0.25">
      <c r="CD315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BORD'!$B$13:$B$2000,0),9)))*Q3155/$M$18)</f>
        <v>237.96</v>
      </c>
      <c r="CF3155">
        <f>'[1]TABLEAU DE BORD'!B3153</f>
        <v>0</v>
      </c>
      <c r="CG3155">
        <f>'[1]TABLEAU DE BORD'!E3153-'[1]TABLEAU DE BORD'!C3153</f>
        <v>0</v>
      </c>
      <c r="CI3155">
        <f>'[1]TABLEAU DE BORD'!H3153</f>
        <v>0</v>
      </c>
      <c r="CJ3155">
        <f>'[1]TABLEAU DE BORD'!K3153-'[1]TABLEAU DE BORD'!I3153</f>
        <v>0</v>
      </c>
    </row>
    <row r="3156" spans="82:88" x14ac:dyDescent="0.25">
      <c r="CD315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BORD'!$B$13:$B$2000,0),9)))*Q3156/$M$18)</f>
        <v>237.96</v>
      </c>
      <c r="CF3156">
        <f>'[1]TABLEAU DE BORD'!B3154</f>
        <v>0</v>
      </c>
      <c r="CG3156">
        <f>'[1]TABLEAU DE BORD'!E3154-'[1]TABLEAU DE BORD'!C3154</f>
        <v>0</v>
      </c>
      <c r="CI3156">
        <f>'[1]TABLEAU DE BORD'!H3154</f>
        <v>0</v>
      </c>
      <c r="CJ3156">
        <f>'[1]TABLEAU DE BORD'!K3154-'[1]TABLEAU DE BORD'!I3154</f>
        <v>0</v>
      </c>
    </row>
    <row r="3157" spans="82:88" x14ac:dyDescent="0.25">
      <c r="CD315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BORD'!$B$13:$B$2000,0),9)))*Q3157/$M$18)</f>
        <v>237.96</v>
      </c>
      <c r="CF3157">
        <f>'[1]TABLEAU DE BORD'!B3155</f>
        <v>0</v>
      </c>
      <c r="CG3157">
        <f>'[1]TABLEAU DE BORD'!E3155-'[1]TABLEAU DE BORD'!C3155</f>
        <v>0</v>
      </c>
      <c r="CI3157">
        <f>'[1]TABLEAU DE BORD'!H3155</f>
        <v>0</v>
      </c>
      <c r="CJ3157">
        <f>'[1]TABLEAU DE BORD'!K3155-'[1]TABLEAU DE BORD'!I3155</f>
        <v>0</v>
      </c>
    </row>
    <row r="3158" spans="82:88" x14ac:dyDescent="0.25">
      <c r="CD315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BORD'!$B$13:$B$2000,0),9)))*Q3158/$M$18)</f>
        <v>237.96</v>
      </c>
      <c r="CF3158">
        <f>'[1]TABLEAU DE BORD'!B3156</f>
        <v>0</v>
      </c>
      <c r="CG3158">
        <f>'[1]TABLEAU DE BORD'!E3156-'[1]TABLEAU DE BORD'!C3156</f>
        <v>0</v>
      </c>
      <c r="CI3158">
        <f>'[1]TABLEAU DE BORD'!H3156</f>
        <v>0</v>
      </c>
      <c r="CJ3158">
        <f>'[1]TABLEAU DE BORD'!K3156-'[1]TABLEAU DE BORD'!I3156</f>
        <v>0</v>
      </c>
    </row>
    <row r="3159" spans="82:88" x14ac:dyDescent="0.25">
      <c r="CD315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BORD'!$B$13:$B$2000,0),9)))*Q3159/$M$18)</f>
        <v>237.96</v>
      </c>
      <c r="CF3159">
        <f>'[1]TABLEAU DE BORD'!B3157</f>
        <v>0</v>
      </c>
      <c r="CG3159">
        <f>'[1]TABLEAU DE BORD'!E3157-'[1]TABLEAU DE BORD'!C3157</f>
        <v>0</v>
      </c>
      <c r="CI3159">
        <f>'[1]TABLEAU DE BORD'!H3157</f>
        <v>0</v>
      </c>
      <c r="CJ3159">
        <f>'[1]TABLEAU DE BORD'!K3157-'[1]TABLEAU DE BORD'!I3157</f>
        <v>0</v>
      </c>
    </row>
    <row r="3160" spans="82:88" x14ac:dyDescent="0.25">
      <c r="CD316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BORD'!$B$13:$B$2000,0),9)))*Q3160/$M$18)</f>
        <v>237.96</v>
      </c>
      <c r="CF3160">
        <f>'[1]TABLEAU DE BORD'!B3158</f>
        <v>0</v>
      </c>
      <c r="CG3160">
        <f>'[1]TABLEAU DE BORD'!E3158-'[1]TABLEAU DE BORD'!C3158</f>
        <v>0</v>
      </c>
      <c r="CI3160">
        <f>'[1]TABLEAU DE BORD'!H3158</f>
        <v>0</v>
      </c>
      <c r="CJ3160">
        <f>'[1]TABLEAU DE BORD'!K3158-'[1]TABLEAU DE BORD'!I3158</f>
        <v>0</v>
      </c>
    </row>
    <row r="3161" spans="82:88" x14ac:dyDescent="0.25">
      <c r="CD316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BORD'!$B$13:$B$2000,0),9)))*Q3161/$M$18)</f>
        <v>237.96</v>
      </c>
      <c r="CF3161">
        <f>'[1]TABLEAU DE BORD'!B3159</f>
        <v>0</v>
      </c>
      <c r="CG3161">
        <f>'[1]TABLEAU DE BORD'!E3159-'[1]TABLEAU DE BORD'!C3159</f>
        <v>0</v>
      </c>
      <c r="CI3161">
        <f>'[1]TABLEAU DE BORD'!H3159</f>
        <v>0</v>
      </c>
      <c r="CJ3161">
        <f>'[1]TABLEAU DE BORD'!K3159-'[1]TABLEAU DE BORD'!I3159</f>
        <v>0</v>
      </c>
    </row>
    <row r="3162" spans="82:88" x14ac:dyDescent="0.25">
      <c r="CD316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BORD'!$B$13:$B$2000,0),9)))*Q3162/$M$18)</f>
        <v>237.96</v>
      </c>
      <c r="CF3162">
        <f>'[1]TABLEAU DE BORD'!B3160</f>
        <v>0</v>
      </c>
      <c r="CG3162">
        <f>'[1]TABLEAU DE BORD'!E3160-'[1]TABLEAU DE BORD'!C3160</f>
        <v>0</v>
      </c>
      <c r="CI3162">
        <f>'[1]TABLEAU DE BORD'!H3160</f>
        <v>0</v>
      </c>
      <c r="CJ3162">
        <f>'[1]TABLEAU DE BORD'!K3160-'[1]TABLEAU DE BORD'!I3160</f>
        <v>0</v>
      </c>
    </row>
    <row r="3163" spans="82:88" x14ac:dyDescent="0.25">
      <c r="CD316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BORD'!$B$13:$B$2000,0),9)))*Q3163/$M$18)</f>
        <v>237.96</v>
      </c>
      <c r="CF3163">
        <f>'[1]TABLEAU DE BORD'!B3161</f>
        <v>0</v>
      </c>
      <c r="CG3163">
        <f>'[1]TABLEAU DE BORD'!E3161-'[1]TABLEAU DE BORD'!C3161</f>
        <v>0</v>
      </c>
      <c r="CI3163">
        <f>'[1]TABLEAU DE BORD'!H3161</f>
        <v>0</v>
      </c>
      <c r="CJ3163">
        <f>'[1]TABLEAU DE BORD'!K3161-'[1]TABLEAU DE BORD'!I3161</f>
        <v>0</v>
      </c>
    </row>
    <row r="3164" spans="82:88" x14ac:dyDescent="0.25">
      <c r="CD316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BORD'!$B$13:$B$2000,0),9)))*Q3164/$M$18)</f>
        <v>237.96</v>
      </c>
      <c r="CF3164">
        <f>'[1]TABLEAU DE BORD'!B3162</f>
        <v>0</v>
      </c>
      <c r="CG3164">
        <f>'[1]TABLEAU DE BORD'!E3162-'[1]TABLEAU DE BORD'!C3162</f>
        <v>0</v>
      </c>
      <c r="CI3164">
        <f>'[1]TABLEAU DE BORD'!H3162</f>
        <v>0</v>
      </c>
      <c r="CJ3164">
        <f>'[1]TABLEAU DE BORD'!K3162-'[1]TABLEAU DE BORD'!I3162</f>
        <v>0</v>
      </c>
    </row>
    <row r="3165" spans="82:88" x14ac:dyDescent="0.25">
      <c r="CD316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BORD'!$B$13:$B$2000,0),9)))*Q3165/$M$18)</f>
        <v>237.96</v>
      </c>
      <c r="CF3165">
        <f>'[1]TABLEAU DE BORD'!B3163</f>
        <v>0</v>
      </c>
      <c r="CG3165">
        <f>'[1]TABLEAU DE BORD'!E3163-'[1]TABLEAU DE BORD'!C3163</f>
        <v>0</v>
      </c>
      <c r="CI3165">
        <f>'[1]TABLEAU DE BORD'!H3163</f>
        <v>0</v>
      </c>
      <c r="CJ3165">
        <f>'[1]TABLEAU DE BORD'!K3163-'[1]TABLEAU DE BORD'!I3163</f>
        <v>0</v>
      </c>
    </row>
    <row r="3166" spans="82:88" x14ac:dyDescent="0.25">
      <c r="CD316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BORD'!$B$13:$B$2000,0),9)))*Q3166/$M$18)</f>
        <v>237.96</v>
      </c>
      <c r="CF3166">
        <f>'[1]TABLEAU DE BORD'!B3164</f>
        <v>0</v>
      </c>
      <c r="CG3166">
        <f>'[1]TABLEAU DE BORD'!E3164-'[1]TABLEAU DE BORD'!C3164</f>
        <v>0</v>
      </c>
      <c r="CI3166">
        <f>'[1]TABLEAU DE BORD'!H3164</f>
        <v>0</v>
      </c>
      <c r="CJ3166">
        <f>'[1]TABLEAU DE BORD'!K3164-'[1]TABLEAU DE BORD'!I3164</f>
        <v>0</v>
      </c>
    </row>
    <row r="3167" spans="82:88" x14ac:dyDescent="0.25">
      <c r="CD316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BORD'!$B$13:$B$2000,0),9)))*Q3167/$M$18)</f>
        <v>237.96</v>
      </c>
      <c r="CF3167">
        <f>'[1]TABLEAU DE BORD'!B3165</f>
        <v>0</v>
      </c>
      <c r="CG3167">
        <f>'[1]TABLEAU DE BORD'!E3165-'[1]TABLEAU DE BORD'!C3165</f>
        <v>0</v>
      </c>
      <c r="CI3167">
        <f>'[1]TABLEAU DE BORD'!H3165</f>
        <v>0</v>
      </c>
      <c r="CJ3167">
        <f>'[1]TABLEAU DE BORD'!K3165-'[1]TABLEAU DE BORD'!I3165</f>
        <v>0</v>
      </c>
    </row>
    <row r="3168" spans="82:88" x14ac:dyDescent="0.25">
      <c r="CD316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BORD'!$B$13:$B$2000,0),9)))*Q3168/$M$18)</f>
        <v>237.96</v>
      </c>
      <c r="CF3168">
        <f>'[1]TABLEAU DE BORD'!B3166</f>
        <v>0</v>
      </c>
      <c r="CG3168">
        <f>'[1]TABLEAU DE BORD'!E3166-'[1]TABLEAU DE BORD'!C3166</f>
        <v>0</v>
      </c>
      <c r="CI3168">
        <f>'[1]TABLEAU DE BORD'!H3166</f>
        <v>0</v>
      </c>
      <c r="CJ3168">
        <f>'[1]TABLEAU DE BORD'!K3166-'[1]TABLEAU DE BORD'!I3166</f>
        <v>0</v>
      </c>
    </row>
    <row r="3169" spans="82:88" x14ac:dyDescent="0.25">
      <c r="CD316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BORD'!$B$13:$B$2000,0),9)))*Q3169/$M$18)</f>
        <v>237.96</v>
      </c>
      <c r="CF3169">
        <f>'[1]TABLEAU DE BORD'!B3167</f>
        <v>0</v>
      </c>
      <c r="CG3169">
        <f>'[1]TABLEAU DE BORD'!E3167-'[1]TABLEAU DE BORD'!C3167</f>
        <v>0</v>
      </c>
      <c r="CI3169">
        <f>'[1]TABLEAU DE BORD'!H3167</f>
        <v>0</v>
      </c>
      <c r="CJ3169">
        <f>'[1]TABLEAU DE BORD'!K3167-'[1]TABLEAU DE BORD'!I3167</f>
        <v>0</v>
      </c>
    </row>
    <row r="3170" spans="82:88" x14ac:dyDescent="0.25">
      <c r="CD317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BORD'!$B$13:$B$2000,0),9)))*Q3170/$M$18)</f>
        <v>237.96</v>
      </c>
      <c r="CF3170">
        <f>'[1]TABLEAU DE BORD'!B3168</f>
        <v>0</v>
      </c>
      <c r="CG3170">
        <f>'[1]TABLEAU DE BORD'!E3168-'[1]TABLEAU DE BORD'!C3168</f>
        <v>0</v>
      </c>
      <c r="CI3170">
        <f>'[1]TABLEAU DE BORD'!H3168</f>
        <v>0</v>
      </c>
      <c r="CJ3170">
        <f>'[1]TABLEAU DE BORD'!K3168-'[1]TABLEAU DE BORD'!I3168</f>
        <v>0</v>
      </c>
    </row>
    <row r="3171" spans="82:88" x14ac:dyDescent="0.25">
      <c r="CD317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BORD'!$B$13:$B$2000,0),9)))*Q3171/$M$18)</f>
        <v>237.96</v>
      </c>
      <c r="CF3171">
        <f>'[1]TABLEAU DE BORD'!B3169</f>
        <v>0</v>
      </c>
      <c r="CG3171">
        <f>'[1]TABLEAU DE BORD'!E3169-'[1]TABLEAU DE BORD'!C3169</f>
        <v>0</v>
      </c>
      <c r="CI3171">
        <f>'[1]TABLEAU DE BORD'!H3169</f>
        <v>0</v>
      </c>
      <c r="CJ3171">
        <f>'[1]TABLEAU DE BORD'!K3169-'[1]TABLEAU DE BORD'!I3169</f>
        <v>0</v>
      </c>
    </row>
    <row r="3172" spans="82:88" x14ac:dyDescent="0.25">
      <c r="CD317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BORD'!$B$13:$B$2000,0),9)))*Q3172/$M$18)</f>
        <v>237.96</v>
      </c>
      <c r="CF3172">
        <f>'[1]TABLEAU DE BORD'!B3170</f>
        <v>0</v>
      </c>
      <c r="CG3172">
        <f>'[1]TABLEAU DE BORD'!E3170-'[1]TABLEAU DE BORD'!C3170</f>
        <v>0</v>
      </c>
      <c r="CI3172">
        <f>'[1]TABLEAU DE BORD'!H3170</f>
        <v>0</v>
      </c>
      <c r="CJ3172">
        <f>'[1]TABLEAU DE BORD'!K3170-'[1]TABLEAU DE BORD'!I3170</f>
        <v>0</v>
      </c>
    </row>
    <row r="3173" spans="82:88" x14ac:dyDescent="0.25">
      <c r="CD317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BORD'!$B$13:$B$2000,0),9)))*Q3173/$M$18)</f>
        <v>237.96</v>
      </c>
      <c r="CF3173">
        <f>'[1]TABLEAU DE BORD'!B3171</f>
        <v>0</v>
      </c>
      <c r="CG3173">
        <f>'[1]TABLEAU DE BORD'!E3171-'[1]TABLEAU DE BORD'!C3171</f>
        <v>0</v>
      </c>
      <c r="CI3173">
        <f>'[1]TABLEAU DE BORD'!H3171</f>
        <v>0</v>
      </c>
      <c r="CJ3173">
        <f>'[1]TABLEAU DE BORD'!K3171-'[1]TABLEAU DE BORD'!I3171</f>
        <v>0</v>
      </c>
    </row>
    <row r="3174" spans="82:88" x14ac:dyDescent="0.25">
      <c r="CD317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BORD'!$B$13:$B$2000,0),9)))*Q3174/$M$18)</f>
        <v>237.96</v>
      </c>
      <c r="CF3174">
        <f>'[1]TABLEAU DE BORD'!B3172</f>
        <v>0</v>
      </c>
      <c r="CG3174">
        <f>'[1]TABLEAU DE BORD'!E3172-'[1]TABLEAU DE BORD'!C3172</f>
        <v>0</v>
      </c>
      <c r="CI3174">
        <f>'[1]TABLEAU DE BORD'!H3172</f>
        <v>0</v>
      </c>
      <c r="CJ3174">
        <f>'[1]TABLEAU DE BORD'!K3172-'[1]TABLEAU DE BORD'!I3172</f>
        <v>0</v>
      </c>
    </row>
    <row r="3175" spans="82:88" x14ac:dyDescent="0.25">
      <c r="CD317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BORD'!$B$13:$B$2000,0),9)))*Q3175/$M$18)</f>
        <v>237.96</v>
      </c>
      <c r="CF3175">
        <f>'[1]TABLEAU DE BORD'!B3173</f>
        <v>0</v>
      </c>
      <c r="CG3175">
        <f>'[1]TABLEAU DE BORD'!E3173-'[1]TABLEAU DE BORD'!C3173</f>
        <v>0</v>
      </c>
      <c r="CI3175">
        <f>'[1]TABLEAU DE BORD'!H3173</f>
        <v>0</v>
      </c>
      <c r="CJ3175">
        <f>'[1]TABLEAU DE BORD'!K3173-'[1]TABLEAU DE BORD'!I3173</f>
        <v>0</v>
      </c>
    </row>
    <row r="3176" spans="82:88" x14ac:dyDescent="0.25">
      <c r="CD317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BORD'!$B$13:$B$2000,0),9)))*Q3176/$M$18)</f>
        <v>237.96</v>
      </c>
      <c r="CF3176">
        <f>'[1]TABLEAU DE BORD'!B3174</f>
        <v>0</v>
      </c>
      <c r="CG3176">
        <f>'[1]TABLEAU DE BORD'!E3174-'[1]TABLEAU DE BORD'!C3174</f>
        <v>0</v>
      </c>
      <c r="CI3176">
        <f>'[1]TABLEAU DE BORD'!H3174</f>
        <v>0</v>
      </c>
      <c r="CJ3176">
        <f>'[1]TABLEAU DE BORD'!K3174-'[1]TABLEAU DE BORD'!I3174</f>
        <v>0</v>
      </c>
    </row>
    <row r="3177" spans="82:88" x14ac:dyDescent="0.25">
      <c r="CD317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BORD'!$B$13:$B$2000,0),9)))*Q3177/$M$18)</f>
        <v>237.96</v>
      </c>
      <c r="CF3177">
        <f>'[1]TABLEAU DE BORD'!B3175</f>
        <v>0</v>
      </c>
      <c r="CG3177">
        <f>'[1]TABLEAU DE BORD'!E3175-'[1]TABLEAU DE BORD'!C3175</f>
        <v>0</v>
      </c>
      <c r="CI3177">
        <f>'[1]TABLEAU DE BORD'!H3175</f>
        <v>0</v>
      </c>
      <c r="CJ3177">
        <f>'[1]TABLEAU DE BORD'!K3175-'[1]TABLEAU DE BORD'!I3175</f>
        <v>0</v>
      </c>
    </row>
    <row r="3178" spans="82:88" x14ac:dyDescent="0.25">
      <c r="CD317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BORD'!$B$13:$B$2000,0),9)))*Q3178/$M$18)</f>
        <v>237.96</v>
      </c>
      <c r="CF3178">
        <f>'[1]TABLEAU DE BORD'!B3176</f>
        <v>0</v>
      </c>
      <c r="CG3178">
        <f>'[1]TABLEAU DE BORD'!E3176-'[1]TABLEAU DE BORD'!C3176</f>
        <v>0</v>
      </c>
      <c r="CI3178">
        <f>'[1]TABLEAU DE BORD'!H3176</f>
        <v>0</v>
      </c>
      <c r="CJ3178">
        <f>'[1]TABLEAU DE BORD'!K3176-'[1]TABLEAU DE BORD'!I3176</f>
        <v>0</v>
      </c>
    </row>
    <row r="3179" spans="82:88" x14ac:dyDescent="0.25">
      <c r="CD317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BORD'!$B$13:$B$2000,0),9)))*Q3179/$M$18)</f>
        <v>237.96</v>
      </c>
      <c r="CF3179">
        <f>'[1]TABLEAU DE BORD'!B3177</f>
        <v>0</v>
      </c>
      <c r="CG3179">
        <f>'[1]TABLEAU DE BORD'!E3177-'[1]TABLEAU DE BORD'!C3177</f>
        <v>0</v>
      </c>
      <c r="CI3179">
        <f>'[1]TABLEAU DE BORD'!H3177</f>
        <v>0</v>
      </c>
      <c r="CJ3179">
        <f>'[1]TABLEAU DE BORD'!K3177-'[1]TABLEAU DE BORD'!I3177</f>
        <v>0</v>
      </c>
    </row>
    <row r="3180" spans="82:88" x14ac:dyDescent="0.25">
      <c r="CD318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BORD'!$B$13:$B$2000,0),9)))*Q3180/$M$18)</f>
        <v>237.96</v>
      </c>
      <c r="CF3180">
        <f>'[1]TABLEAU DE BORD'!B3178</f>
        <v>0</v>
      </c>
      <c r="CG3180">
        <f>'[1]TABLEAU DE BORD'!E3178-'[1]TABLEAU DE BORD'!C3178</f>
        <v>0</v>
      </c>
      <c r="CI3180">
        <f>'[1]TABLEAU DE BORD'!H3178</f>
        <v>0</v>
      </c>
      <c r="CJ3180">
        <f>'[1]TABLEAU DE BORD'!K3178-'[1]TABLEAU DE BORD'!I3178</f>
        <v>0</v>
      </c>
    </row>
    <row r="3181" spans="82:88" x14ac:dyDescent="0.25">
      <c r="CD318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BORD'!$B$13:$B$2000,0),9)))*Q3181/$M$18)</f>
        <v>237.96</v>
      </c>
      <c r="CF3181">
        <f>'[1]TABLEAU DE BORD'!B3179</f>
        <v>0</v>
      </c>
      <c r="CG3181">
        <f>'[1]TABLEAU DE BORD'!E3179-'[1]TABLEAU DE BORD'!C3179</f>
        <v>0</v>
      </c>
      <c r="CI3181">
        <f>'[1]TABLEAU DE BORD'!H3179</f>
        <v>0</v>
      </c>
      <c r="CJ3181">
        <f>'[1]TABLEAU DE BORD'!K3179-'[1]TABLEAU DE BORD'!I3179</f>
        <v>0</v>
      </c>
    </row>
    <row r="3182" spans="82:88" x14ac:dyDescent="0.25">
      <c r="CD318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BORD'!$B$13:$B$2000,0),9)))*Q3182/$M$18)</f>
        <v>237.96</v>
      </c>
      <c r="CF3182">
        <f>'[1]TABLEAU DE BORD'!B3180</f>
        <v>0</v>
      </c>
      <c r="CG3182">
        <f>'[1]TABLEAU DE BORD'!E3180-'[1]TABLEAU DE BORD'!C3180</f>
        <v>0</v>
      </c>
      <c r="CI3182">
        <f>'[1]TABLEAU DE BORD'!H3180</f>
        <v>0</v>
      </c>
      <c r="CJ3182">
        <f>'[1]TABLEAU DE BORD'!K3180-'[1]TABLEAU DE BORD'!I3180</f>
        <v>0</v>
      </c>
    </row>
    <row r="3183" spans="82:88" x14ac:dyDescent="0.25">
      <c r="CD318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BORD'!$B$13:$B$2000,0),9)))*Q3183/$M$18)</f>
        <v>237.96</v>
      </c>
      <c r="CF3183">
        <f>'[1]TABLEAU DE BORD'!B3181</f>
        <v>0</v>
      </c>
      <c r="CG3183">
        <f>'[1]TABLEAU DE BORD'!E3181-'[1]TABLEAU DE BORD'!C3181</f>
        <v>0</v>
      </c>
      <c r="CI3183">
        <f>'[1]TABLEAU DE BORD'!H3181</f>
        <v>0</v>
      </c>
      <c r="CJ3183">
        <f>'[1]TABLEAU DE BORD'!K3181-'[1]TABLEAU DE BORD'!I3181</f>
        <v>0</v>
      </c>
    </row>
    <row r="3184" spans="82:88" x14ac:dyDescent="0.25">
      <c r="CD318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BORD'!$B$13:$B$2000,0),9)))*Q3184/$M$18)</f>
        <v>237.96</v>
      </c>
      <c r="CF3184">
        <f>'[1]TABLEAU DE BORD'!B3182</f>
        <v>0</v>
      </c>
      <c r="CG3184">
        <f>'[1]TABLEAU DE BORD'!E3182-'[1]TABLEAU DE BORD'!C3182</f>
        <v>0</v>
      </c>
      <c r="CI3184">
        <f>'[1]TABLEAU DE BORD'!H3182</f>
        <v>0</v>
      </c>
      <c r="CJ3184">
        <f>'[1]TABLEAU DE BORD'!K3182-'[1]TABLEAU DE BORD'!I3182</f>
        <v>0</v>
      </c>
    </row>
    <row r="3185" spans="82:88" x14ac:dyDescent="0.25">
      <c r="CD318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BORD'!$B$13:$B$2000,0),9)))*Q3185/$M$18)</f>
        <v>237.96</v>
      </c>
      <c r="CF3185">
        <f>'[1]TABLEAU DE BORD'!B3183</f>
        <v>0</v>
      </c>
      <c r="CG3185">
        <f>'[1]TABLEAU DE BORD'!E3183-'[1]TABLEAU DE BORD'!C3183</f>
        <v>0</v>
      </c>
      <c r="CI3185">
        <f>'[1]TABLEAU DE BORD'!H3183</f>
        <v>0</v>
      </c>
      <c r="CJ3185">
        <f>'[1]TABLEAU DE BORD'!K3183-'[1]TABLEAU DE BORD'!I3183</f>
        <v>0</v>
      </c>
    </row>
    <row r="3186" spans="82:88" x14ac:dyDescent="0.25">
      <c r="CD318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BORD'!$B$13:$B$2000,0),9)))*Q3186/$M$18)</f>
        <v>237.96</v>
      </c>
      <c r="CF3186">
        <f>'[1]TABLEAU DE BORD'!B3184</f>
        <v>0</v>
      </c>
      <c r="CG3186">
        <f>'[1]TABLEAU DE BORD'!E3184-'[1]TABLEAU DE BORD'!C3184</f>
        <v>0</v>
      </c>
      <c r="CI3186">
        <f>'[1]TABLEAU DE BORD'!H3184</f>
        <v>0</v>
      </c>
      <c r="CJ3186">
        <f>'[1]TABLEAU DE BORD'!K3184-'[1]TABLEAU DE BORD'!I3184</f>
        <v>0</v>
      </c>
    </row>
    <row r="3187" spans="82:88" x14ac:dyDescent="0.25">
      <c r="CD318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BORD'!$B$13:$B$2000,0),9)))*Q3187/$M$18)</f>
        <v>237.96</v>
      </c>
      <c r="CF3187">
        <f>'[1]TABLEAU DE BORD'!B3185</f>
        <v>0</v>
      </c>
      <c r="CG3187">
        <f>'[1]TABLEAU DE BORD'!E3185-'[1]TABLEAU DE BORD'!C3185</f>
        <v>0</v>
      </c>
      <c r="CI3187">
        <f>'[1]TABLEAU DE BORD'!H3185</f>
        <v>0</v>
      </c>
      <c r="CJ3187">
        <f>'[1]TABLEAU DE BORD'!K3185-'[1]TABLEAU DE BORD'!I3185</f>
        <v>0</v>
      </c>
    </row>
    <row r="3188" spans="82:88" x14ac:dyDescent="0.25">
      <c r="CD318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BORD'!$B$13:$B$2000,0),9)))*Q3188/$M$18)</f>
        <v>237.96</v>
      </c>
      <c r="CF3188">
        <f>'[1]TABLEAU DE BORD'!B3186</f>
        <v>0</v>
      </c>
      <c r="CG3188">
        <f>'[1]TABLEAU DE BORD'!E3186-'[1]TABLEAU DE BORD'!C3186</f>
        <v>0</v>
      </c>
      <c r="CI3188">
        <f>'[1]TABLEAU DE BORD'!H3186</f>
        <v>0</v>
      </c>
      <c r="CJ3188">
        <f>'[1]TABLEAU DE BORD'!K3186-'[1]TABLEAU DE BORD'!I3186</f>
        <v>0</v>
      </c>
    </row>
    <row r="3189" spans="82:88" x14ac:dyDescent="0.25">
      <c r="CD318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BORD'!$B$13:$B$2000,0),9)))*Q3189/$M$18)</f>
        <v>237.96</v>
      </c>
      <c r="CF3189">
        <f>'[1]TABLEAU DE BORD'!B3187</f>
        <v>0</v>
      </c>
      <c r="CG3189">
        <f>'[1]TABLEAU DE BORD'!E3187-'[1]TABLEAU DE BORD'!C3187</f>
        <v>0</v>
      </c>
      <c r="CI3189">
        <f>'[1]TABLEAU DE BORD'!H3187</f>
        <v>0</v>
      </c>
      <c r="CJ3189">
        <f>'[1]TABLEAU DE BORD'!K3187-'[1]TABLEAU DE BORD'!I3187</f>
        <v>0</v>
      </c>
    </row>
    <row r="3190" spans="82:88" x14ac:dyDescent="0.25">
      <c r="CD319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BORD'!$B$13:$B$2000,0),9)))*Q3190/$M$18)</f>
        <v>237.96</v>
      </c>
      <c r="CF3190">
        <f>'[1]TABLEAU DE BORD'!B3188</f>
        <v>0</v>
      </c>
      <c r="CG3190">
        <f>'[1]TABLEAU DE BORD'!E3188-'[1]TABLEAU DE BORD'!C3188</f>
        <v>0</v>
      </c>
      <c r="CI3190">
        <f>'[1]TABLEAU DE BORD'!H3188</f>
        <v>0</v>
      </c>
      <c r="CJ3190">
        <f>'[1]TABLEAU DE BORD'!K3188-'[1]TABLEAU DE BORD'!I3188</f>
        <v>0</v>
      </c>
    </row>
    <row r="3191" spans="82:88" x14ac:dyDescent="0.25">
      <c r="CD319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BORD'!$B$13:$B$2000,0),9)))*Q3191/$M$18)</f>
        <v>237.96</v>
      </c>
      <c r="CF3191">
        <f>'[1]TABLEAU DE BORD'!B3189</f>
        <v>0</v>
      </c>
      <c r="CG3191">
        <f>'[1]TABLEAU DE BORD'!E3189-'[1]TABLEAU DE BORD'!C3189</f>
        <v>0</v>
      </c>
      <c r="CI3191">
        <f>'[1]TABLEAU DE BORD'!H3189</f>
        <v>0</v>
      </c>
      <c r="CJ3191">
        <f>'[1]TABLEAU DE BORD'!K3189-'[1]TABLEAU DE BORD'!I3189</f>
        <v>0</v>
      </c>
    </row>
    <row r="3192" spans="82:88" x14ac:dyDescent="0.25">
      <c r="CD319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BORD'!$B$13:$B$2000,0),9)))*Q3192/$M$18)</f>
        <v>237.96</v>
      </c>
      <c r="CF3192">
        <f>'[1]TABLEAU DE BORD'!B3190</f>
        <v>0</v>
      </c>
      <c r="CG3192">
        <f>'[1]TABLEAU DE BORD'!E3190-'[1]TABLEAU DE BORD'!C3190</f>
        <v>0</v>
      </c>
      <c r="CI3192">
        <f>'[1]TABLEAU DE BORD'!H3190</f>
        <v>0</v>
      </c>
      <c r="CJ3192">
        <f>'[1]TABLEAU DE BORD'!K3190-'[1]TABLEAU DE BORD'!I3190</f>
        <v>0</v>
      </c>
    </row>
    <row r="3193" spans="82:88" x14ac:dyDescent="0.25">
      <c r="CD319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BORD'!$B$13:$B$2000,0),9)))*Q3193/$M$18)</f>
        <v>237.96</v>
      </c>
      <c r="CF3193">
        <f>'[1]TABLEAU DE BORD'!B3191</f>
        <v>0</v>
      </c>
      <c r="CG3193">
        <f>'[1]TABLEAU DE BORD'!E3191-'[1]TABLEAU DE BORD'!C3191</f>
        <v>0</v>
      </c>
      <c r="CI3193">
        <f>'[1]TABLEAU DE BORD'!H3191</f>
        <v>0</v>
      </c>
      <c r="CJ3193">
        <f>'[1]TABLEAU DE BORD'!K3191-'[1]TABLEAU DE BORD'!I3191</f>
        <v>0</v>
      </c>
    </row>
    <row r="3194" spans="82:88" x14ac:dyDescent="0.25">
      <c r="CD319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BORD'!$B$13:$B$2000,0),9)))*Q3194/$M$18)</f>
        <v>237.96</v>
      </c>
      <c r="CF3194">
        <f>'[1]TABLEAU DE BORD'!B3192</f>
        <v>0</v>
      </c>
      <c r="CG3194">
        <f>'[1]TABLEAU DE BORD'!E3192-'[1]TABLEAU DE BORD'!C3192</f>
        <v>0</v>
      </c>
      <c r="CI3194">
        <f>'[1]TABLEAU DE BORD'!H3192</f>
        <v>0</v>
      </c>
      <c r="CJ3194">
        <f>'[1]TABLEAU DE BORD'!K3192-'[1]TABLEAU DE BORD'!I3192</f>
        <v>0</v>
      </c>
    </row>
    <row r="3195" spans="82:88" x14ac:dyDescent="0.25">
      <c r="CD319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BORD'!$B$13:$B$2000,0),9)))*Q3195/$M$18)</f>
        <v>237.96</v>
      </c>
      <c r="CF3195">
        <f>'[1]TABLEAU DE BORD'!B3193</f>
        <v>0</v>
      </c>
      <c r="CG3195">
        <f>'[1]TABLEAU DE BORD'!E3193-'[1]TABLEAU DE BORD'!C3193</f>
        <v>0</v>
      </c>
      <c r="CI3195">
        <f>'[1]TABLEAU DE BORD'!H3193</f>
        <v>0</v>
      </c>
      <c r="CJ3195">
        <f>'[1]TABLEAU DE BORD'!K3193-'[1]TABLEAU DE BORD'!I3193</f>
        <v>0</v>
      </c>
    </row>
    <row r="3196" spans="82:88" x14ac:dyDescent="0.25">
      <c r="CD3196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BORD'!$B$13:$B$2000,0),9)))*Q3196/$M$18)</f>
        <v>237.96</v>
      </c>
      <c r="CF3196">
        <f>'[1]TABLEAU DE BORD'!B3194</f>
        <v>0</v>
      </c>
      <c r="CG3196">
        <f>'[1]TABLEAU DE BORD'!E3194-'[1]TABLEAU DE BORD'!C3194</f>
        <v>0</v>
      </c>
      <c r="CI3196">
        <f>'[1]TABLEAU DE BORD'!H3194</f>
        <v>0</v>
      </c>
      <c r="CJ3196">
        <f>'[1]TABLEAU DE BORD'!K3194-'[1]TABLEAU DE BORD'!I3194</f>
        <v>0</v>
      </c>
    </row>
    <row r="3197" spans="82:88" x14ac:dyDescent="0.25">
      <c r="CD3197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BORD'!$B$13:$B$2000,0),9)))*Q3197/$M$18)</f>
        <v>237.96</v>
      </c>
      <c r="CF3197">
        <f>'[1]TABLEAU DE BORD'!B3195</f>
        <v>0</v>
      </c>
      <c r="CG3197">
        <f>'[1]TABLEAU DE BORD'!E3195-'[1]TABLEAU DE BORD'!C3195</f>
        <v>0</v>
      </c>
      <c r="CI3197">
        <f>'[1]TABLEAU DE BORD'!H3195</f>
        <v>0</v>
      </c>
      <c r="CJ3197">
        <f>'[1]TABLEAU DE BORD'!K3195-'[1]TABLEAU DE BORD'!I3195</f>
        <v>0</v>
      </c>
    </row>
    <row r="3198" spans="82:88" x14ac:dyDescent="0.25">
      <c r="CD3198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BORD'!$B$13:$B$2000,0),9)))*Q3198/$M$18)</f>
        <v>237.96</v>
      </c>
      <c r="CF3198">
        <f>'[1]TABLEAU DE BORD'!B3196</f>
        <v>0</v>
      </c>
      <c r="CG3198">
        <f>'[1]TABLEAU DE BORD'!E3196-'[1]TABLEAU DE BORD'!C3196</f>
        <v>0</v>
      </c>
      <c r="CI3198">
        <f>'[1]TABLEAU DE BORD'!H3196</f>
        <v>0</v>
      </c>
      <c r="CJ3198">
        <f>'[1]TABLEAU DE BORD'!K3196-'[1]TABLEAU DE BORD'!I3196</f>
        <v>0</v>
      </c>
    </row>
    <row r="3199" spans="82:88" x14ac:dyDescent="0.25">
      <c r="CD3199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BORD'!$B$13:$B$2000,0),9)))*Q3199/$M$18)</f>
        <v>237.96</v>
      </c>
      <c r="CF3199">
        <f>'[1]TABLEAU DE BORD'!B3197</f>
        <v>0</v>
      </c>
      <c r="CG3199">
        <f>'[1]TABLEAU DE BORD'!E3197-'[1]TABLEAU DE BORD'!C3197</f>
        <v>0</v>
      </c>
      <c r="CI3199">
        <f>'[1]TABLEAU DE BORD'!H3197</f>
        <v>0</v>
      </c>
      <c r="CJ3199">
        <f>'[1]TABLEAU DE BORD'!K3197-'[1]TABLEAU DE BORD'!I3197</f>
        <v>0</v>
      </c>
    </row>
    <row r="3200" spans="82:88" x14ac:dyDescent="0.25">
      <c r="CD3200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BORD'!$B$13:$B$2000,0),9)))*Q3200/$M$18)</f>
        <v>237.96</v>
      </c>
      <c r="CF3200">
        <f>'[1]TABLEAU DE BORD'!B3198</f>
        <v>0</v>
      </c>
      <c r="CG3200">
        <f>'[1]TABLEAU DE BORD'!E3198-'[1]TABLEAU DE BORD'!C3198</f>
        <v>0</v>
      </c>
      <c r="CI3200">
        <f>'[1]TABLEAU DE BORD'!H3198</f>
        <v>0</v>
      </c>
      <c r="CJ3200">
        <f>'[1]TABLEAU DE BORD'!K3198-'[1]TABLEAU DE BORD'!I3198</f>
        <v>0</v>
      </c>
    </row>
    <row r="3201" spans="82:88" x14ac:dyDescent="0.25">
      <c r="CD3201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BORD'!$B$13:$B$2000,0),9)))*Q3201/$M$18)</f>
        <v>237.96</v>
      </c>
      <c r="CF3201">
        <f>'[1]TABLEAU DE BORD'!B3199</f>
        <v>0</v>
      </c>
      <c r="CG3201">
        <f>'[1]TABLEAU DE BORD'!E3199-'[1]TABLEAU DE BORD'!C3199</f>
        <v>0</v>
      </c>
      <c r="CI3201">
        <f>'[1]TABLEAU DE BORD'!H3199</f>
        <v>0</v>
      </c>
      <c r="CJ3201">
        <f>'[1]TABLEAU DE BORD'!K3199-'[1]TABLEAU DE BORD'!I3199</f>
        <v>0</v>
      </c>
    </row>
    <row r="3202" spans="82:88" x14ac:dyDescent="0.25">
      <c r="CD3202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BORD'!$B$13:$B$2000,0),9)))*Q3202/$M$18)</f>
        <v>237.96</v>
      </c>
      <c r="CF3202">
        <f>'[1]TABLEAU DE BORD'!B3200</f>
        <v>0</v>
      </c>
      <c r="CG3202">
        <f>'[1]TABLEAU DE BORD'!E3200-'[1]TABLEAU DE BORD'!C3200</f>
        <v>0</v>
      </c>
      <c r="CI3202">
        <f>'[1]TABLEAU DE BORD'!H3200</f>
        <v>0</v>
      </c>
      <c r="CJ3202">
        <f>'[1]TABLEAU DE BORD'!K3200-'[1]TABLEAU DE BORD'!I3200</f>
        <v>0</v>
      </c>
    </row>
    <row r="3203" spans="82:88" x14ac:dyDescent="0.25">
      <c r="CD3203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BORD'!$B$13:$B$2000,0),9)))*Q3203/$M$18)</f>
        <v>237.96</v>
      </c>
      <c r="CF3203">
        <f>'[1]TABLEAU DE BORD'!B3201</f>
        <v>0</v>
      </c>
      <c r="CG3203">
        <f>'[1]TABLEAU DE BORD'!E3201-'[1]TABLEAU DE BORD'!C3201</f>
        <v>0</v>
      </c>
      <c r="CI3203">
        <f>'[1]TABLEAU DE BORD'!H3201</f>
        <v>0</v>
      </c>
      <c r="CJ3203">
        <f>'[1]TABLEAU DE BORD'!K3201-'[1]TABLEAU DE BORD'!I3201</f>
        <v>0</v>
      </c>
    </row>
    <row r="3204" spans="82:88" x14ac:dyDescent="0.25">
      <c r="CD3204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BORD'!$B$13:$B$2000,0),9)))*Q3204/$M$18)</f>
        <v>237.96</v>
      </c>
      <c r="CF3204">
        <f>'[1]TABLEAU DE BORD'!B3202</f>
        <v>0</v>
      </c>
      <c r="CG3204">
        <f>'[1]TABLEAU DE BORD'!E3202-'[1]TABLEAU DE BORD'!C3202</f>
        <v>0</v>
      </c>
      <c r="CI3204">
        <f>'[1]TABLEAU DE BORD'!H3202</f>
        <v>0</v>
      </c>
      <c r="CJ3204">
        <f>'[1]TABLEAU DE BORD'!K3202-'[1]TABLEAU DE BORD'!I3202</f>
        <v>0</v>
      </c>
    </row>
    <row r="3205" spans="82:88" x14ac:dyDescent="0.25">
      <c r="CD3205">
        <f>(INDEX('[1]TABLEAU DE BORD'!$B$13:$R$2000,MATCH('Formalisme RTE'!$H$2,'[1]TABLEAU DE BORD'!$B$13:$B$2000,0),2)+INDEX($CF$15:$CG$2005,MATCH($H$2,$CF$15:$CF$2005,0),2)+INDEX('[1]TABLEAU DE BORD'!$B$13:$R$2000,MATCH('Formalisme RTE'!$H$2,'[1]TABLEAU DE BORD'!$B$13:$B$2000,0),3))-(((INDEX('[1]TABLEAU DE BORD'!$B$13:$R$2000,MATCH('Formalisme RTE'!$H$2,'[1]TABLEAU DE BORD'!$B$13:$B$2000,0),2)+INDEX($CF$15:$CG$2005,MATCH($H$2,$CF$15:$CF$2005,0),2)+INDEX('[1]TABLEAU DE BORD'!$B$13:$R$2000,MATCH('Formalisme RTE'!$H$2,'[1]TABLEAU DE BORD'!$B$13:$B$2000,0),3))-(INDEX('[1]TABLEAU DE BORD'!$B$13:$R$2000,MATCH('Formalisme RTE'!$H$2,'[1]TABLEAU DE BORD'!$B$13:$B$2000,0),8)+INDEX($CI$15:$CJ$2005,MATCH($J$2,$CI$15:$CI$2005,0),2)+INDEX('[1]TABLEAU DE BORD'!$B$13:$R$2000,MATCH('Formalisme RTE'!$H$2,'[1]TABLEAU DE BORD'!$B$13:$B$2000,0),9)))*Q3205/$M$18)</f>
        <v>237.96</v>
      </c>
      <c r="CF3205">
        <f>'[1]TABLEAU DE BORD'!B3203</f>
        <v>0</v>
      </c>
      <c r="CG3205">
        <f>'[1]TABLEAU DE BORD'!E3203-'[1]TABLEAU DE BORD'!C3203</f>
        <v>0</v>
      </c>
      <c r="CI3205">
        <f>'[1]TABLEAU DE BORD'!H3203</f>
        <v>0</v>
      </c>
      <c r="CJ3205">
        <f>'[1]TABLEAU DE BORD'!K3203-'[1]TABLEAU DE BORD'!I3203</f>
        <v>0</v>
      </c>
    </row>
    <row r="3206" spans="82:88" x14ac:dyDescent="0.25">
      <c r="CF3206">
        <f>'[1]TABLEAU DE BORD'!B3204</f>
        <v>0</v>
      </c>
      <c r="CG3206">
        <f>'[1]TABLEAU DE BORD'!E3204-'[1]TABLEAU DE BORD'!C3204</f>
        <v>0</v>
      </c>
      <c r="CI3206">
        <f>'[1]TABLEAU DE BORD'!H3204</f>
        <v>0</v>
      </c>
      <c r="CJ3206">
        <f>'[1]TABLEAU DE BORD'!K3204-'[1]TABLEAU DE BORD'!I3204</f>
        <v>0</v>
      </c>
    </row>
    <row r="3207" spans="82:88" x14ac:dyDescent="0.25">
      <c r="CF3207">
        <f>'[1]TABLEAU DE BORD'!B3205</f>
        <v>0</v>
      </c>
      <c r="CG3207">
        <f>'[1]TABLEAU DE BORD'!E3205-'[1]TABLEAU DE BORD'!C3205</f>
        <v>0</v>
      </c>
      <c r="CI3207">
        <f>'[1]TABLEAU DE BORD'!H3205</f>
        <v>0</v>
      </c>
      <c r="CJ3207">
        <f>'[1]TABLEAU DE BORD'!K3205-'[1]TABLEAU DE BORD'!I3205</f>
        <v>0</v>
      </c>
    </row>
    <row r="3208" spans="82:88" x14ac:dyDescent="0.25">
      <c r="CF3208">
        <f>'[1]TABLEAU DE BORD'!B3206</f>
        <v>0</v>
      </c>
      <c r="CG3208">
        <f>'[1]TABLEAU DE BORD'!E3206-'[1]TABLEAU DE BORD'!C3206</f>
        <v>0</v>
      </c>
      <c r="CI3208">
        <f>'[1]TABLEAU DE BORD'!H3206</f>
        <v>0</v>
      </c>
      <c r="CJ3208">
        <f>'[1]TABLEAU DE BORD'!K3206-'[1]TABLEAU DE BORD'!I3206</f>
        <v>0</v>
      </c>
    </row>
    <row r="3209" spans="82:88" x14ac:dyDescent="0.25">
      <c r="CF3209">
        <f>'[1]TABLEAU DE BORD'!B3207</f>
        <v>0</v>
      </c>
      <c r="CG3209">
        <f>'[1]TABLEAU DE BORD'!E3207-'[1]TABLEAU DE BORD'!C3207</f>
        <v>0</v>
      </c>
      <c r="CI3209">
        <f>'[1]TABLEAU DE BORD'!H3207</f>
        <v>0</v>
      </c>
      <c r="CJ3209">
        <f>'[1]TABLEAU DE BORD'!K3207-'[1]TABLEAU DE BORD'!I3207</f>
        <v>0</v>
      </c>
    </row>
    <row r="3210" spans="82:88" x14ac:dyDescent="0.25">
      <c r="CF3210">
        <f>'[1]TABLEAU DE BORD'!B3208</f>
        <v>0</v>
      </c>
      <c r="CG3210">
        <f>'[1]TABLEAU DE BORD'!E3208-'[1]TABLEAU DE BORD'!C3208</f>
        <v>0</v>
      </c>
      <c r="CI3210">
        <f>'[1]TABLEAU DE BORD'!H3208</f>
        <v>0</v>
      </c>
      <c r="CJ3210">
        <f>'[1]TABLEAU DE BORD'!K3208-'[1]TABLEAU DE BORD'!I3208</f>
        <v>0</v>
      </c>
    </row>
    <row r="3211" spans="82:88" x14ac:dyDescent="0.25">
      <c r="CF3211">
        <f>'[1]TABLEAU DE BORD'!B3209</f>
        <v>0</v>
      </c>
      <c r="CG3211">
        <f>'[1]TABLEAU DE BORD'!E3209-'[1]TABLEAU DE BORD'!C3209</f>
        <v>0</v>
      </c>
      <c r="CI3211">
        <f>'[1]TABLEAU DE BORD'!H3209</f>
        <v>0</v>
      </c>
      <c r="CJ3211">
        <f>'[1]TABLEAU DE BORD'!K3209-'[1]TABLEAU DE BORD'!I3209</f>
        <v>0</v>
      </c>
    </row>
    <row r="3212" spans="82:88" x14ac:dyDescent="0.25">
      <c r="CF3212">
        <f>'[1]TABLEAU DE BORD'!B3210</f>
        <v>0</v>
      </c>
      <c r="CG3212">
        <f>'[1]TABLEAU DE BORD'!E3210-'[1]TABLEAU DE BORD'!C3210</f>
        <v>0</v>
      </c>
      <c r="CI3212">
        <f>'[1]TABLEAU DE BORD'!H3210</f>
        <v>0</v>
      </c>
      <c r="CJ3212">
        <f>'[1]TABLEAU DE BORD'!K3210-'[1]TABLEAU DE BORD'!I3210</f>
        <v>0</v>
      </c>
    </row>
    <row r="3213" spans="82:88" x14ac:dyDescent="0.25">
      <c r="CF3213">
        <f>'[1]TABLEAU DE BORD'!B3211</f>
        <v>0</v>
      </c>
      <c r="CG3213">
        <f>'[1]TABLEAU DE BORD'!E3211-'[1]TABLEAU DE BORD'!C3211</f>
        <v>0</v>
      </c>
      <c r="CI3213">
        <f>'[1]TABLEAU DE BORD'!H3211</f>
        <v>0</v>
      </c>
      <c r="CJ3213">
        <f>'[1]TABLEAU DE BORD'!K3211-'[1]TABLEAU DE BORD'!I3211</f>
        <v>0</v>
      </c>
    </row>
    <row r="3214" spans="82:88" x14ac:dyDescent="0.25">
      <c r="CF3214">
        <f>'[1]TABLEAU DE BORD'!B3212</f>
        <v>0</v>
      </c>
      <c r="CG3214">
        <f>'[1]TABLEAU DE BORD'!E3212-'[1]TABLEAU DE BORD'!C3212</f>
        <v>0</v>
      </c>
      <c r="CI3214">
        <f>'[1]TABLEAU DE BORD'!H3212</f>
        <v>0</v>
      </c>
      <c r="CJ3214">
        <f>'[1]TABLEAU DE BORD'!K3212-'[1]TABLEAU DE BORD'!I3212</f>
        <v>0</v>
      </c>
    </row>
    <row r="3215" spans="82:88" x14ac:dyDescent="0.25">
      <c r="CF3215">
        <f>'[1]TABLEAU DE BORD'!B3213</f>
        <v>0</v>
      </c>
      <c r="CG3215">
        <f>'[1]TABLEAU DE BORD'!E3213-'[1]TABLEAU DE BORD'!C3213</f>
        <v>0</v>
      </c>
      <c r="CI3215">
        <f>'[1]TABLEAU DE BORD'!H3213</f>
        <v>0</v>
      </c>
      <c r="CJ3215">
        <f>'[1]TABLEAU DE BORD'!K3213-'[1]TABLEAU DE BORD'!I3213</f>
        <v>0</v>
      </c>
    </row>
    <row r="3216" spans="82:88" x14ac:dyDescent="0.25">
      <c r="CF3216">
        <f>'[1]TABLEAU DE BORD'!B3214</f>
        <v>0</v>
      </c>
      <c r="CG3216">
        <f>'[1]TABLEAU DE BORD'!E3214-'[1]TABLEAU DE BORD'!C3214</f>
        <v>0</v>
      </c>
      <c r="CI3216">
        <f>'[1]TABLEAU DE BORD'!H3214</f>
        <v>0</v>
      </c>
      <c r="CJ3216">
        <f>'[1]TABLEAU DE BORD'!K3214-'[1]TABLEAU DE BORD'!I3214</f>
        <v>0</v>
      </c>
    </row>
    <row r="3217" spans="84:88" x14ac:dyDescent="0.25">
      <c r="CF3217">
        <f>'[1]TABLEAU DE BORD'!B3215</f>
        <v>0</v>
      </c>
      <c r="CG3217">
        <f>'[1]TABLEAU DE BORD'!E3215-'[1]TABLEAU DE BORD'!C3215</f>
        <v>0</v>
      </c>
      <c r="CI3217">
        <f>'[1]TABLEAU DE BORD'!H3215</f>
        <v>0</v>
      </c>
      <c r="CJ3217">
        <f>'[1]TABLEAU DE BORD'!K3215-'[1]TABLEAU DE BORD'!I3215</f>
        <v>0</v>
      </c>
    </row>
    <row r="3218" spans="84:88" x14ac:dyDescent="0.25">
      <c r="CF3218">
        <f>'[1]TABLEAU DE BORD'!B3216</f>
        <v>0</v>
      </c>
      <c r="CG3218">
        <f>'[1]TABLEAU DE BORD'!E3216-'[1]TABLEAU DE BORD'!C3216</f>
        <v>0</v>
      </c>
      <c r="CI3218">
        <f>'[1]TABLEAU DE BORD'!H3216</f>
        <v>0</v>
      </c>
      <c r="CJ3218">
        <f>'[1]TABLEAU DE BORD'!K3216-'[1]TABLEAU DE BORD'!I3216</f>
        <v>0</v>
      </c>
    </row>
    <row r="3219" spans="84:88" x14ac:dyDescent="0.25">
      <c r="CF3219">
        <f>'[1]TABLEAU DE BORD'!B3217</f>
        <v>0</v>
      </c>
      <c r="CG3219">
        <f>'[1]TABLEAU DE BORD'!E3217-'[1]TABLEAU DE BORD'!C3217</f>
        <v>0</v>
      </c>
      <c r="CI3219">
        <f>'[1]TABLEAU DE BORD'!H3217</f>
        <v>0</v>
      </c>
      <c r="CJ3219">
        <f>'[1]TABLEAU DE BORD'!K3217-'[1]TABLEAU DE BORD'!I3217</f>
        <v>0</v>
      </c>
    </row>
    <row r="3220" spans="84:88" x14ac:dyDescent="0.25">
      <c r="CF3220">
        <f>'[1]TABLEAU DE BORD'!B3218</f>
        <v>0</v>
      </c>
      <c r="CG3220">
        <f>'[1]TABLEAU DE BORD'!E3218-'[1]TABLEAU DE BORD'!C3218</f>
        <v>0</v>
      </c>
      <c r="CI3220">
        <f>'[1]TABLEAU DE BORD'!H3218</f>
        <v>0</v>
      </c>
      <c r="CJ3220">
        <f>'[1]TABLEAU DE BORD'!K3218-'[1]TABLEAU DE BORD'!I3218</f>
        <v>0</v>
      </c>
    </row>
    <row r="3221" spans="84:88" x14ac:dyDescent="0.25">
      <c r="CF3221">
        <f>'[1]TABLEAU DE BORD'!B3219</f>
        <v>0</v>
      </c>
      <c r="CG3221">
        <f>'[1]TABLEAU DE BORD'!E3219-'[1]TABLEAU DE BORD'!C3219</f>
        <v>0</v>
      </c>
      <c r="CI3221">
        <f>'[1]TABLEAU DE BORD'!H3219</f>
        <v>0</v>
      </c>
      <c r="CJ3221">
        <f>'[1]TABLEAU DE BORD'!K3219-'[1]TABLEAU DE BORD'!I3219</f>
        <v>0</v>
      </c>
    </row>
    <row r="3222" spans="84:88" x14ac:dyDescent="0.25">
      <c r="CF3222">
        <f>'[1]TABLEAU DE BORD'!B3220</f>
        <v>0</v>
      </c>
      <c r="CG3222">
        <f>'[1]TABLEAU DE BORD'!E3220-'[1]TABLEAU DE BORD'!C3220</f>
        <v>0</v>
      </c>
      <c r="CI3222">
        <f>'[1]TABLEAU DE BORD'!H3220</f>
        <v>0</v>
      </c>
      <c r="CJ3222">
        <f>'[1]TABLEAU DE BORD'!K3220-'[1]TABLEAU DE BORD'!I3220</f>
        <v>0</v>
      </c>
    </row>
    <row r="3223" spans="84:88" x14ac:dyDescent="0.25">
      <c r="CF3223">
        <f>'[1]TABLEAU DE BORD'!B3221</f>
        <v>0</v>
      </c>
      <c r="CG3223">
        <f>'[1]TABLEAU DE BORD'!E3221-'[1]TABLEAU DE BORD'!C3221</f>
        <v>0</v>
      </c>
      <c r="CI3223">
        <f>'[1]TABLEAU DE BORD'!H3221</f>
        <v>0</v>
      </c>
      <c r="CJ3223">
        <f>'[1]TABLEAU DE BORD'!K3221-'[1]TABLEAU DE BORD'!I3221</f>
        <v>0</v>
      </c>
    </row>
    <row r="3224" spans="84:88" x14ac:dyDescent="0.25">
      <c r="CF3224">
        <f>'[1]TABLEAU DE BORD'!B3222</f>
        <v>0</v>
      </c>
      <c r="CG3224">
        <f>'[1]TABLEAU DE BORD'!E3222-'[1]TABLEAU DE BORD'!C3222</f>
        <v>0</v>
      </c>
      <c r="CI3224">
        <f>'[1]TABLEAU DE BORD'!H3222</f>
        <v>0</v>
      </c>
      <c r="CJ3224">
        <f>'[1]TABLEAU DE BORD'!K3222-'[1]TABLEAU DE BORD'!I3222</f>
        <v>0</v>
      </c>
    </row>
    <row r="3225" spans="84:88" x14ac:dyDescent="0.25">
      <c r="CF3225">
        <f>'[1]TABLEAU DE BORD'!B3223</f>
        <v>0</v>
      </c>
      <c r="CG3225">
        <f>'[1]TABLEAU DE BORD'!E3223-'[1]TABLEAU DE BORD'!C3223</f>
        <v>0</v>
      </c>
      <c r="CI3225">
        <f>'[1]TABLEAU DE BORD'!H3223</f>
        <v>0</v>
      </c>
      <c r="CJ3225">
        <f>'[1]TABLEAU DE BORD'!K3223-'[1]TABLEAU DE BORD'!I3223</f>
        <v>0</v>
      </c>
    </row>
    <row r="3226" spans="84:88" x14ac:dyDescent="0.25">
      <c r="CF3226">
        <f>'[1]TABLEAU DE BORD'!B3224</f>
        <v>0</v>
      </c>
      <c r="CG3226">
        <f>'[1]TABLEAU DE BORD'!E3224-'[1]TABLEAU DE BORD'!C3224</f>
        <v>0</v>
      </c>
      <c r="CI3226">
        <f>'[1]TABLEAU DE BORD'!H3224</f>
        <v>0</v>
      </c>
      <c r="CJ3226">
        <f>'[1]TABLEAU DE BORD'!K3224-'[1]TABLEAU DE BORD'!I3224</f>
        <v>0</v>
      </c>
    </row>
    <row r="3227" spans="84:88" x14ac:dyDescent="0.25">
      <c r="CF3227">
        <f>'[1]TABLEAU DE BORD'!B3225</f>
        <v>0</v>
      </c>
      <c r="CG3227">
        <f>'[1]TABLEAU DE BORD'!E3225-'[1]TABLEAU DE BORD'!C3225</f>
        <v>0</v>
      </c>
      <c r="CI3227">
        <f>'[1]TABLEAU DE BORD'!H3225</f>
        <v>0</v>
      </c>
      <c r="CJ3227">
        <f>'[1]TABLEAU DE BORD'!K3225-'[1]TABLEAU DE BORD'!I3225</f>
        <v>0</v>
      </c>
    </row>
    <row r="3228" spans="84:88" x14ac:dyDescent="0.25">
      <c r="CF3228">
        <f>'[1]TABLEAU DE BORD'!B3226</f>
        <v>0</v>
      </c>
      <c r="CG3228">
        <f>'[1]TABLEAU DE BORD'!E3226-'[1]TABLEAU DE BORD'!C3226</f>
        <v>0</v>
      </c>
      <c r="CI3228">
        <f>'[1]TABLEAU DE BORD'!H3226</f>
        <v>0</v>
      </c>
      <c r="CJ3228">
        <f>'[1]TABLEAU DE BORD'!K3226-'[1]TABLEAU DE BORD'!I3226</f>
        <v>0</v>
      </c>
    </row>
    <row r="3229" spans="84:88" x14ac:dyDescent="0.25">
      <c r="CF3229">
        <f>'[1]TABLEAU DE BORD'!B3227</f>
        <v>0</v>
      </c>
      <c r="CG3229">
        <f>'[1]TABLEAU DE BORD'!E3227-'[1]TABLEAU DE BORD'!C3227</f>
        <v>0</v>
      </c>
      <c r="CI3229">
        <f>'[1]TABLEAU DE BORD'!H3227</f>
        <v>0</v>
      </c>
      <c r="CJ3229">
        <f>'[1]TABLEAU DE BORD'!K3227-'[1]TABLEAU DE BORD'!I3227</f>
        <v>0</v>
      </c>
    </row>
    <row r="3230" spans="84:88" x14ac:dyDescent="0.25">
      <c r="CF3230">
        <f>'[1]TABLEAU DE BORD'!B3228</f>
        <v>0</v>
      </c>
      <c r="CG3230">
        <f>'[1]TABLEAU DE BORD'!E3228-'[1]TABLEAU DE BORD'!C3228</f>
        <v>0</v>
      </c>
      <c r="CI3230">
        <f>'[1]TABLEAU DE BORD'!H3228</f>
        <v>0</v>
      </c>
      <c r="CJ3230">
        <f>'[1]TABLEAU DE BORD'!K3228-'[1]TABLEAU DE BORD'!I3228</f>
        <v>0</v>
      </c>
    </row>
    <row r="3231" spans="84:88" x14ac:dyDescent="0.25">
      <c r="CF3231">
        <f>'[1]TABLEAU DE BORD'!B3229</f>
        <v>0</v>
      </c>
      <c r="CG3231">
        <f>'[1]TABLEAU DE BORD'!E3229-'[1]TABLEAU DE BORD'!C3229</f>
        <v>0</v>
      </c>
      <c r="CI3231">
        <f>'[1]TABLEAU DE BORD'!H3229</f>
        <v>0</v>
      </c>
      <c r="CJ3231">
        <f>'[1]TABLEAU DE BORD'!K3229-'[1]TABLEAU DE BORD'!I3229</f>
        <v>0</v>
      </c>
    </row>
    <row r="3232" spans="84:88" x14ac:dyDescent="0.25">
      <c r="CF3232">
        <f>'[1]TABLEAU DE BORD'!B3230</f>
        <v>0</v>
      </c>
      <c r="CG3232">
        <f>'[1]TABLEAU DE BORD'!E3230-'[1]TABLEAU DE BORD'!C3230</f>
        <v>0</v>
      </c>
      <c r="CI3232">
        <f>'[1]TABLEAU DE BORD'!H3230</f>
        <v>0</v>
      </c>
      <c r="CJ3232">
        <f>'[1]TABLEAU DE BORD'!K3230-'[1]TABLEAU DE BORD'!I3230</f>
        <v>0</v>
      </c>
    </row>
    <row r="3233" spans="84:88" x14ac:dyDescent="0.25">
      <c r="CF3233">
        <f>'[1]TABLEAU DE BORD'!B3231</f>
        <v>0</v>
      </c>
      <c r="CG3233">
        <f>'[1]TABLEAU DE BORD'!E3231-'[1]TABLEAU DE BORD'!C3231</f>
        <v>0</v>
      </c>
      <c r="CI3233">
        <f>'[1]TABLEAU DE BORD'!H3231</f>
        <v>0</v>
      </c>
      <c r="CJ3233">
        <f>'[1]TABLEAU DE BORD'!K3231-'[1]TABLEAU DE BORD'!I3231</f>
        <v>0</v>
      </c>
    </row>
    <row r="3234" spans="84:88" x14ac:dyDescent="0.25">
      <c r="CF3234">
        <f>'[1]TABLEAU DE BORD'!B3232</f>
        <v>0</v>
      </c>
      <c r="CG3234">
        <f>'[1]TABLEAU DE BORD'!E3232-'[1]TABLEAU DE BORD'!C3232</f>
        <v>0</v>
      </c>
      <c r="CI3234">
        <f>'[1]TABLEAU DE BORD'!H3232</f>
        <v>0</v>
      </c>
      <c r="CJ3234">
        <f>'[1]TABLEAU DE BORD'!K3232-'[1]TABLEAU DE BORD'!I3232</f>
        <v>0</v>
      </c>
    </row>
    <row r="3235" spans="84:88" x14ac:dyDescent="0.25">
      <c r="CF3235">
        <f>'[1]TABLEAU DE BORD'!B3233</f>
        <v>0</v>
      </c>
      <c r="CG3235">
        <f>'[1]TABLEAU DE BORD'!E3233-'[1]TABLEAU DE BORD'!C3233</f>
        <v>0</v>
      </c>
      <c r="CI3235">
        <f>'[1]TABLEAU DE BORD'!H3233</f>
        <v>0</v>
      </c>
      <c r="CJ3235">
        <f>'[1]TABLEAU DE BORD'!K3233-'[1]TABLEAU DE BORD'!I3233</f>
        <v>0</v>
      </c>
    </row>
    <row r="3236" spans="84:88" x14ac:dyDescent="0.25">
      <c r="CF3236">
        <f>'[1]TABLEAU DE BORD'!B3234</f>
        <v>0</v>
      </c>
      <c r="CG3236">
        <f>'[1]TABLEAU DE BORD'!E3234-'[1]TABLEAU DE BORD'!C3234</f>
        <v>0</v>
      </c>
      <c r="CI3236">
        <f>'[1]TABLEAU DE BORD'!H3234</f>
        <v>0</v>
      </c>
      <c r="CJ3236">
        <f>'[1]TABLEAU DE BORD'!K3234-'[1]TABLEAU DE BORD'!I3234</f>
        <v>0</v>
      </c>
    </row>
    <row r="3237" spans="84:88" x14ac:dyDescent="0.25">
      <c r="CF3237">
        <f>'[1]TABLEAU DE BORD'!B3235</f>
        <v>0</v>
      </c>
      <c r="CG3237">
        <f>'[1]TABLEAU DE BORD'!E3235-'[1]TABLEAU DE BORD'!C3235</f>
        <v>0</v>
      </c>
      <c r="CI3237">
        <f>'[1]TABLEAU DE BORD'!H3235</f>
        <v>0</v>
      </c>
      <c r="CJ3237">
        <f>'[1]TABLEAU DE BORD'!K3235-'[1]TABLEAU DE BORD'!I3235</f>
        <v>0</v>
      </c>
    </row>
    <row r="3238" spans="84:88" x14ac:dyDescent="0.25">
      <c r="CF3238">
        <f>'[1]TABLEAU DE BORD'!B3236</f>
        <v>0</v>
      </c>
      <c r="CG3238">
        <f>'[1]TABLEAU DE BORD'!E3236-'[1]TABLEAU DE BORD'!C3236</f>
        <v>0</v>
      </c>
      <c r="CI3238">
        <f>'[1]TABLEAU DE BORD'!H3236</f>
        <v>0</v>
      </c>
      <c r="CJ3238">
        <f>'[1]TABLEAU DE BORD'!K3236-'[1]TABLEAU DE BORD'!I3236</f>
        <v>0</v>
      </c>
    </row>
    <row r="3239" spans="84:88" x14ac:dyDescent="0.25">
      <c r="CF3239">
        <f>'[1]TABLEAU DE BORD'!B3237</f>
        <v>0</v>
      </c>
      <c r="CG3239">
        <f>'[1]TABLEAU DE BORD'!E3237-'[1]TABLEAU DE BORD'!C3237</f>
        <v>0</v>
      </c>
      <c r="CI3239">
        <f>'[1]TABLEAU DE BORD'!H3237</f>
        <v>0</v>
      </c>
      <c r="CJ3239">
        <f>'[1]TABLEAU DE BORD'!K3237-'[1]TABLEAU DE BORD'!I3237</f>
        <v>0</v>
      </c>
    </row>
    <row r="3240" spans="84:88" x14ac:dyDescent="0.25">
      <c r="CF3240">
        <f>'[1]TABLEAU DE BORD'!B3238</f>
        <v>0</v>
      </c>
      <c r="CG3240">
        <f>'[1]TABLEAU DE BORD'!E3238-'[1]TABLEAU DE BORD'!C3238</f>
        <v>0</v>
      </c>
      <c r="CI3240">
        <f>'[1]TABLEAU DE BORD'!H3238</f>
        <v>0</v>
      </c>
      <c r="CJ3240">
        <f>'[1]TABLEAU DE BORD'!K3238-'[1]TABLEAU DE BORD'!I3238</f>
        <v>0</v>
      </c>
    </row>
    <row r="3241" spans="84:88" x14ac:dyDescent="0.25">
      <c r="CF3241">
        <f>'[1]TABLEAU DE BORD'!B3239</f>
        <v>0</v>
      </c>
      <c r="CG3241">
        <f>'[1]TABLEAU DE BORD'!E3239-'[1]TABLEAU DE BORD'!C3239</f>
        <v>0</v>
      </c>
      <c r="CI3241">
        <f>'[1]TABLEAU DE BORD'!H3239</f>
        <v>0</v>
      </c>
      <c r="CJ3241">
        <f>'[1]TABLEAU DE BORD'!K3239-'[1]TABLEAU DE BORD'!I3239</f>
        <v>0</v>
      </c>
    </row>
    <row r="3242" spans="84:88" x14ac:dyDescent="0.25">
      <c r="CF3242">
        <f>'[1]TABLEAU DE BORD'!B3240</f>
        <v>0</v>
      </c>
      <c r="CG3242">
        <f>'[1]TABLEAU DE BORD'!E3240-'[1]TABLEAU DE BORD'!C3240</f>
        <v>0</v>
      </c>
      <c r="CI3242">
        <f>'[1]TABLEAU DE BORD'!H3240</f>
        <v>0</v>
      </c>
      <c r="CJ3242">
        <f>'[1]TABLEAU DE BORD'!K3240-'[1]TABLEAU DE BORD'!I3240</f>
        <v>0</v>
      </c>
    </row>
    <row r="3243" spans="84:88" x14ac:dyDescent="0.25">
      <c r="CF3243">
        <f>'[1]TABLEAU DE BORD'!B3241</f>
        <v>0</v>
      </c>
      <c r="CG3243">
        <f>'[1]TABLEAU DE BORD'!E3241-'[1]TABLEAU DE BORD'!C3241</f>
        <v>0</v>
      </c>
      <c r="CI3243">
        <f>'[1]TABLEAU DE BORD'!H3241</f>
        <v>0</v>
      </c>
      <c r="CJ3243">
        <f>'[1]TABLEAU DE BORD'!K3241-'[1]TABLEAU DE BORD'!I3241</f>
        <v>0</v>
      </c>
    </row>
    <row r="3244" spans="84:88" x14ac:dyDescent="0.25">
      <c r="CF3244">
        <f>'[1]TABLEAU DE BORD'!B3242</f>
        <v>0</v>
      </c>
      <c r="CG3244">
        <f>'[1]TABLEAU DE BORD'!E3242-'[1]TABLEAU DE BORD'!C3242</f>
        <v>0</v>
      </c>
      <c r="CI3244">
        <f>'[1]TABLEAU DE BORD'!H3242</f>
        <v>0</v>
      </c>
      <c r="CJ3244">
        <f>'[1]TABLEAU DE BORD'!K3242-'[1]TABLEAU DE BORD'!I3242</f>
        <v>0</v>
      </c>
    </row>
    <row r="3245" spans="84:88" x14ac:dyDescent="0.25">
      <c r="CF3245">
        <f>'[1]TABLEAU DE BORD'!B3243</f>
        <v>0</v>
      </c>
      <c r="CG3245">
        <f>'[1]TABLEAU DE BORD'!E3243-'[1]TABLEAU DE BORD'!C3243</f>
        <v>0</v>
      </c>
      <c r="CI3245">
        <f>'[1]TABLEAU DE BORD'!H3243</f>
        <v>0</v>
      </c>
      <c r="CJ3245">
        <f>'[1]TABLEAU DE BORD'!K3243-'[1]TABLEAU DE BORD'!I3243</f>
        <v>0</v>
      </c>
    </row>
    <row r="3246" spans="84:88" x14ac:dyDescent="0.25">
      <c r="CF3246">
        <f>'[1]TABLEAU DE BORD'!B3244</f>
        <v>0</v>
      </c>
      <c r="CG3246">
        <f>'[1]TABLEAU DE BORD'!E3244-'[1]TABLEAU DE BORD'!C3244</f>
        <v>0</v>
      </c>
      <c r="CI3246">
        <f>'[1]TABLEAU DE BORD'!H3244</f>
        <v>0</v>
      </c>
      <c r="CJ3246">
        <f>'[1]TABLEAU DE BORD'!K3244-'[1]TABLEAU DE BORD'!I3244</f>
        <v>0</v>
      </c>
    </row>
    <row r="3247" spans="84:88" x14ac:dyDescent="0.25">
      <c r="CF3247">
        <f>'[1]TABLEAU DE BORD'!B3245</f>
        <v>0</v>
      </c>
      <c r="CG3247">
        <f>'[1]TABLEAU DE BORD'!E3245-'[1]TABLEAU DE BORD'!C3245</f>
        <v>0</v>
      </c>
      <c r="CI3247">
        <f>'[1]TABLEAU DE BORD'!H3245</f>
        <v>0</v>
      </c>
      <c r="CJ3247">
        <f>'[1]TABLEAU DE BORD'!K3245-'[1]TABLEAU DE BORD'!I3245</f>
        <v>0</v>
      </c>
    </row>
    <row r="3248" spans="84:88" x14ac:dyDescent="0.25">
      <c r="CF3248">
        <f>'[1]TABLEAU DE BORD'!B3246</f>
        <v>0</v>
      </c>
      <c r="CG3248">
        <f>'[1]TABLEAU DE BORD'!E3246-'[1]TABLEAU DE BORD'!C3246</f>
        <v>0</v>
      </c>
      <c r="CI3248">
        <f>'[1]TABLEAU DE BORD'!H3246</f>
        <v>0</v>
      </c>
      <c r="CJ3248">
        <f>'[1]TABLEAU DE BORD'!K3246-'[1]TABLEAU DE BORD'!I3246</f>
        <v>0</v>
      </c>
    </row>
    <row r="3249" spans="84:88" x14ac:dyDescent="0.25">
      <c r="CF3249">
        <f>'[1]TABLEAU DE BORD'!B3247</f>
        <v>0</v>
      </c>
      <c r="CG3249">
        <f>'[1]TABLEAU DE BORD'!E3247-'[1]TABLEAU DE BORD'!C3247</f>
        <v>0</v>
      </c>
      <c r="CI3249">
        <f>'[1]TABLEAU DE BORD'!H3247</f>
        <v>0</v>
      </c>
      <c r="CJ3249">
        <f>'[1]TABLEAU DE BORD'!K3247-'[1]TABLEAU DE BORD'!I3247</f>
        <v>0</v>
      </c>
    </row>
    <row r="3250" spans="84:88" x14ac:dyDescent="0.25">
      <c r="CF3250">
        <f>'[1]TABLEAU DE BORD'!B3248</f>
        <v>0</v>
      </c>
      <c r="CG3250">
        <f>'[1]TABLEAU DE BORD'!E3248-'[1]TABLEAU DE BORD'!C3248</f>
        <v>0</v>
      </c>
      <c r="CI3250">
        <f>'[1]TABLEAU DE BORD'!H3248</f>
        <v>0</v>
      </c>
      <c r="CJ3250">
        <f>'[1]TABLEAU DE BORD'!K3248-'[1]TABLEAU DE BORD'!I3248</f>
        <v>0</v>
      </c>
    </row>
    <row r="3251" spans="84:88" x14ac:dyDescent="0.25">
      <c r="CF3251">
        <f>'[1]TABLEAU DE BORD'!B3249</f>
        <v>0</v>
      </c>
      <c r="CG3251">
        <f>'[1]TABLEAU DE BORD'!E3249-'[1]TABLEAU DE BORD'!C3249</f>
        <v>0</v>
      </c>
      <c r="CI3251">
        <f>'[1]TABLEAU DE BORD'!H3249</f>
        <v>0</v>
      </c>
      <c r="CJ3251">
        <f>'[1]TABLEAU DE BORD'!K3249-'[1]TABLEAU DE BORD'!I3249</f>
        <v>0</v>
      </c>
    </row>
    <row r="3252" spans="84:88" x14ac:dyDescent="0.25">
      <c r="CF3252">
        <f>'[1]TABLEAU DE BORD'!B3250</f>
        <v>0</v>
      </c>
      <c r="CG3252">
        <f>'[1]TABLEAU DE BORD'!E3250-'[1]TABLEAU DE BORD'!C3250</f>
        <v>0</v>
      </c>
      <c r="CI3252">
        <f>'[1]TABLEAU DE BORD'!H3250</f>
        <v>0</v>
      </c>
      <c r="CJ3252">
        <f>'[1]TABLEAU DE BORD'!K3250-'[1]TABLEAU DE BORD'!I3250</f>
        <v>0</v>
      </c>
    </row>
    <row r="3253" spans="84:88" x14ac:dyDescent="0.25">
      <c r="CF3253">
        <f>'[1]TABLEAU DE BORD'!B3251</f>
        <v>0</v>
      </c>
      <c r="CG3253">
        <f>'[1]TABLEAU DE BORD'!E3251-'[1]TABLEAU DE BORD'!C3251</f>
        <v>0</v>
      </c>
      <c r="CI3253">
        <f>'[1]TABLEAU DE BORD'!H3251</f>
        <v>0</v>
      </c>
      <c r="CJ3253">
        <f>'[1]TABLEAU DE BORD'!K3251-'[1]TABLEAU DE BORD'!I3251</f>
        <v>0</v>
      </c>
    </row>
    <row r="3254" spans="84:88" x14ac:dyDescent="0.25">
      <c r="CF3254">
        <f>'[1]TABLEAU DE BORD'!B3252</f>
        <v>0</v>
      </c>
      <c r="CG3254">
        <f>'[1]TABLEAU DE BORD'!E3252-'[1]TABLEAU DE BORD'!C3252</f>
        <v>0</v>
      </c>
      <c r="CI3254">
        <f>'[1]TABLEAU DE BORD'!H3252</f>
        <v>0</v>
      </c>
      <c r="CJ3254">
        <f>'[1]TABLEAU DE BORD'!K3252-'[1]TABLEAU DE BORD'!I3252</f>
        <v>0</v>
      </c>
    </row>
    <row r="3255" spans="84:88" x14ac:dyDescent="0.25">
      <c r="CF3255">
        <f>'[1]TABLEAU DE BORD'!B3253</f>
        <v>0</v>
      </c>
      <c r="CG3255">
        <f>'[1]TABLEAU DE BORD'!E3253-'[1]TABLEAU DE BORD'!C3253</f>
        <v>0</v>
      </c>
      <c r="CI3255">
        <f>'[1]TABLEAU DE BORD'!H3253</f>
        <v>0</v>
      </c>
      <c r="CJ3255">
        <f>'[1]TABLEAU DE BORD'!K3253-'[1]TABLEAU DE BORD'!I3253</f>
        <v>0</v>
      </c>
    </row>
    <row r="3256" spans="84:88" x14ac:dyDescent="0.25">
      <c r="CF3256">
        <f>'[1]TABLEAU DE BORD'!B3254</f>
        <v>0</v>
      </c>
      <c r="CG3256">
        <f>'[1]TABLEAU DE BORD'!E3254-'[1]TABLEAU DE BORD'!C3254</f>
        <v>0</v>
      </c>
      <c r="CI3256">
        <f>'[1]TABLEAU DE BORD'!H3254</f>
        <v>0</v>
      </c>
      <c r="CJ3256">
        <f>'[1]TABLEAU DE BORD'!K3254-'[1]TABLEAU DE BORD'!I3254</f>
        <v>0</v>
      </c>
    </row>
    <row r="3257" spans="84:88" x14ac:dyDescent="0.25">
      <c r="CF3257">
        <f>'[1]TABLEAU DE BORD'!B3255</f>
        <v>0</v>
      </c>
      <c r="CG3257">
        <f>'[1]TABLEAU DE BORD'!E3255-'[1]TABLEAU DE BORD'!C3255</f>
        <v>0</v>
      </c>
      <c r="CI3257">
        <f>'[1]TABLEAU DE BORD'!H3255</f>
        <v>0</v>
      </c>
      <c r="CJ3257">
        <f>'[1]TABLEAU DE BORD'!K3255-'[1]TABLEAU DE BORD'!I3255</f>
        <v>0</v>
      </c>
    </row>
    <row r="3258" spans="84:88" x14ac:dyDescent="0.25">
      <c r="CF3258">
        <f>'[1]TABLEAU DE BORD'!B3256</f>
        <v>0</v>
      </c>
      <c r="CG3258">
        <f>'[1]TABLEAU DE BORD'!E3256-'[1]TABLEAU DE BORD'!C3256</f>
        <v>0</v>
      </c>
      <c r="CI3258">
        <f>'[1]TABLEAU DE BORD'!H3256</f>
        <v>0</v>
      </c>
      <c r="CJ3258">
        <f>'[1]TABLEAU DE BORD'!K3256-'[1]TABLEAU DE BORD'!I3256</f>
        <v>0</v>
      </c>
    </row>
    <row r="3259" spans="84:88" x14ac:dyDescent="0.25">
      <c r="CF3259">
        <f>'[1]TABLEAU DE BORD'!B3257</f>
        <v>0</v>
      </c>
      <c r="CG3259">
        <f>'[1]TABLEAU DE BORD'!E3257-'[1]TABLEAU DE BORD'!C3257</f>
        <v>0</v>
      </c>
      <c r="CI3259">
        <f>'[1]TABLEAU DE BORD'!H3257</f>
        <v>0</v>
      </c>
      <c r="CJ3259">
        <f>'[1]TABLEAU DE BORD'!K3257-'[1]TABLEAU DE BORD'!I3257</f>
        <v>0</v>
      </c>
    </row>
    <row r="3260" spans="84:88" x14ac:dyDescent="0.25">
      <c r="CF3260">
        <f>'[1]TABLEAU DE BORD'!B3258</f>
        <v>0</v>
      </c>
      <c r="CG3260">
        <f>'[1]TABLEAU DE BORD'!E3258-'[1]TABLEAU DE BORD'!C3258</f>
        <v>0</v>
      </c>
      <c r="CI3260">
        <f>'[1]TABLEAU DE BORD'!H3258</f>
        <v>0</v>
      </c>
      <c r="CJ3260">
        <f>'[1]TABLEAU DE BORD'!K3258-'[1]TABLEAU DE BORD'!I3258</f>
        <v>0</v>
      </c>
    </row>
    <row r="3261" spans="84:88" x14ac:dyDescent="0.25">
      <c r="CF3261">
        <f>'[1]TABLEAU DE BORD'!B3259</f>
        <v>0</v>
      </c>
      <c r="CG3261">
        <f>'[1]TABLEAU DE BORD'!E3259-'[1]TABLEAU DE BORD'!C3259</f>
        <v>0</v>
      </c>
      <c r="CI3261">
        <f>'[1]TABLEAU DE BORD'!H3259</f>
        <v>0</v>
      </c>
      <c r="CJ3261">
        <f>'[1]TABLEAU DE BORD'!K3259-'[1]TABLEAU DE BORD'!I3259</f>
        <v>0</v>
      </c>
    </row>
    <row r="3262" spans="84:88" x14ac:dyDescent="0.25">
      <c r="CF3262">
        <f>'[1]TABLEAU DE BORD'!B3260</f>
        <v>0</v>
      </c>
      <c r="CG3262">
        <f>'[1]TABLEAU DE BORD'!E3260-'[1]TABLEAU DE BORD'!C3260</f>
        <v>0</v>
      </c>
      <c r="CI3262">
        <f>'[1]TABLEAU DE BORD'!H3260</f>
        <v>0</v>
      </c>
      <c r="CJ3262">
        <f>'[1]TABLEAU DE BORD'!K3260-'[1]TABLEAU DE BORD'!I3260</f>
        <v>0</v>
      </c>
    </row>
    <row r="3263" spans="84:88" x14ac:dyDescent="0.25">
      <c r="CF3263">
        <f>'[1]TABLEAU DE BORD'!B3261</f>
        <v>0</v>
      </c>
      <c r="CG3263">
        <f>'[1]TABLEAU DE BORD'!E3261-'[1]TABLEAU DE BORD'!C3261</f>
        <v>0</v>
      </c>
      <c r="CI3263">
        <f>'[1]TABLEAU DE BORD'!H3261</f>
        <v>0</v>
      </c>
      <c r="CJ3263">
        <f>'[1]TABLEAU DE BORD'!K3261-'[1]TABLEAU DE BORD'!I3261</f>
        <v>0</v>
      </c>
    </row>
    <row r="3264" spans="84:88" x14ac:dyDescent="0.25">
      <c r="CF3264">
        <f>'[1]TABLEAU DE BORD'!B3262</f>
        <v>0</v>
      </c>
      <c r="CG3264">
        <f>'[1]TABLEAU DE BORD'!E3262-'[1]TABLEAU DE BORD'!C3262</f>
        <v>0</v>
      </c>
      <c r="CI3264">
        <f>'[1]TABLEAU DE BORD'!H3262</f>
        <v>0</v>
      </c>
      <c r="CJ3264">
        <f>'[1]TABLEAU DE BORD'!K3262-'[1]TABLEAU DE BORD'!I3262</f>
        <v>0</v>
      </c>
    </row>
    <row r="3265" spans="84:88" x14ac:dyDescent="0.25">
      <c r="CF3265">
        <f>'[1]TABLEAU DE BORD'!B3263</f>
        <v>0</v>
      </c>
      <c r="CG3265">
        <f>'[1]TABLEAU DE BORD'!E3263-'[1]TABLEAU DE BORD'!C3263</f>
        <v>0</v>
      </c>
      <c r="CI3265">
        <f>'[1]TABLEAU DE BORD'!H3263</f>
        <v>0</v>
      </c>
      <c r="CJ3265">
        <f>'[1]TABLEAU DE BORD'!K3263-'[1]TABLEAU DE BORD'!I3263</f>
        <v>0</v>
      </c>
    </row>
    <row r="3266" spans="84:88" x14ac:dyDescent="0.25">
      <c r="CF3266">
        <f>'[1]TABLEAU DE BORD'!B3264</f>
        <v>0</v>
      </c>
      <c r="CG3266">
        <f>'[1]TABLEAU DE BORD'!E3264-'[1]TABLEAU DE BORD'!C3264</f>
        <v>0</v>
      </c>
      <c r="CI3266">
        <f>'[1]TABLEAU DE BORD'!H3264</f>
        <v>0</v>
      </c>
      <c r="CJ3266">
        <f>'[1]TABLEAU DE BORD'!K3264-'[1]TABLEAU DE BORD'!I3264</f>
        <v>0</v>
      </c>
    </row>
    <row r="3267" spans="84:88" x14ac:dyDescent="0.25">
      <c r="CF3267">
        <f>'[1]TABLEAU DE BORD'!B3265</f>
        <v>0</v>
      </c>
      <c r="CG3267">
        <f>'[1]TABLEAU DE BORD'!E3265-'[1]TABLEAU DE BORD'!C3265</f>
        <v>0</v>
      </c>
      <c r="CI3267">
        <f>'[1]TABLEAU DE BORD'!H3265</f>
        <v>0</v>
      </c>
      <c r="CJ3267">
        <f>'[1]TABLEAU DE BORD'!K3265-'[1]TABLEAU DE BORD'!I3265</f>
        <v>0</v>
      </c>
    </row>
    <row r="3268" spans="84:88" x14ac:dyDescent="0.25">
      <c r="CF3268">
        <f>'[1]TABLEAU DE BORD'!B3266</f>
        <v>0</v>
      </c>
      <c r="CG3268">
        <f>'[1]TABLEAU DE BORD'!E3266-'[1]TABLEAU DE BORD'!C3266</f>
        <v>0</v>
      </c>
      <c r="CI3268">
        <f>'[1]TABLEAU DE BORD'!H3266</f>
        <v>0</v>
      </c>
      <c r="CJ3268">
        <f>'[1]TABLEAU DE BORD'!K3266-'[1]TABLEAU DE BORD'!I3266</f>
        <v>0</v>
      </c>
    </row>
    <row r="3269" spans="84:88" x14ac:dyDescent="0.25">
      <c r="CF3269">
        <f>'[1]TABLEAU DE BORD'!B3267</f>
        <v>0</v>
      </c>
      <c r="CG3269">
        <f>'[1]TABLEAU DE BORD'!E3267-'[1]TABLEAU DE BORD'!C3267</f>
        <v>0</v>
      </c>
      <c r="CI3269">
        <f>'[1]TABLEAU DE BORD'!H3267</f>
        <v>0</v>
      </c>
      <c r="CJ3269">
        <f>'[1]TABLEAU DE BORD'!K3267-'[1]TABLEAU DE BORD'!I3267</f>
        <v>0</v>
      </c>
    </row>
    <row r="3270" spans="84:88" x14ac:dyDescent="0.25">
      <c r="CF3270">
        <f>'[1]TABLEAU DE BORD'!B3268</f>
        <v>0</v>
      </c>
      <c r="CG3270">
        <f>'[1]TABLEAU DE BORD'!E3268-'[1]TABLEAU DE BORD'!C3268</f>
        <v>0</v>
      </c>
      <c r="CI3270">
        <f>'[1]TABLEAU DE BORD'!H3268</f>
        <v>0</v>
      </c>
      <c r="CJ3270">
        <f>'[1]TABLEAU DE BORD'!K3268-'[1]TABLEAU DE BORD'!I3268</f>
        <v>0</v>
      </c>
    </row>
    <row r="3271" spans="84:88" x14ac:dyDescent="0.25">
      <c r="CF3271">
        <f>'[1]TABLEAU DE BORD'!B3269</f>
        <v>0</v>
      </c>
      <c r="CG3271">
        <f>'[1]TABLEAU DE BORD'!E3269-'[1]TABLEAU DE BORD'!C3269</f>
        <v>0</v>
      </c>
      <c r="CI3271">
        <f>'[1]TABLEAU DE BORD'!H3269</f>
        <v>0</v>
      </c>
      <c r="CJ3271">
        <f>'[1]TABLEAU DE BORD'!K3269-'[1]TABLEAU DE BORD'!I3269</f>
        <v>0</v>
      </c>
    </row>
    <row r="3272" spans="84:88" x14ac:dyDescent="0.25">
      <c r="CF3272">
        <f>'[1]TABLEAU DE BORD'!B3270</f>
        <v>0</v>
      </c>
      <c r="CG3272">
        <f>'[1]TABLEAU DE BORD'!E3270-'[1]TABLEAU DE BORD'!C3270</f>
        <v>0</v>
      </c>
      <c r="CI3272">
        <f>'[1]TABLEAU DE BORD'!H3270</f>
        <v>0</v>
      </c>
      <c r="CJ3272">
        <f>'[1]TABLEAU DE BORD'!K3270-'[1]TABLEAU DE BORD'!I3270</f>
        <v>0</v>
      </c>
    </row>
    <row r="3273" spans="84:88" x14ac:dyDescent="0.25">
      <c r="CF3273">
        <f>'[1]TABLEAU DE BORD'!B3271</f>
        <v>0</v>
      </c>
      <c r="CG3273">
        <f>'[1]TABLEAU DE BORD'!E3271-'[1]TABLEAU DE BORD'!C3271</f>
        <v>0</v>
      </c>
      <c r="CI3273">
        <f>'[1]TABLEAU DE BORD'!H3271</f>
        <v>0</v>
      </c>
      <c r="CJ3273">
        <f>'[1]TABLEAU DE BORD'!K3271-'[1]TABLEAU DE BORD'!I3271</f>
        <v>0</v>
      </c>
    </row>
    <row r="3274" spans="84:88" x14ac:dyDescent="0.25">
      <c r="CF3274">
        <f>'[1]TABLEAU DE BORD'!B3272</f>
        <v>0</v>
      </c>
      <c r="CG3274">
        <f>'[1]TABLEAU DE BORD'!E3272-'[1]TABLEAU DE BORD'!C3272</f>
        <v>0</v>
      </c>
      <c r="CI3274">
        <f>'[1]TABLEAU DE BORD'!H3272</f>
        <v>0</v>
      </c>
      <c r="CJ3274">
        <f>'[1]TABLEAU DE BORD'!K3272-'[1]TABLEAU DE BORD'!I3272</f>
        <v>0</v>
      </c>
    </row>
    <row r="3275" spans="84:88" x14ac:dyDescent="0.25">
      <c r="CF3275">
        <f>'[1]TABLEAU DE BORD'!B3273</f>
        <v>0</v>
      </c>
      <c r="CG3275">
        <f>'[1]TABLEAU DE BORD'!E3273-'[1]TABLEAU DE BORD'!C3273</f>
        <v>0</v>
      </c>
      <c r="CI3275">
        <f>'[1]TABLEAU DE BORD'!H3273</f>
        <v>0</v>
      </c>
      <c r="CJ3275">
        <f>'[1]TABLEAU DE BORD'!K3273-'[1]TABLEAU DE BORD'!I3273</f>
        <v>0</v>
      </c>
    </row>
    <row r="3276" spans="84:88" x14ac:dyDescent="0.25">
      <c r="CF3276">
        <f>'[1]TABLEAU DE BORD'!B3274</f>
        <v>0</v>
      </c>
      <c r="CG3276">
        <f>'[1]TABLEAU DE BORD'!E3274-'[1]TABLEAU DE BORD'!C3274</f>
        <v>0</v>
      </c>
      <c r="CI3276">
        <f>'[1]TABLEAU DE BORD'!H3274</f>
        <v>0</v>
      </c>
      <c r="CJ3276">
        <f>'[1]TABLEAU DE BORD'!K3274-'[1]TABLEAU DE BORD'!I3274</f>
        <v>0</v>
      </c>
    </row>
    <row r="3277" spans="84:88" x14ac:dyDescent="0.25">
      <c r="CF3277">
        <f>'[1]TABLEAU DE BORD'!B3275</f>
        <v>0</v>
      </c>
      <c r="CG3277">
        <f>'[1]TABLEAU DE BORD'!E3275-'[1]TABLEAU DE BORD'!C3275</f>
        <v>0</v>
      </c>
      <c r="CI3277">
        <f>'[1]TABLEAU DE BORD'!H3275</f>
        <v>0</v>
      </c>
      <c r="CJ3277">
        <f>'[1]TABLEAU DE BORD'!K3275-'[1]TABLEAU DE BORD'!I3275</f>
        <v>0</v>
      </c>
    </row>
    <row r="3278" spans="84:88" x14ac:dyDescent="0.25">
      <c r="CF3278">
        <f>'[1]TABLEAU DE BORD'!B3276</f>
        <v>0</v>
      </c>
      <c r="CG3278">
        <f>'[1]TABLEAU DE BORD'!E3276-'[1]TABLEAU DE BORD'!C3276</f>
        <v>0</v>
      </c>
      <c r="CI3278">
        <f>'[1]TABLEAU DE BORD'!H3276</f>
        <v>0</v>
      </c>
      <c r="CJ3278">
        <f>'[1]TABLEAU DE BORD'!K3276-'[1]TABLEAU DE BORD'!I3276</f>
        <v>0</v>
      </c>
    </row>
    <row r="3279" spans="84:88" x14ac:dyDescent="0.25">
      <c r="CF3279">
        <f>'[1]TABLEAU DE BORD'!B3277</f>
        <v>0</v>
      </c>
      <c r="CG3279">
        <f>'[1]TABLEAU DE BORD'!E3277-'[1]TABLEAU DE BORD'!C3277</f>
        <v>0</v>
      </c>
      <c r="CI3279">
        <f>'[1]TABLEAU DE BORD'!H3277</f>
        <v>0</v>
      </c>
      <c r="CJ3279">
        <f>'[1]TABLEAU DE BORD'!K3277-'[1]TABLEAU DE BORD'!I3277</f>
        <v>0</v>
      </c>
    </row>
    <row r="3280" spans="84:88" x14ac:dyDescent="0.25">
      <c r="CF3280">
        <f>'[1]TABLEAU DE BORD'!B3278</f>
        <v>0</v>
      </c>
      <c r="CG3280">
        <f>'[1]TABLEAU DE BORD'!E3278-'[1]TABLEAU DE BORD'!C3278</f>
        <v>0</v>
      </c>
      <c r="CI3280">
        <f>'[1]TABLEAU DE BORD'!H3278</f>
        <v>0</v>
      </c>
      <c r="CJ3280">
        <f>'[1]TABLEAU DE BORD'!K3278-'[1]TABLEAU DE BORD'!I3278</f>
        <v>0</v>
      </c>
    </row>
    <row r="3281" spans="84:88" x14ac:dyDescent="0.25">
      <c r="CF3281">
        <f>'[1]TABLEAU DE BORD'!B3279</f>
        <v>0</v>
      </c>
      <c r="CG3281">
        <f>'[1]TABLEAU DE BORD'!E3279-'[1]TABLEAU DE BORD'!C3279</f>
        <v>0</v>
      </c>
      <c r="CI3281">
        <f>'[1]TABLEAU DE BORD'!H3279</f>
        <v>0</v>
      </c>
      <c r="CJ3281">
        <f>'[1]TABLEAU DE BORD'!K3279-'[1]TABLEAU DE BORD'!I3279</f>
        <v>0</v>
      </c>
    </row>
    <row r="3282" spans="84:88" x14ac:dyDescent="0.25">
      <c r="CF3282">
        <f>'[1]TABLEAU DE BORD'!B3280</f>
        <v>0</v>
      </c>
      <c r="CG3282">
        <f>'[1]TABLEAU DE BORD'!E3280-'[1]TABLEAU DE BORD'!C3280</f>
        <v>0</v>
      </c>
      <c r="CI3282">
        <f>'[1]TABLEAU DE BORD'!H3280</f>
        <v>0</v>
      </c>
      <c r="CJ3282">
        <f>'[1]TABLEAU DE BORD'!K3280-'[1]TABLEAU DE BORD'!I3280</f>
        <v>0</v>
      </c>
    </row>
    <row r="3283" spans="84:88" x14ac:dyDescent="0.25">
      <c r="CF3283">
        <f>'[1]TABLEAU DE BORD'!B3281</f>
        <v>0</v>
      </c>
      <c r="CG3283">
        <f>'[1]TABLEAU DE BORD'!E3281-'[1]TABLEAU DE BORD'!C3281</f>
        <v>0</v>
      </c>
      <c r="CI3283">
        <f>'[1]TABLEAU DE BORD'!H3281</f>
        <v>0</v>
      </c>
      <c r="CJ3283">
        <f>'[1]TABLEAU DE BORD'!K3281-'[1]TABLEAU DE BORD'!I3281</f>
        <v>0</v>
      </c>
    </row>
    <row r="3284" spans="84:88" x14ac:dyDescent="0.25">
      <c r="CF3284">
        <f>'[1]TABLEAU DE BORD'!B3282</f>
        <v>0</v>
      </c>
      <c r="CG3284">
        <f>'[1]TABLEAU DE BORD'!E3282-'[1]TABLEAU DE BORD'!C3282</f>
        <v>0</v>
      </c>
      <c r="CI3284">
        <f>'[1]TABLEAU DE BORD'!H3282</f>
        <v>0</v>
      </c>
      <c r="CJ3284">
        <f>'[1]TABLEAU DE BORD'!K3282-'[1]TABLEAU DE BORD'!I3282</f>
        <v>0</v>
      </c>
    </row>
    <row r="3285" spans="84:88" x14ac:dyDescent="0.25">
      <c r="CF3285">
        <f>'[1]TABLEAU DE BORD'!B3283</f>
        <v>0</v>
      </c>
      <c r="CG3285">
        <f>'[1]TABLEAU DE BORD'!E3283-'[1]TABLEAU DE BORD'!C3283</f>
        <v>0</v>
      </c>
      <c r="CI3285">
        <f>'[1]TABLEAU DE BORD'!H3283</f>
        <v>0</v>
      </c>
      <c r="CJ3285">
        <f>'[1]TABLEAU DE BORD'!K3283-'[1]TABLEAU DE BORD'!I3283</f>
        <v>0</v>
      </c>
    </row>
    <row r="3286" spans="84:88" x14ac:dyDescent="0.25">
      <c r="CF3286">
        <f>'[1]TABLEAU DE BORD'!B3284</f>
        <v>0</v>
      </c>
      <c r="CG3286">
        <f>'[1]TABLEAU DE BORD'!E3284-'[1]TABLEAU DE BORD'!C3284</f>
        <v>0</v>
      </c>
      <c r="CI3286">
        <f>'[1]TABLEAU DE BORD'!H3284</f>
        <v>0</v>
      </c>
      <c r="CJ3286">
        <f>'[1]TABLEAU DE BORD'!K3284-'[1]TABLEAU DE BORD'!I3284</f>
        <v>0</v>
      </c>
    </row>
    <row r="3287" spans="84:88" x14ac:dyDescent="0.25">
      <c r="CF3287">
        <f>'[1]TABLEAU DE BORD'!B3285</f>
        <v>0</v>
      </c>
      <c r="CG3287">
        <f>'[1]TABLEAU DE BORD'!E3285-'[1]TABLEAU DE BORD'!C3285</f>
        <v>0</v>
      </c>
      <c r="CI3287">
        <f>'[1]TABLEAU DE BORD'!H3285</f>
        <v>0</v>
      </c>
      <c r="CJ3287">
        <f>'[1]TABLEAU DE BORD'!K3285-'[1]TABLEAU DE BORD'!I3285</f>
        <v>0</v>
      </c>
    </row>
    <row r="3288" spans="84:88" x14ac:dyDescent="0.25">
      <c r="CF3288">
        <f>'[1]TABLEAU DE BORD'!B3286</f>
        <v>0</v>
      </c>
      <c r="CG3288">
        <f>'[1]TABLEAU DE BORD'!E3286-'[1]TABLEAU DE BORD'!C3286</f>
        <v>0</v>
      </c>
      <c r="CI3288">
        <f>'[1]TABLEAU DE BORD'!H3286</f>
        <v>0</v>
      </c>
      <c r="CJ3288">
        <f>'[1]TABLEAU DE BORD'!K3286-'[1]TABLEAU DE BORD'!I3286</f>
        <v>0</v>
      </c>
    </row>
    <row r="3289" spans="84:88" x14ac:dyDescent="0.25">
      <c r="CF3289">
        <f>'[1]TABLEAU DE BORD'!B3287</f>
        <v>0</v>
      </c>
      <c r="CG3289">
        <f>'[1]TABLEAU DE BORD'!E3287-'[1]TABLEAU DE BORD'!C3287</f>
        <v>0</v>
      </c>
      <c r="CI3289">
        <f>'[1]TABLEAU DE BORD'!H3287</f>
        <v>0</v>
      </c>
      <c r="CJ3289">
        <f>'[1]TABLEAU DE BORD'!K3287-'[1]TABLEAU DE BORD'!I3287</f>
        <v>0</v>
      </c>
    </row>
    <row r="3290" spans="84:88" x14ac:dyDescent="0.25">
      <c r="CF3290">
        <f>'[1]TABLEAU DE BORD'!B3288</f>
        <v>0</v>
      </c>
      <c r="CG3290">
        <f>'[1]TABLEAU DE BORD'!E3288-'[1]TABLEAU DE BORD'!C3288</f>
        <v>0</v>
      </c>
      <c r="CI3290">
        <f>'[1]TABLEAU DE BORD'!H3288</f>
        <v>0</v>
      </c>
      <c r="CJ3290">
        <f>'[1]TABLEAU DE BORD'!K3288-'[1]TABLEAU DE BORD'!I3288</f>
        <v>0</v>
      </c>
    </row>
    <row r="3291" spans="84:88" x14ac:dyDescent="0.25">
      <c r="CF3291">
        <f>'[1]TABLEAU DE BORD'!B3289</f>
        <v>0</v>
      </c>
      <c r="CG3291">
        <f>'[1]TABLEAU DE BORD'!E3289-'[1]TABLEAU DE BORD'!C3289</f>
        <v>0</v>
      </c>
      <c r="CI3291">
        <f>'[1]TABLEAU DE BORD'!H3289</f>
        <v>0</v>
      </c>
      <c r="CJ3291">
        <f>'[1]TABLEAU DE BORD'!K3289-'[1]TABLEAU DE BORD'!I3289</f>
        <v>0</v>
      </c>
    </row>
    <row r="3292" spans="84:88" x14ac:dyDescent="0.25">
      <c r="CF3292">
        <f>'[1]TABLEAU DE BORD'!B3290</f>
        <v>0</v>
      </c>
      <c r="CG3292">
        <f>'[1]TABLEAU DE BORD'!E3290-'[1]TABLEAU DE BORD'!C3290</f>
        <v>0</v>
      </c>
      <c r="CI3292">
        <f>'[1]TABLEAU DE BORD'!H3290</f>
        <v>0</v>
      </c>
      <c r="CJ3292">
        <f>'[1]TABLEAU DE BORD'!K3290-'[1]TABLEAU DE BORD'!I3290</f>
        <v>0</v>
      </c>
    </row>
    <row r="3293" spans="84:88" x14ac:dyDescent="0.25">
      <c r="CF3293">
        <f>'[1]TABLEAU DE BORD'!B3291</f>
        <v>0</v>
      </c>
      <c r="CG3293">
        <f>'[1]TABLEAU DE BORD'!E3291-'[1]TABLEAU DE BORD'!C3291</f>
        <v>0</v>
      </c>
      <c r="CI3293">
        <f>'[1]TABLEAU DE BORD'!H3291</f>
        <v>0</v>
      </c>
      <c r="CJ3293">
        <f>'[1]TABLEAU DE BORD'!K3291-'[1]TABLEAU DE BORD'!I3291</f>
        <v>0</v>
      </c>
    </row>
    <row r="3294" spans="84:88" x14ac:dyDescent="0.25">
      <c r="CF3294">
        <f>'[1]TABLEAU DE BORD'!B3292</f>
        <v>0</v>
      </c>
      <c r="CG3294">
        <f>'[1]TABLEAU DE BORD'!E3292-'[1]TABLEAU DE BORD'!C3292</f>
        <v>0</v>
      </c>
      <c r="CI3294">
        <f>'[1]TABLEAU DE BORD'!H3292</f>
        <v>0</v>
      </c>
      <c r="CJ3294">
        <f>'[1]TABLEAU DE BORD'!K3292-'[1]TABLEAU DE BORD'!I3292</f>
        <v>0</v>
      </c>
    </row>
    <row r="3295" spans="84:88" x14ac:dyDescent="0.25">
      <c r="CF3295">
        <f>'[1]TABLEAU DE BORD'!B3293</f>
        <v>0</v>
      </c>
      <c r="CG3295">
        <f>'[1]TABLEAU DE BORD'!E3293-'[1]TABLEAU DE BORD'!C3293</f>
        <v>0</v>
      </c>
      <c r="CI3295">
        <f>'[1]TABLEAU DE BORD'!H3293</f>
        <v>0</v>
      </c>
      <c r="CJ3295">
        <f>'[1]TABLEAU DE BORD'!K3293-'[1]TABLEAU DE BORD'!I3293</f>
        <v>0</v>
      </c>
    </row>
    <row r="3296" spans="84:88" x14ac:dyDescent="0.25">
      <c r="CF3296">
        <f>'[1]TABLEAU DE BORD'!B3294</f>
        <v>0</v>
      </c>
      <c r="CG3296">
        <f>'[1]TABLEAU DE BORD'!E3294-'[1]TABLEAU DE BORD'!C3294</f>
        <v>0</v>
      </c>
      <c r="CI3296">
        <f>'[1]TABLEAU DE BORD'!H3294</f>
        <v>0</v>
      </c>
      <c r="CJ3296">
        <f>'[1]TABLEAU DE BORD'!K3294-'[1]TABLEAU DE BORD'!I3294</f>
        <v>0</v>
      </c>
    </row>
    <row r="3297" spans="84:88" x14ac:dyDescent="0.25">
      <c r="CF3297">
        <f>'[1]TABLEAU DE BORD'!B3295</f>
        <v>0</v>
      </c>
      <c r="CG3297">
        <f>'[1]TABLEAU DE BORD'!E3295-'[1]TABLEAU DE BORD'!C3295</f>
        <v>0</v>
      </c>
      <c r="CI3297">
        <f>'[1]TABLEAU DE BORD'!H3295</f>
        <v>0</v>
      </c>
      <c r="CJ3297">
        <f>'[1]TABLEAU DE BORD'!K3295-'[1]TABLEAU DE BORD'!I3295</f>
        <v>0</v>
      </c>
    </row>
    <row r="3298" spans="84:88" x14ac:dyDescent="0.25">
      <c r="CF3298">
        <f>'[1]TABLEAU DE BORD'!B3296</f>
        <v>0</v>
      </c>
      <c r="CG3298">
        <f>'[1]TABLEAU DE BORD'!E3296-'[1]TABLEAU DE BORD'!C3296</f>
        <v>0</v>
      </c>
      <c r="CI3298">
        <f>'[1]TABLEAU DE BORD'!H3296</f>
        <v>0</v>
      </c>
      <c r="CJ3298">
        <f>'[1]TABLEAU DE BORD'!K3296-'[1]TABLEAU DE BORD'!I3296</f>
        <v>0</v>
      </c>
    </row>
    <row r="3299" spans="84:88" x14ac:dyDescent="0.25">
      <c r="CF3299">
        <f>'[1]TABLEAU DE BORD'!B3297</f>
        <v>0</v>
      </c>
      <c r="CG3299">
        <f>'[1]TABLEAU DE BORD'!E3297-'[1]TABLEAU DE BORD'!C3297</f>
        <v>0</v>
      </c>
      <c r="CI3299">
        <f>'[1]TABLEAU DE BORD'!H3297</f>
        <v>0</v>
      </c>
      <c r="CJ3299">
        <f>'[1]TABLEAU DE BORD'!K3297-'[1]TABLEAU DE BORD'!I3297</f>
        <v>0</v>
      </c>
    </row>
    <row r="3300" spans="84:88" x14ac:dyDescent="0.25">
      <c r="CF3300">
        <f>'[1]TABLEAU DE BORD'!B3298</f>
        <v>0</v>
      </c>
      <c r="CG3300">
        <f>'[1]TABLEAU DE BORD'!E3298-'[1]TABLEAU DE BORD'!C3298</f>
        <v>0</v>
      </c>
      <c r="CI3300">
        <f>'[1]TABLEAU DE BORD'!H3298</f>
        <v>0</v>
      </c>
      <c r="CJ3300">
        <f>'[1]TABLEAU DE BORD'!K3298-'[1]TABLEAU DE BORD'!I3298</f>
        <v>0</v>
      </c>
    </row>
    <row r="3301" spans="84:88" x14ac:dyDescent="0.25">
      <c r="CF3301">
        <f>'[1]TABLEAU DE BORD'!B3299</f>
        <v>0</v>
      </c>
      <c r="CG3301">
        <f>'[1]TABLEAU DE BORD'!E3299-'[1]TABLEAU DE BORD'!C3299</f>
        <v>0</v>
      </c>
      <c r="CI3301">
        <f>'[1]TABLEAU DE BORD'!H3299</f>
        <v>0</v>
      </c>
      <c r="CJ3301">
        <f>'[1]TABLEAU DE BORD'!K3299-'[1]TABLEAU DE BORD'!I3299</f>
        <v>0</v>
      </c>
    </row>
    <row r="3302" spans="84:88" x14ac:dyDescent="0.25">
      <c r="CF3302">
        <f>'[1]TABLEAU DE BORD'!B3300</f>
        <v>0</v>
      </c>
      <c r="CG3302">
        <f>'[1]TABLEAU DE BORD'!E3300-'[1]TABLEAU DE BORD'!C3300</f>
        <v>0</v>
      </c>
      <c r="CI3302">
        <f>'[1]TABLEAU DE BORD'!H3300</f>
        <v>0</v>
      </c>
      <c r="CJ3302">
        <f>'[1]TABLEAU DE BORD'!K3300-'[1]TABLEAU DE BORD'!I3300</f>
        <v>0</v>
      </c>
    </row>
    <row r="3303" spans="84:88" x14ac:dyDescent="0.25">
      <c r="CF3303">
        <f>'[1]TABLEAU DE BORD'!B3301</f>
        <v>0</v>
      </c>
      <c r="CG3303">
        <f>'[1]TABLEAU DE BORD'!E3301-'[1]TABLEAU DE BORD'!C3301</f>
        <v>0</v>
      </c>
      <c r="CI3303">
        <f>'[1]TABLEAU DE BORD'!H3301</f>
        <v>0</v>
      </c>
      <c r="CJ3303">
        <f>'[1]TABLEAU DE BORD'!K3301-'[1]TABLEAU DE BORD'!I3301</f>
        <v>0</v>
      </c>
    </row>
    <row r="3304" spans="84:88" x14ac:dyDescent="0.25">
      <c r="CF3304">
        <f>'[1]TABLEAU DE BORD'!B3302</f>
        <v>0</v>
      </c>
      <c r="CG3304">
        <f>'[1]TABLEAU DE BORD'!E3302-'[1]TABLEAU DE BORD'!C3302</f>
        <v>0</v>
      </c>
      <c r="CI3304">
        <f>'[1]TABLEAU DE BORD'!H3302</f>
        <v>0</v>
      </c>
      <c r="CJ3304">
        <f>'[1]TABLEAU DE BORD'!K3302-'[1]TABLEAU DE BORD'!I3302</f>
        <v>0</v>
      </c>
    </row>
    <row r="3305" spans="84:88" x14ac:dyDescent="0.25">
      <c r="CF3305">
        <f>'[1]TABLEAU DE BORD'!B3303</f>
        <v>0</v>
      </c>
      <c r="CG3305">
        <f>'[1]TABLEAU DE BORD'!E3303-'[1]TABLEAU DE BORD'!C3303</f>
        <v>0</v>
      </c>
      <c r="CI3305">
        <f>'[1]TABLEAU DE BORD'!H3303</f>
        <v>0</v>
      </c>
      <c r="CJ3305">
        <f>'[1]TABLEAU DE BORD'!K3303-'[1]TABLEAU DE BORD'!I3303</f>
        <v>0</v>
      </c>
    </row>
    <row r="3306" spans="84:88" x14ac:dyDescent="0.25">
      <c r="CF3306">
        <f>'[1]TABLEAU DE BORD'!B3304</f>
        <v>0</v>
      </c>
      <c r="CG3306">
        <f>'[1]TABLEAU DE BORD'!E3304-'[1]TABLEAU DE BORD'!C3304</f>
        <v>0</v>
      </c>
      <c r="CI3306">
        <f>'[1]TABLEAU DE BORD'!H3304</f>
        <v>0</v>
      </c>
      <c r="CJ3306">
        <f>'[1]TABLEAU DE BORD'!K3304-'[1]TABLEAU DE BORD'!I3304</f>
        <v>0</v>
      </c>
    </row>
    <row r="3307" spans="84:88" x14ac:dyDescent="0.25">
      <c r="CF3307">
        <f>'[1]TABLEAU DE BORD'!B3305</f>
        <v>0</v>
      </c>
      <c r="CG3307">
        <f>'[1]TABLEAU DE BORD'!E3305-'[1]TABLEAU DE BORD'!C3305</f>
        <v>0</v>
      </c>
      <c r="CI3307">
        <f>'[1]TABLEAU DE BORD'!H3305</f>
        <v>0</v>
      </c>
      <c r="CJ3307">
        <f>'[1]TABLEAU DE BORD'!K3305-'[1]TABLEAU DE BORD'!I3305</f>
        <v>0</v>
      </c>
    </row>
    <row r="3308" spans="84:88" x14ac:dyDescent="0.25">
      <c r="CF3308">
        <f>'[1]TABLEAU DE BORD'!B3306</f>
        <v>0</v>
      </c>
      <c r="CG3308">
        <f>'[1]TABLEAU DE BORD'!E3306-'[1]TABLEAU DE BORD'!C3306</f>
        <v>0</v>
      </c>
      <c r="CI3308">
        <f>'[1]TABLEAU DE BORD'!H3306</f>
        <v>0</v>
      </c>
      <c r="CJ3308">
        <f>'[1]TABLEAU DE BORD'!K3306-'[1]TABLEAU DE BORD'!I3306</f>
        <v>0</v>
      </c>
    </row>
    <row r="3309" spans="84:88" x14ac:dyDescent="0.25">
      <c r="CF3309">
        <f>'[1]TABLEAU DE BORD'!B3307</f>
        <v>0</v>
      </c>
      <c r="CG3309">
        <f>'[1]TABLEAU DE BORD'!E3307-'[1]TABLEAU DE BORD'!C3307</f>
        <v>0</v>
      </c>
      <c r="CI3309">
        <f>'[1]TABLEAU DE BORD'!H3307</f>
        <v>0</v>
      </c>
      <c r="CJ3309">
        <f>'[1]TABLEAU DE BORD'!K3307-'[1]TABLEAU DE BORD'!I3307</f>
        <v>0</v>
      </c>
    </row>
    <row r="3310" spans="84:88" x14ac:dyDescent="0.25">
      <c r="CF3310">
        <f>'[1]TABLEAU DE BORD'!B3308</f>
        <v>0</v>
      </c>
      <c r="CG3310">
        <f>'[1]TABLEAU DE BORD'!E3308-'[1]TABLEAU DE BORD'!C3308</f>
        <v>0</v>
      </c>
      <c r="CI3310">
        <f>'[1]TABLEAU DE BORD'!H3308</f>
        <v>0</v>
      </c>
      <c r="CJ3310">
        <f>'[1]TABLEAU DE BORD'!K3308-'[1]TABLEAU DE BORD'!I3308</f>
        <v>0</v>
      </c>
    </row>
    <row r="3311" spans="84:88" x14ac:dyDescent="0.25">
      <c r="CF3311">
        <f>'[1]TABLEAU DE BORD'!B3309</f>
        <v>0</v>
      </c>
      <c r="CG3311">
        <f>'[1]TABLEAU DE BORD'!E3309-'[1]TABLEAU DE BORD'!C3309</f>
        <v>0</v>
      </c>
      <c r="CI3311">
        <f>'[1]TABLEAU DE BORD'!H3309</f>
        <v>0</v>
      </c>
      <c r="CJ3311">
        <f>'[1]TABLEAU DE BORD'!K3309-'[1]TABLEAU DE BORD'!I3309</f>
        <v>0</v>
      </c>
    </row>
    <row r="3312" spans="84:88" x14ac:dyDescent="0.25">
      <c r="CF3312">
        <f>'[1]TABLEAU DE BORD'!B3310</f>
        <v>0</v>
      </c>
      <c r="CG3312">
        <f>'[1]TABLEAU DE BORD'!E3310-'[1]TABLEAU DE BORD'!C3310</f>
        <v>0</v>
      </c>
      <c r="CI3312">
        <f>'[1]TABLEAU DE BORD'!H3310</f>
        <v>0</v>
      </c>
      <c r="CJ3312">
        <f>'[1]TABLEAU DE BORD'!K3310-'[1]TABLEAU DE BORD'!I3310</f>
        <v>0</v>
      </c>
    </row>
    <row r="3313" spans="84:88" x14ac:dyDescent="0.25">
      <c r="CF3313">
        <f>'[1]TABLEAU DE BORD'!B3311</f>
        <v>0</v>
      </c>
      <c r="CG3313">
        <f>'[1]TABLEAU DE BORD'!E3311-'[1]TABLEAU DE BORD'!C3311</f>
        <v>0</v>
      </c>
      <c r="CI3313">
        <f>'[1]TABLEAU DE BORD'!H3311</f>
        <v>0</v>
      </c>
      <c r="CJ3313">
        <f>'[1]TABLEAU DE BORD'!K3311-'[1]TABLEAU DE BORD'!I3311</f>
        <v>0</v>
      </c>
    </row>
    <row r="3314" spans="84:88" x14ac:dyDescent="0.25">
      <c r="CF3314">
        <f>'[1]TABLEAU DE BORD'!B3312</f>
        <v>0</v>
      </c>
      <c r="CG3314">
        <f>'[1]TABLEAU DE BORD'!E3312-'[1]TABLEAU DE BORD'!C3312</f>
        <v>0</v>
      </c>
      <c r="CI3314">
        <f>'[1]TABLEAU DE BORD'!H3312</f>
        <v>0</v>
      </c>
      <c r="CJ3314">
        <f>'[1]TABLEAU DE BORD'!K3312-'[1]TABLEAU DE BORD'!I3312</f>
        <v>0</v>
      </c>
    </row>
    <row r="3315" spans="84:88" x14ac:dyDescent="0.25">
      <c r="CF3315">
        <f>'[1]TABLEAU DE BORD'!B3313</f>
        <v>0</v>
      </c>
      <c r="CG3315">
        <f>'[1]TABLEAU DE BORD'!E3313-'[1]TABLEAU DE BORD'!C3313</f>
        <v>0</v>
      </c>
      <c r="CI3315">
        <f>'[1]TABLEAU DE BORD'!H3313</f>
        <v>0</v>
      </c>
      <c r="CJ3315">
        <f>'[1]TABLEAU DE BORD'!K3313-'[1]TABLEAU DE BORD'!I3313</f>
        <v>0</v>
      </c>
    </row>
    <row r="3316" spans="84:88" x14ac:dyDescent="0.25">
      <c r="CF3316">
        <f>'[1]TABLEAU DE BORD'!B3314</f>
        <v>0</v>
      </c>
      <c r="CG3316">
        <f>'[1]TABLEAU DE BORD'!E3314-'[1]TABLEAU DE BORD'!C3314</f>
        <v>0</v>
      </c>
      <c r="CI3316">
        <f>'[1]TABLEAU DE BORD'!H3314</f>
        <v>0</v>
      </c>
      <c r="CJ3316">
        <f>'[1]TABLEAU DE BORD'!K3314-'[1]TABLEAU DE BORD'!I3314</f>
        <v>0</v>
      </c>
    </row>
    <row r="3317" spans="84:88" x14ac:dyDescent="0.25">
      <c r="CF3317">
        <f>'[1]TABLEAU DE BORD'!B3315</f>
        <v>0</v>
      </c>
      <c r="CG3317">
        <f>'[1]TABLEAU DE BORD'!E3315-'[1]TABLEAU DE BORD'!C3315</f>
        <v>0</v>
      </c>
      <c r="CI3317">
        <f>'[1]TABLEAU DE BORD'!H3315</f>
        <v>0</v>
      </c>
      <c r="CJ3317">
        <f>'[1]TABLEAU DE BORD'!K3315-'[1]TABLEAU DE BORD'!I3315</f>
        <v>0</v>
      </c>
    </row>
    <row r="3318" spans="84:88" x14ac:dyDescent="0.25">
      <c r="CF3318">
        <f>'[1]TABLEAU DE BORD'!B3316</f>
        <v>0</v>
      </c>
      <c r="CG3318">
        <f>'[1]TABLEAU DE BORD'!E3316-'[1]TABLEAU DE BORD'!C3316</f>
        <v>0</v>
      </c>
      <c r="CI3318">
        <f>'[1]TABLEAU DE BORD'!H3316</f>
        <v>0</v>
      </c>
      <c r="CJ3318">
        <f>'[1]TABLEAU DE BORD'!K3316-'[1]TABLEAU DE BORD'!I3316</f>
        <v>0</v>
      </c>
    </row>
    <row r="3319" spans="84:88" x14ac:dyDescent="0.25">
      <c r="CF3319">
        <f>'[1]TABLEAU DE BORD'!B3317</f>
        <v>0</v>
      </c>
      <c r="CG3319">
        <f>'[1]TABLEAU DE BORD'!E3317-'[1]TABLEAU DE BORD'!C3317</f>
        <v>0</v>
      </c>
      <c r="CI3319">
        <f>'[1]TABLEAU DE BORD'!H3317</f>
        <v>0</v>
      </c>
      <c r="CJ3319">
        <f>'[1]TABLEAU DE BORD'!K3317-'[1]TABLEAU DE BORD'!I3317</f>
        <v>0</v>
      </c>
    </row>
    <row r="3320" spans="84:88" x14ac:dyDescent="0.25">
      <c r="CF3320">
        <f>'[1]TABLEAU DE BORD'!B3318</f>
        <v>0</v>
      </c>
      <c r="CG3320">
        <f>'[1]TABLEAU DE BORD'!E3318-'[1]TABLEAU DE BORD'!C3318</f>
        <v>0</v>
      </c>
      <c r="CI3320">
        <f>'[1]TABLEAU DE BORD'!H3318</f>
        <v>0</v>
      </c>
      <c r="CJ3320">
        <f>'[1]TABLEAU DE BORD'!K3318-'[1]TABLEAU DE BORD'!I3318</f>
        <v>0</v>
      </c>
    </row>
    <row r="3321" spans="84:88" x14ac:dyDescent="0.25">
      <c r="CF3321">
        <f>'[1]TABLEAU DE BORD'!B3319</f>
        <v>0</v>
      </c>
      <c r="CG3321">
        <f>'[1]TABLEAU DE BORD'!E3319-'[1]TABLEAU DE BORD'!C3319</f>
        <v>0</v>
      </c>
      <c r="CI3321">
        <f>'[1]TABLEAU DE BORD'!H3319</f>
        <v>0</v>
      </c>
      <c r="CJ3321">
        <f>'[1]TABLEAU DE BORD'!K3319-'[1]TABLEAU DE BORD'!I3319</f>
        <v>0</v>
      </c>
    </row>
    <row r="3322" spans="84:88" x14ac:dyDescent="0.25">
      <c r="CF3322">
        <f>'[1]TABLEAU DE BORD'!B3320</f>
        <v>0</v>
      </c>
      <c r="CG3322">
        <f>'[1]TABLEAU DE BORD'!E3320-'[1]TABLEAU DE BORD'!C3320</f>
        <v>0</v>
      </c>
      <c r="CI3322">
        <f>'[1]TABLEAU DE BORD'!H3320</f>
        <v>0</v>
      </c>
      <c r="CJ3322">
        <f>'[1]TABLEAU DE BORD'!K3320-'[1]TABLEAU DE BORD'!I3320</f>
        <v>0</v>
      </c>
    </row>
    <row r="3323" spans="84:88" x14ac:dyDescent="0.25">
      <c r="CF3323">
        <f>'[1]TABLEAU DE BORD'!B3321</f>
        <v>0</v>
      </c>
      <c r="CG3323">
        <f>'[1]TABLEAU DE BORD'!E3321-'[1]TABLEAU DE BORD'!C3321</f>
        <v>0</v>
      </c>
      <c r="CI3323">
        <f>'[1]TABLEAU DE BORD'!H3321</f>
        <v>0</v>
      </c>
      <c r="CJ3323">
        <f>'[1]TABLEAU DE BORD'!K3321-'[1]TABLEAU DE BORD'!I3321</f>
        <v>0</v>
      </c>
    </row>
    <row r="3324" spans="84:88" x14ac:dyDescent="0.25">
      <c r="CF3324">
        <f>'[1]TABLEAU DE BORD'!B3322</f>
        <v>0</v>
      </c>
      <c r="CG3324">
        <f>'[1]TABLEAU DE BORD'!E3322-'[1]TABLEAU DE BORD'!C3322</f>
        <v>0</v>
      </c>
      <c r="CI3324">
        <f>'[1]TABLEAU DE BORD'!H3322</f>
        <v>0</v>
      </c>
      <c r="CJ3324">
        <f>'[1]TABLEAU DE BORD'!K3322-'[1]TABLEAU DE BORD'!I3322</f>
        <v>0</v>
      </c>
    </row>
    <row r="3325" spans="84:88" x14ac:dyDescent="0.25">
      <c r="CF3325">
        <f>'[1]TABLEAU DE BORD'!B3323</f>
        <v>0</v>
      </c>
      <c r="CG3325">
        <f>'[1]TABLEAU DE BORD'!E3323-'[1]TABLEAU DE BORD'!C3323</f>
        <v>0</v>
      </c>
      <c r="CI3325">
        <f>'[1]TABLEAU DE BORD'!H3323</f>
        <v>0</v>
      </c>
      <c r="CJ3325">
        <f>'[1]TABLEAU DE BORD'!K3323-'[1]TABLEAU DE BORD'!I3323</f>
        <v>0</v>
      </c>
    </row>
    <row r="3326" spans="84:88" x14ac:dyDescent="0.25">
      <c r="CF3326">
        <f>'[1]TABLEAU DE BORD'!B3324</f>
        <v>0</v>
      </c>
      <c r="CG3326">
        <f>'[1]TABLEAU DE BORD'!E3324-'[1]TABLEAU DE BORD'!C3324</f>
        <v>0</v>
      </c>
      <c r="CI3326">
        <f>'[1]TABLEAU DE BORD'!H3324</f>
        <v>0</v>
      </c>
      <c r="CJ3326">
        <f>'[1]TABLEAU DE BORD'!K3324-'[1]TABLEAU DE BORD'!I3324</f>
        <v>0</v>
      </c>
    </row>
    <row r="3327" spans="84:88" x14ac:dyDescent="0.25">
      <c r="CF3327">
        <f>'[1]TABLEAU DE BORD'!B3325</f>
        <v>0</v>
      </c>
      <c r="CG3327">
        <f>'[1]TABLEAU DE BORD'!E3325-'[1]TABLEAU DE BORD'!C3325</f>
        <v>0</v>
      </c>
      <c r="CI3327">
        <f>'[1]TABLEAU DE BORD'!H3325</f>
        <v>0</v>
      </c>
      <c r="CJ3327">
        <f>'[1]TABLEAU DE BORD'!K3325-'[1]TABLEAU DE BORD'!I3325</f>
        <v>0</v>
      </c>
    </row>
    <row r="3328" spans="84:88" x14ac:dyDescent="0.25">
      <c r="CF3328">
        <f>'[1]TABLEAU DE BORD'!B3326</f>
        <v>0</v>
      </c>
      <c r="CG3328">
        <f>'[1]TABLEAU DE BORD'!E3326-'[1]TABLEAU DE BORD'!C3326</f>
        <v>0</v>
      </c>
      <c r="CI3328">
        <f>'[1]TABLEAU DE BORD'!H3326</f>
        <v>0</v>
      </c>
      <c r="CJ3328">
        <f>'[1]TABLEAU DE BORD'!K3326-'[1]TABLEAU DE BORD'!I3326</f>
        <v>0</v>
      </c>
    </row>
    <row r="3329" spans="84:88" x14ac:dyDescent="0.25">
      <c r="CF3329">
        <f>'[1]TABLEAU DE BORD'!B3327</f>
        <v>0</v>
      </c>
      <c r="CG3329">
        <f>'[1]TABLEAU DE BORD'!E3327-'[1]TABLEAU DE BORD'!C3327</f>
        <v>0</v>
      </c>
      <c r="CI3329">
        <f>'[1]TABLEAU DE BORD'!H3327</f>
        <v>0</v>
      </c>
      <c r="CJ3329">
        <f>'[1]TABLEAU DE BORD'!K3327-'[1]TABLEAU DE BORD'!I3327</f>
        <v>0</v>
      </c>
    </row>
    <row r="3330" spans="84:88" x14ac:dyDescent="0.25">
      <c r="CF3330">
        <f>'[1]TABLEAU DE BORD'!B3328</f>
        <v>0</v>
      </c>
      <c r="CG3330">
        <f>'[1]TABLEAU DE BORD'!E3328-'[1]TABLEAU DE BORD'!C3328</f>
        <v>0</v>
      </c>
      <c r="CI3330">
        <f>'[1]TABLEAU DE BORD'!H3328</f>
        <v>0</v>
      </c>
      <c r="CJ3330">
        <f>'[1]TABLEAU DE BORD'!K3328-'[1]TABLEAU DE BORD'!I3328</f>
        <v>0</v>
      </c>
    </row>
    <row r="3331" spans="84:88" x14ac:dyDescent="0.25">
      <c r="CF3331">
        <f>'[1]TABLEAU DE BORD'!B3329</f>
        <v>0</v>
      </c>
      <c r="CG3331">
        <f>'[1]TABLEAU DE BORD'!E3329-'[1]TABLEAU DE BORD'!C3329</f>
        <v>0</v>
      </c>
      <c r="CI3331">
        <f>'[1]TABLEAU DE BORD'!H3329</f>
        <v>0</v>
      </c>
      <c r="CJ3331">
        <f>'[1]TABLEAU DE BORD'!K3329-'[1]TABLEAU DE BORD'!I3329</f>
        <v>0</v>
      </c>
    </row>
    <row r="3332" spans="84:88" x14ac:dyDescent="0.25">
      <c r="CF3332">
        <f>'[1]TABLEAU DE BORD'!B3330</f>
        <v>0</v>
      </c>
      <c r="CG3332">
        <f>'[1]TABLEAU DE BORD'!E3330-'[1]TABLEAU DE BORD'!C3330</f>
        <v>0</v>
      </c>
      <c r="CI3332">
        <f>'[1]TABLEAU DE BORD'!H3330</f>
        <v>0</v>
      </c>
      <c r="CJ3332">
        <f>'[1]TABLEAU DE BORD'!K3330-'[1]TABLEAU DE BORD'!I3330</f>
        <v>0</v>
      </c>
    </row>
    <row r="3333" spans="84:88" x14ac:dyDescent="0.25">
      <c r="CF3333">
        <f>'[1]TABLEAU DE BORD'!B3331</f>
        <v>0</v>
      </c>
      <c r="CG3333">
        <f>'[1]TABLEAU DE BORD'!E3331-'[1]TABLEAU DE BORD'!C3331</f>
        <v>0</v>
      </c>
      <c r="CI3333">
        <f>'[1]TABLEAU DE BORD'!H3331</f>
        <v>0</v>
      </c>
      <c r="CJ3333">
        <f>'[1]TABLEAU DE BORD'!K3331-'[1]TABLEAU DE BORD'!I3331</f>
        <v>0</v>
      </c>
    </row>
    <row r="3334" spans="84:88" x14ac:dyDescent="0.25">
      <c r="CF3334">
        <f>'[1]TABLEAU DE BORD'!B3332</f>
        <v>0</v>
      </c>
      <c r="CG3334">
        <f>'[1]TABLEAU DE BORD'!E3332-'[1]TABLEAU DE BORD'!C3332</f>
        <v>0</v>
      </c>
      <c r="CI3334">
        <f>'[1]TABLEAU DE BORD'!H3332</f>
        <v>0</v>
      </c>
      <c r="CJ3334">
        <f>'[1]TABLEAU DE BORD'!K3332-'[1]TABLEAU DE BORD'!I3332</f>
        <v>0</v>
      </c>
    </row>
    <row r="3335" spans="84:88" x14ac:dyDescent="0.25">
      <c r="CF3335">
        <f>'[1]TABLEAU DE BORD'!B3333</f>
        <v>0</v>
      </c>
      <c r="CG3335">
        <f>'[1]TABLEAU DE BORD'!E3333-'[1]TABLEAU DE BORD'!C3333</f>
        <v>0</v>
      </c>
      <c r="CI3335">
        <f>'[1]TABLEAU DE BORD'!H3333</f>
        <v>0</v>
      </c>
      <c r="CJ3335">
        <f>'[1]TABLEAU DE BORD'!K3333-'[1]TABLEAU DE BORD'!I3333</f>
        <v>0</v>
      </c>
    </row>
    <row r="3336" spans="84:88" x14ac:dyDescent="0.25">
      <c r="CF3336">
        <f>'[1]TABLEAU DE BORD'!B3334</f>
        <v>0</v>
      </c>
      <c r="CG3336">
        <f>'[1]TABLEAU DE BORD'!E3334-'[1]TABLEAU DE BORD'!C3334</f>
        <v>0</v>
      </c>
      <c r="CI3336">
        <f>'[1]TABLEAU DE BORD'!H3334</f>
        <v>0</v>
      </c>
      <c r="CJ3336">
        <f>'[1]TABLEAU DE BORD'!K3334-'[1]TABLEAU DE BORD'!I3334</f>
        <v>0</v>
      </c>
    </row>
    <row r="3337" spans="84:88" x14ac:dyDescent="0.25">
      <c r="CF3337">
        <f>'[1]TABLEAU DE BORD'!B3335</f>
        <v>0</v>
      </c>
      <c r="CG3337">
        <f>'[1]TABLEAU DE BORD'!E3335-'[1]TABLEAU DE BORD'!C3335</f>
        <v>0</v>
      </c>
      <c r="CI3337">
        <f>'[1]TABLEAU DE BORD'!H3335</f>
        <v>0</v>
      </c>
      <c r="CJ3337">
        <f>'[1]TABLEAU DE BORD'!K3335-'[1]TABLEAU DE BORD'!I3335</f>
        <v>0</v>
      </c>
    </row>
    <row r="3338" spans="84:88" x14ac:dyDescent="0.25">
      <c r="CF3338">
        <f>'[1]TABLEAU DE BORD'!B3336</f>
        <v>0</v>
      </c>
      <c r="CG3338">
        <f>'[1]TABLEAU DE BORD'!E3336-'[1]TABLEAU DE BORD'!C3336</f>
        <v>0</v>
      </c>
      <c r="CI3338">
        <f>'[1]TABLEAU DE BORD'!H3336</f>
        <v>0</v>
      </c>
      <c r="CJ3338">
        <f>'[1]TABLEAU DE BORD'!K3336-'[1]TABLEAU DE BORD'!I3336</f>
        <v>0</v>
      </c>
    </row>
    <row r="3339" spans="84:88" x14ac:dyDescent="0.25">
      <c r="CF3339">
        <f>'[1]TABLEAU DE BORD'!B3337</f>
        <v>0</v>
      </c>
      <c r="CG3339">
        <f>'[1]TABLEAU DE BORD'!E3337-'[1]TABLEAU DE BORD'!C3337</f>
        <v>0</v>
      </c>
      <c r="CI3339">
        <f>'[1]TABLEAU DE BORD'!H3337</f>
        <v>0</v>
      </c>
      <c r="CJ3339">
        <f>'[1]TABLEAU DE BORD'!K3337-'[1]TABLEAU DE BORD'!I3337</f>
        <v>0</v>
      </c>
    </row>
    <row r="3340" spans="84:88" x14ac:dyDescent="0.25">
      <c r="CF3340">
        <f>'[1]TABLEAU DE BORD'!B3338</f>
        <v>0</v>
      </c>
      <c r="CG3340">
        <f>'[1]TABLEAU DE BORD'!E3338-'[1]TABLEAU DE BORD'!C3338</f>
        <v>0</v>
      </c>
      <c r="CI3340">
        <f>'[1]TABLEAU DE BORD'!H3338</f>
        <v>0</v>
      </c>
      <c r="CJ3340">
        <f>'[1]TABLEAU DE BORD'!K3338-'[1]TABLEAU DE BORD'!I3338</f>
        <v>0</v>
      </c>
    </row>
    <row r="3341" spans="84:88" x14ac:dyDescent="0.25">
      <c r="CF3341">
        <f>'[1]TABLEAU DE BORD'!B3339</f>
        <v>0</v>
      </c>
      <c r="CG3341">
        <f>'[1]TABLEAU DE BORD'!E3339-'[1]TABLEAU DE BORD'!C3339</f>
        <v>0</v>
      </c>
      <c r="CI3341">
        <f>'[1]TABLEAU DE BORD'!H3339</f>
        <v>0</v>
      </c>
      <c r="CJ3341">
        <f>'[1]TABLEAU DE BORD'!K3339-'[1]TABLEAU DE BORD'!I3339</f>
        <v>0</v>
      </c>
    </row>
    <row r="3342" spans="84:88" x14ac:dyDescent="0.25">
      <c r="CF3342">
        <f>'[1]TABLEAU DE BORD'!B3340</f>
        <v>0</v>
      </c>
      <c r="CG3342">
        <f>'[1]TABLEAU DE BORD'!E3340-'[1]TABLEAU DE BORD'!C3340</f>
        <v>0</v>
      </c>
      <c r="CI3342">
        <f>'[1]TABLEAU DE BORD'!H3340</f>
        <v>0</v>
      </c>
      <c r="CJ3342">
        <f>'[1]TABLEAU DE BORD'!K3340-'[1]TABLEAU DE BORD'!I3340</f>
        <v>0</v>
      </c>
    </row>
    <row r="3343" spans="84:88" x14ac:dyDescent="0.25">
      <c r="CF3343">
        <f>'[1]TABLEAU DE BORD'!B3341</f>
        <v>0</v>
      </c>
      <c r="CG3343">
        <f>'[1]TABLEAU DE BORD'!E3341-'[1]TABLEAU DE BORD'!C3341</f>
        <v>0</v>
      </c>
      <c r="CI3343">
        <f>'[1]TABLEAU DE BORD'!H3341</f>
        <v>0</v>
      </c>
      <c r="CJ3343">
        <f>'[1]TABLEAU DE BORD'!K3341-'[1]TABLEAU DE BORD'!I3341</f>
        <v>0</v>
      </c>
    </row>
    <row r="3344" spans="84:88" x14ac:dyDescent="0.25">
      <c r="CF3344">
        <f>'[1]TABLEAU DE BORD'!B3342</f>
        <v>0</v>
      </c>
      <c r="CG3344">
        <f>'[1]TABLEAU DE BORD'!E3342-'[1]TABLEAU DE BORD'!C3342</f>
        <v>0</v>
      </c>
      <c r="CI3344">
        <f>'[1]TABLEAU DE BORD'!H3342</f>
        <v>0</v>
      </c>
      <c r="CJ3344">
        <f>'[1]TABLEAU DE BORD'!K3342-'[1]TABLEAU DE BORD'!I3342</f>
        <v>0</v>
      </c>
    </row>
    <row r="3345" spans="84:88" x14ac:dyDescent="0.25">
      <c r="CF3345">
        <f>'[1]TABLEAU DE BORD'!B3343</f>
        <v>0</v>
      </c>
      <c r="CG3345">
        <f>'[1]TABLEAU DE BORD'!E3343-'[1]TABLEAU DE BORD'!C3343</f>
        <v>0</v>
      </c>
      <c r="CI3345">
        <f>'[1]TABLEAU DE BORD'!H3343</f>
        <v>0</v>
      </c>
      <c r="CJ3345">
        <f>'[1]TABLEAU DE BORD'!K3343-'[1]TABLEAU DE BORD'!I3343</f>
        <v>0</v>
      </c>
    </row>
    <row r="3346" spans="84:88" x14ac:dyDescent="0.25">
      <c r="CF3346">
        <f>'[1]TABLEAU DE BORD'!B3344</f>
        <v>0</v>
      </c>
      <c r="CG3346">
        <f>'[1]TABLEAU DE BORD'!E3344-'[1]TABLEAU DE BORD'!C3344</f>
        <v>0</v>
      </c>
      <c r="CI3346">
        <f>'[1]TABLEAU DE BORD'!H3344</f>
        <v>0</v>
      </c>
      <c r="CJ3346">
        <f>'[1]TABLEAU DE BORD'!K3344-'[1]TABLEAU DE BORD'!I3344</f>
        <v>0</v>
      </c>
    </row>
    <row r="3347" spans="84:88" x14ac:dyDescent="0.25">
      <c r="CF3347">
        <f>'[1]TABLEAU DE BORD'!B3345</f>
        <v>0</v>
      </c>
      <c r="CG3347">
        <f>'[1]TABLEAU DE BORD'!E3345-'[1]TABLEAU DE BORD'!C3345</f>
        <v>0</v>
      </c>
      <c r="CI3347">
        <f>'[1]TABLEAU DE BORD'!H3345</f>
        <v>0</v>
      </c>
      <c r="CJ3347">
        <f>'[1]TABLEAU DE BORD'!K3345-'[1]TABLEAU DE BORD'!I3345</f>
        <v>0</v>
      </c>
    </row>
    <row r="3348" spans="84:88" x14ac:dyDescent="0.25">
      <c r="CF3348">
        <f>'[1]TABLEAU DE BORD'!B3346</f>
        <v>0</v>
      </c>
      <c r="CG3348">
        <f>'[1]TABLEAU DE BORD'!E3346-'[1]TABLEAU DE BORD'!C3346</f>
        <v>0</v>
      </c>
      <c r="CI3348">
        <f>'[1]TABLEAU DE BORD'!H3346</f>
        <v>0</v>
      </c>
      <c r="CJ3348">
        <f>'[1]TABLEAU DE BORD'!K3346-'[1]TABLEAU DE BORD'!I3346</f>
        <v>0</v>
      </c>
    </row>
    <row r="3349" spans="84:88" x14ac:dyDescent="0.25">
      <c r="CF3349">
        <f>'[1]TABLEAU DE BORD'!B3347</f>
        <v>0</v>
      </c>
      <c r="CG3349">
        <f>'[1]TABLEAU DE BORD'!E3347-'[1]TABLEAU DE BORD'!C3347</f>
        <v>0</v>
      </c>
      <c r="CI3349">
        <f>'[1]TABLEAU DE BORD'!H3347</f>
        <v>0</v>
      </c>
      <c r="CJ3349">
        <f>'[1]TABLEAU DE BORD'!K3347-'[1]TABLEAU DE BORD'!I3347</f>
        <v>0</v>
      </c>
    </row>
    <row r="3350" spans="84:88" x14ac:dyDescent="0.25">
      <c r="CF3350">
        <f>'[1]TABLEAU DE BORD'!B3348</f>
        <v>0</v>
      </c>
      <c r="CG3350">
        <f>'[1]TABLEAU DE BORD'!E3348-'[1]TABLEAU DE BORD'!C3348</f>
        <v>0</v>
      </c>
      <c r="CI3350">
        <f>'[1]TABLEAU DE BORD'!H3348</f>
        <v>0</v>
      </c>
      <c r="CJ3350">
        <f>'[1]TABLEAU DE BORD'!K3348-'[1]TABLEAU DE BORD'!I3348</f>
        <v>0</v>
      </c>
    </row>
    <row r="3351" spans="84:88" x14ac:dyDescent="0.25">
      <c r="CF3351">
        <f>'[1]TABLEAU DE BORD'!B3349</f>
        <v>0</v>
      </c>
      <c r="CG3351">
        <f>'[1]TABLEAU DE BORD'!E3349-'[1]TABLEAU DE BORD'!C3349</f>
        <v>0</v>
      </c>
      <c r="CI3351">
        <f>'[1]TABLEAU DE BORD'!H3349</f>
        <v>0</v>
      </c>
      <c r="CJ3351">
        <f>'[1]TABLEAU DE BORD'!K3349-'[1]TABLEAU DE BORD'!I3349</f>
        <v>0</v>
      </c>
    </row>
    <row r="3352" spans="84:88" x14ac:dyDescent="0.25">
      <c r="CF3352">
        <f>'[1]TABLEAU DE BORD'!B3350</f>
        <v>0</v>
      </c>
      <c r="CG3352">
        <f>'[1]TABLEAU DE BORD'!E3350-'[1]TABLEAU DE BORD'!C3350</f>
        <v>0</v>
      </c>
      <c r="CI3352">
        <f>'[1]TABLEAU DE BORD'!H3350</f>
        <v>0</v>
      </c>
      <c r="CJ3352">
        <f>'[1]TABLEAU DE BORD'!K3350-'[1]TABLEAU DE BORD'!I3350</f>
        <v>0</v>
      </c>
    </row>
    <row r="3353" spans="84:88" x14ac:dyDescent="0.25">
      <c r="CF3353">
        <f>'[1]TABLEAU DE BORD'!B3351</f>
        <v>0</v>
      </c>
      <c r="CG3353">
        <f>'[1]TABLEAU DE BORD'!E3351-'[1]TABLEAU DE BORD'!C3351</f>
        <v>0</v>
      </c>
      <c r="CI3353">
        <f>'[1]TABLEAU DE BORD'!H3351</f>
        <v>0</v>
      </c>
      <c r="CJ3353">
        <f>'[1]TABLEAU DE BORD'!K3351-'[1]TABLEAU DE BORD'!I3351</f>
        <v>0</v>
      </c>
    </row>
    <row r="3354" spans="84:88" x14ac:dyDescent="0.25">
      <c r="CF3354">
        <f>'[1]TABLEAU DE BORD'!B3352</f>
        <v>0</v>
      </c>
      <c r="CG3354">
        <f>'[1]TABLEAU DE BORD'!E3352-'[1]TABLEAU DE BORD'!C3352</f>
        <v>0</v>
      </c>
      <c r="CI3354">
        <f>'[1]TABLEAU DE BORD'!H3352</f>
        <v>0</v>
      </c>
      <c r="CJ3354">
        <f>'[1]TABLEAU DE BORD'!K3352-'[1]TABLEAU DE BORD'!I3352</f>
        <v>0</v>
      </c>
    </row>
    <row r="3355" spans="84:88" x14ac:dyDescent="0.25">
      <c r="CF3355">
        <f>'[1]TABLEAU DE BORD'!B3353</f>
        <v>0</v>
      </c>
      <c r="CG3355">
        <f>'[1]TABLEAU DE BORD'!E3353-'[1]TABLEAU DE BORD'!C3353</f>
        <v>0</v>
      </c>
      <c r="CI3355">
        <f>'[1]TABLEAU DE BORD'!H3353</f>
        <v>0</v>
      </c>
      <c r="CJ3355">
        <f>'[1]TABLEAU DE BORD'!K3353-'[1]TABLEAU DE BORD'!I3353</f>
        <v>0</v>
      </c>
    </row>
    <row r="3356" spans="84:88" x14ac:dyDescent="0.25">
      <c r="CF3356">
        <f>'[1]TABLEAU DE BORD'!B3354</f>
        <v>0</v>
      </c>
      <c r="CG3356">
        <f>'[1]TABLEAU DE BORD'!E3354-'[1]TABLEAU DE BORD'!C3354</f>
        <v>0</v>
      </c>
      <c r="CI3356">
        <f>'[1]TABLEAU DE BORD'!H3354</f>
        <v>0</v>
      </c>
      <c r="CJ3356">
        <f>'[1]TABLEAU DE BORD'!K3354-'[1]TABLEAU DE BORD'!I3354</f>
        <v>0</v>
      </c>
    </row>
    <row r="3357" spans="84:88" x14ac:dyDescent="0.25">
      <c r="CF3357">
        <f>'[1]TABLEAU DE BORD'!B3355</f>
        <v>0</v>
      </c>
      <c r="CG3357">
        <f>'[1]TABLEAU DE BORD'!E3355-'[1]TABLEAU DE BORD'!C3355</f>
        <v>0</v>
      </c>
      <c r="CI3357">
        <f>'[1]TABLEAU DE BORD'!H3355</f>
        <v>0</v>
      </c>
      <c r="CJ3357">
        <f>'[1]TABLEAU DE BORD'!K3355-'[1]TABLEAU DE BORD'!I3355</f>
        <v>0</v>
      </c>
    </row>
    <row r="3358" spans="84:88" x14ac:dyDescent="0.25">
      <c r="CF3358">
        <f>'[1]TABLEAU DE BORD'!B3356</f>
        <v>0</v>
      </c>
      <c r="CG3358">
        <f>'[1]TABLEAU DE BORD'!E3356-'[1]TABLEAU DE BORD'!C3356</f>
        <v>0</v>
      </c>
      <c r="CI3358">
        <f>'[1]TABLEAU DE BORD'!H3356</f>
        <v>0</v>
      </c>
      <c r="CJ3358">
        <f>'[1]TABLEAU DE BORD'!K3356-'[1]TABLEAU DE BORD'!I3356</f>
        <v>0</v>
      </c>
    </row>
    <row r="3359" spans="84:88" x14ac:dyDescent="0.25">
      <c r="CF3359">
        <f>'[1]TABLEAU DE BORD'!B3357</f>
        <v>0</v>
      </c>
      <c r="CG3359">
        <f>'[1]TABLEAU DE BORD'!E3357-'[1]TABLEAU DE BORD'!C3357</f>
        <v>0</v>
      </c>
      <c r="CI3359">
        <f>'[1]TABLEAU DE BORD'!H3357</f>
        <v>0</v>
      </c>
      <c r="CJ3359">
        <f>'[1]TABLEAU DE BORD'!K3357-'[1]TABLEAU DE BORD'!I3357</f>
        <v>0</v>
      </c>
    </row>
    <row r="3360" spans="84:88" x14ac:dyDescent="0.25">
      <c r="CF3360">
        <f>'[1]TABLEAU DE BORD'!B3358</f>
        <v>0</v>
      </c>
      <c r="CG3360">
        <f>'[1]TABLEAU DE BORD'!E3358-'[1]TABLEAU DE BORD'!C3358</f>
        <v>0</v>
      </c>
      <c r="CI3360">
        <f>'[1]TABLEAU DE BORD'!H3358</f>
        <v>0</v>
      </c>
      <c r="CJ3360">
        <f>'[1]TABLEAU DE BORD'!K3358-'[1]TABLEAU DE BORD'!I3358</f>
        <v>0</v>
      </c>
    </row>
    <row r="3361" spans="84:88" x14ac:dyDescent="0.25">
      <c r="CF3361">
        <f>'[1]TABLEAU DE BORD'!B3359</f>
        <v>0</v>
      </c>
      <c r="CG3361">
        <f>'[1]TABLEAU DE BORD'!E3359-'[1]TABLEAU DE BORD'!C3359</f>
        <v>0</v>
      </c>
      <c r="CI3361">
        <f>'[1]TABLEAU DE BORD'!H3359</f>
        <v>0</v>
      </c>
      <c r="CJ3361">
        <f>'[1]TABLEAU DE BORD'!K3359-'[1]TABLEAU DE BORD'!I3359</f>
        <v>0</v>
      </c>
    </row>
    <row r="3362" spans="84:88" x14ac:dyDescent="0.25">
      <c r="CF3362">
        <f>'[1]TABLEAU DE BORD'!B3360</f>
        <v>0</v>
      </c>
      <c r="CG3362">
        <f>'[1]TABLEAU DE BORD'!E3360-'[1]TABLEAU DE BORD'!C3360</f>
        <v>0</v>
      </c>
      <c r="CI3362">
        <f>'[1]TABLEAU DE BORD'!H3360</f>
        <v>0</v>
      </c>
      <c r="CJ3362">
        <f>'[1]TABLEAU DE BORD'!K3360-'[1]TABLEAU DE BORD'!I3360</f>
        <v>0</v>
      </c>
    </row>
    <row r="3363" spans="84:88" x14ac:dyDescent="0.25">
      <c r="CF3363">
        <f>'[1]TABLEAU DE BORD'!B3361</f>
        <v>0</v>
      </c>
      <c r="CG3363">
        <f>'[1]TABLEAU DE BORD'!E3361-'[1]TABLEAU DE BORD'!C3361</f>
        <v>0</v>
      </c>
      <c r="CI3363">
        <f>'[1]TABLEAU DE BORD'!H3361</f>
        <v>0</v>
      </c>
      <c r="CJ3363">
        <f>'[1]TABLEAU DE BORD'!K3361-'[1]TABLEAU DE BORD'!I3361</f>
        <v>0</v>
      </c>
    </row>
    <row r="3364" spans="84:88" x14ac:dyDescent="0.25">
      <c r="CF3364">
        <f>'[1]TABLEAU DE BORD'!B3362</f>
        <v>0</v>
      </c>
      <c r="CG3364">
        <f>'[1]TABLEAU DE BORD'!E3362-'[1]TABLEAU DE BORD'!C3362</f>
        <v>0</v>
      </c>
      <c r="CI3364">
        <f>'[1]TABLEAU DE BORD'!H3362</f>
        <v>0</v>
      </c>
      <c r="CJ3364">
        <f>'[1]TABLEAU DE BORD'!K3362-'[1]TABLEAU DE BORD'!I3362</f>
        <v>0</v>
      </c>
    </row>
    <row r="3365" spans="84:88" x14ac:dyDescent="0.25">
      <c r="CF3365">
        <f>'[1]TABLEAU DE BORD'!B3363</f>
        <v>0</v>
      </c>
      <c r="CG3365">
        <f>'[1]TABLEAU DE BORD'!E3363-'[1]TABLEAU DE BORD'!C3363</f>
        <v>0</v>
      </c>
      <c r="CI3365">
        <f>'[1]TABLEAU DE BORD'!H3363</f>
        <v>0</v>
      </c>
      <c r="CJ3365">
        <f>'[1]TABLEAU DE BORD'!K3363-'[1]TABLEAU DE BORD'!I3363</f>
        <v>0</v>
      </c>
    </row>
    <row r="3366" spans="84:88" x14ac:dyDescent="0.25">
      <c r="CF3366">
        <f>'[1]TABLEAU DE BORD'!B3364</f>
        <v>0</v>
      </c>
      <c r="CG3366">
        <f>'[1]TABLEAU DE BORD'!E3364-'[1]TABLEAU DE BORD'!C3364</f>
        <v>0</v>
      </c>
      <c r="CI3366">
        <f>'[1]TABLEAU DE BORD'!H3364</f>
        <v>0</v>
      </c>
      <c r="CJ3366">
        <f>'[1]TABLEAU DE BORD'!K3364-'[1]TABLEAU DE BORD'!I3364</f>
        <v>0</v>
      </c>
    </row>
    <row r="3367" spans="84:88" x14ac:dyDescent="0.25">
      <c r="CF3367">
        <f>'[1]TABLEAU DE BORD'!B3365</f>
        <v>0</v>
      </c>
      <c r="CG3367">
        <f>'[1]TABLEAU DE BORD'!E3365-'[1]TABLEAU DE BORD'!C3365</f>
        <v>0</v>
      </c>
      <c r="CI3367">
        <f>'[1]TABLEAU DE BORD'!H3365</f>
        <v>0</v>
      </c>
      <c r="CJ3367">
        <f>'[1]TABLEAU DE BORD'!K3365-'[1]TABLEAU DE BORD'!I3365</f>
        <v>0</v>
      </c>
    </row>
    <row r="3368" spans="84:88" x14ac:dyDescent="0.25">
      <c r="CF3368">
        <f>'[1]TABLEAU DE BORD'!B3366</f>
        <v>0</v>
      </c>
      <c r="CG3368">
        <f>'[1]TABLEAU DE BORD'!E3366-'[1]TABLEAU DE BORD'!C3366</f>
        <v>0</v>
      </c>
      <c r="CI3368">
        <f>'[1]TABLEAU DE BORD'!H3366</f>
        <v>0</v>
      </c>
      <c r="CJ3368">
        <f>'[1]TABLEAU DE BORD'!K3366-'[1]TABLEAU DE BORD'!I3366</f>
        <v>0</v>
      </c>
    </row>
    <row r="3369" spans="84:88" x14ac:dyDescent="0.25">
      <c r="CF3369">
        <f>'[1]TABLEAU DE BORD'!B3367</f>
        <v>0</v>
      </c>
      <c r="CG3369">
        <f>'[1]TABLEAU DE BORD'!E3367-'[1]TABLEAU DE BORD'!C3367</f>
        <v>0</v>
      </c>
      <c r="CI3369">
        <f>'[1]TABLEAU DE BORD'!H3367</f>
        <v>0</v>
      </c>
      <c r="CJ3369">
        <f>'[1]TABLEAU DE BORD'!K3367-'[1]TABLEAU DE BORD'!I3367</f>
        <v>0</v>
      </c>
    </row>
    <row r="3370" spans="84:88" x14ac:dyDescent="0.25">
      <c r="CF3370">
        <f>'[1]TABLEAU DE BORD'!B3368</f>
        <v>0</v>
      </c>
      <c r="CG3370">
        <f>'[1]TABLEAU DE BORD'!E3368-'[1]TABLEAU DE BORD'!C3368</f>
        <v>0</v>
      </c>
      <c r="CI3370">
        <f>'[1]TABLEAU DE BORD'!H3368</f>
        <v>0</v>
      </c>
      <c r="CJ3370">
        <f>'[1]TABLEAU DE BORD'!K3368-'[1]TABLEAU DE BORD'!I3368</f>
        <v>0</v>
      </c>
    </row>
    <row r="3371" spans="84:88" x14ac:dyDescent="0.25">
      <c r="CF3371">
        <f>'[1]TABLEAU DE BORD'!B3369</f>
        <v>0</v>
      </c>
      <c r="CG3371">
        <f>'[1]TABLEAU DE BORD'!E3369-'[1]TABLEAU DE BORD'!C3369</f>
        <v>0</v>
      </c>
      <c r="CI3371">
        <f>'[1]TABLEAU DE BORD'!H3369</f>
        <v>0</v>
      </c>
      <c r="CJ3371">
        <f>'[1]TABLEAU DE BORD'!K3369-'[1]TABLEAU DE BORD'!I3369</f>
        <v>0</v>
      </c>
    </row>
    <row r="3372" spans="84:88" x14ac:dyDescent="0.25">
      <c r="CF3372">
        <f>'[1]TABLEAU DE BORD'!B3370</f>
        <v>0</v>
      </c>
      <c r="CG3372">
        <f>'[1]TABLEAU DE BORD'!E3370-'[1]TABLEAU DE BORD'!C3370</f>
        <v>0</v>
      </c>
      <c r="CI3372">
        <f>'[1]TABLEAU DE BORD'!H3370</f>
        <v>0</v>
      </c>
      <c r="CJ3372">
        <f>'[1]TABLEAU DE BORD'!K3370-'[1]TABLEAU DE BORD'!I3370</f>
        <v>0</v>
      </c>
    </row>
    <row r="3373" spans="84:88" x14ac:dyDescent="0.25">
      <c r="CF3373">
        <f>'[1]TABLEAU DE BORD'!B3371</f>
        <v>0</v>
      </c>
      <c r="CG3373">
        <f>'[1]TABLEAU DE BORD'!E3371-'[1]TABLEAU DE BORD'!C3371</f>
        <v>0</v>
      </c>
      <c r="CI3373">
        <f>'[1]TABLEAU DE BORD'!H3371</f>
        <v>0</v>
      </c>
      <c r="CJ3373">
        <f>'[1]TABLEAU DE BORD'!K3371-'[1]TABLEAU DE BORD'!I3371</f>
        <v>0</v>
      </c>
    </row>
    <row r="3374" spans="84:88" x14ac:dyDescent="0.25">
      <c r="CF3374">
        <f>'[1]TABLEAU DE BORD'!B3372</f>
        <v>0</v>
      </c>
      <c r="CG3374">
        <f>'[1]TABLEAU DE BORD'!E3372-'[1]TABLEAU DE BORD'!C3372</f>
        <v>0</v>
      </c>
      <c r="CI3374">
        <f>'[1]TABLEAU DE BORD'!H3372</f>
        <v>0</v>
      </c>
      <c r="CJ3374">
        <f>'[1]TABLEAU DE BORD'!K3372-'[1]TABLEAU DE BORD'!I3372</f>
        <v>0</v>
      </c>
    </row>
    <row r="3375" spans="84:88" x14ac:dyDescent="0.25">
      <c r="CF3375">
        <f>'[1]TABLEAU DE BORD'!B3373</f>
        <v>0</v>
      </c>
      <c r="CG3375">
        <f>'[1]TABLEAU DE BORD'!E3373-'[1]TABLEAU DE BORD'!C3373</f>
        <v>0</v>
      </c>
      <c r="CI3375">
        <f>'[1]TABLEAU DE BORD'!H3373</f>
        <v>0</v>
      </c>
      <c r="CJ3375">
        <f>'[1]TABLEAU DE BORD'!K3373-'[1]TABLEAU DE BORD'!I3373</f>
        <v>0</v>
      </c>
    </row>
    <row r="3376" spans="84:88" x14ac:dyDescent="0.25">
      <c r="CF3376">
        <f>'[1]TABLEAU DE BORD'!B3374</f>
        <v>0</v>
      </c>
      <c r="CG3376">
        <f>'[1]TABLEAU DE BORD'!E3374-'[1]TABLEAU DE BORD'!C3374</f>
        <v>0</v>
      </c>
      <c r="CI3376">
        <f>'[1]TABLEAU DE BORD'!H3374</f>
        <v>0</v>
      </c>
      <c r="CJ3376">
        <f>'[1]TABLEAU DE BORD'!K3374-'[1]TABLEAU DE BORD'!I3374</f>
        <v>0</v>
      </c>
    </row>
    <row r="3377" spans="84:88" x14ac:dyDescent="0.25">
      <c r="CF3377">
        <f>'[1]TABLEAU DE BORD'!B3375</f>
        <v>0</v>
      </c>
      <c r="CG3377">
        <f>'[1]TABLEAU DE BORD'!E3375-'[1]TABLEAU DE BORD'!C3375</f>
        <v>0</v>
      </c>
      <c r="CI3377">
        <f>'[1]TABLEAU DE BORD'!H3375</f>
        <v>0</v>
      </c>
      <c r="CJ3377">
        <f>'[1]TABLEAU DE BORD'!K3375-'[1]TABLEAU DE BORD'!I3375</f>
        <v>0</v>
      </c>
    </row>
    <row r="3378" spans="84:88" x14ac:dyDescent="0.25">
      <c r="CF3378">
        <f>'[1]TABLEAU DE BORD'!B3376</f>
        <v>0</v>
      </c>
      <c r="CG3378">
        <f>'[1]TABLEAU DE BORD'!E3376-'[1]TABLEAU DE BORD'!C3376</f>
        <v>0</v>
      </c>
      <c r="CI3378">
        <f>'[1]TABLEAU DE BORD'!H3376</f>
        <v>0</v>
      </c>
      <c r="CJ3378">
        <f>'[1]TABLEAU DE BORD'!K3376-'[1]TABLEAU DE BORD'!I3376</f>
        <v>0</v>
      </c>
    </row>
    <row r="3379" spans="84:88" x14ac:dyDescent="0.25">
      <c r="CF3379">
        <f>'[1]TABLEAU DE BORD'!B3377</f>
        <v>0</v>
      </c>
      <c r="CG3379">
        <f>'[1]TABLEAU DE BORD'!E3377-'[1]TABLEAU DE BORD'!C3377</f>
        <v>0</v>
      </c>
      <c r="CI3379">
        <f>'[1]TABLEAU DE BORD'!H3377</f>
        <v>0</v>
      </c>
      <c r="CJ3379">
        <f>'[1]TABLEAU DE BORD'!K3377-'[1]TABLEAU DE BORD'!I3377</f>
        <v>0</v>
      </c>
    </row>
    <row r="3380" spans="84:88" x14ac:dyDescent="0.25">
      <c r="CF3380">
        <f>'[1]TABLEAU DE BORD'!B3378</f>
        <v>0</v>
      </c>
      <c r="CG3380">
        <f>'[1]TABLEAU DE BORD'!E3378-'[1]TABLEAU DE BORD'!C3378</f>
        <v>0</v>
      </c>
      <c r="CI3380">
        <f>'[1]TABLEAU DE BORD'!H3378</f>
        <v>0</v>
      </c>
      <c r="CJ3380">
        <f>'[1]TABLEAU DE BORD'!K3378-'[1]TABLEAU DE BORD'!I3378</f>
        <v>0</v>
      </c>
    </row>
    <row r="3381" spans="84:88" x14ac:dyDescent="0.25">
      <c r="CF3381">
        <f>'[1]TABLEAU DE BORD'!B3379</f>
        <v>0</v>
      </c>
      <c r="CG3381">
        <f>'[1]TABLEAU DE BORD'!E3379-'[1]TABLEAU DE BORD'!C3379</f>
        <v>0</v>
      </c>
      <c r="CI3381">
        <f>'[1]TABLEAU DE BORD'!H3379</f>
        <v>0</v>
      </c>
      <c r="CJ3381">
        <f>'[1]TABLEAU DE BORD'!K3379-'[1]TABLEAU DE BORD'!I3379</f>
        <v>0</v>
      </c>
    </row>
    <row r="3382" spans="84:88" x14ac:dyDescent="0.25">
      <c r="CF3382">
        <f>'[1]TABLEAU DE BORD'!B3380</f>
        <v>0</v>
      </c>
      <c r="CG3382">
        <f>'[1]TABLEAU DE BORD'!E3380-'[1]TABLEAU DE BORD'!C3380</f>
        <v>0</v>
      </c>
      <c r="CI3382">
        <f>'[1]TABLEAU DE BORD'!H3380</f>
        <v>0</v>
      </c>
      <c r="CJ3382">
        <f>'[1]TABLEAU DE BORD'!K3380-'[1]TABLEAU DE BORD'!I3380</f>
        <v>0</v>
      </c>
    </row>
    <row r="3383" spans="84:88" x14ac:dyDescent="0.25">
      <c r="CF3383">
        <f>'[1]TABLEAU DE BORD'!B3381</f>
        <v>0</v>
      </c>
      <c r="CG3383">
        <f>'[1]TABLEAU DE BORD'!E3381-'[1]TABLEAU DE BORD'!C3381</f>
        <v>0</v>
      </c>
      <c r="CI3383">
        <f>'[1]TABLEAU DE BORD'!H3381</f>
        <v>0</v>
      </c>
      <c r="CJ3383">
        <f>'[1]TABLEAU DE BORD'!K3381-'[1]TABLEAU DE BORD'!I3381</f>
        <v>0</v>
      </c>
    </row>
    <row r="3384" spans="84:88" x14ac:dyDescent="0.25">
      <c r="CF3384">
        <f>'[1]TABLEAU DE BORD'!B3382</f>
        <v>0</v>
      </c>
      <c r="CG3384">
        <f>'[1]TABLEAU DE BORD'!E3382-'[1]TABLEAU DE BORD'!C3382</f>
        <v>0</v>
      </c>
      <c r="CI3384">
        <f>'[1]TABLEAU DE BORD'!H3382</f>
        <v>0</v>
      </c>
      <c r="CJ3384">
        <f>'[1]TABLEAU DE BORD'!K3382-'[1]TABLEAU DE BORD'!I3382</f>
        <v>0</v>
      </c>
    </row>
    <row r="3385" spans="84:88" x14ac:dyDescent="0.25">
      <c r="CF3385">
        <f>'[1]TABLEAU DE BORD'!B3383</f>
        <v>0</v>
      </c>
      <c r="CG3385">
        <f>'[1]TABLEAU DE BORD'!E3383-'[1]TABLEAU DE BORD'!C3383</f>
        <v>0</v>
      </c>
      <c r="CI3385">
        <f>'[1]TABLEAU DE BORD'!H3383</f>
        <v>0</v>
      </c>
      <c r="CJ3385">
        <f>'[1]TABLEAU DE BORD'!K3383-'[1]TABLEAU DE BORD'!I3383</f>
        <v>0</v>
      </c>
    </row>
    <row r="3386" spans="84:88" x14ac:dyDescent="0.25">
      <c r="CF3386">
        <f>'[1]TABLEAU DE BORD'!B3384</f>
        <v>0</v>
      </c>
      <c r="CG3386">
        <f>'[1]TABLEAU DE BORD'!E3384-'[1]TABLEAU DE BORD'!C3384</f>
        <v>0</v>
      </c>
      <c r="CI3386">
        <f>'[1]TABLEAU DE BORD'!H3384</f>
        <v>0</v>
      </c>
      <c r="CJ3386">
        <f>'[1]TABLEAU DE BORD'!K3384-'[1]TABLEAU DE BORD'!I3384</f>
        <v>0</v>
      </c>
    </row>
    <row r="3387" spans="84:88" x14ac:dyDescent="0.25">
      <c r="CF3387">
        <f>'[1]TABLEAU DE BORD'!B3385</f>
        <v>0</v>
      </c>
      <c r="CG3387">
        <f>'[1]TABLEAU DE BORD'!E3385-'[1]TABLEAU DE BORD'!C3385</f>
        <v>0</v>
      </c>
      <c r="CI3387">
        <f>'[1]TABLEAU DE BORD'!H3385</f>
        <v>0</v>
      </c>
      <c r="CJ3387">
        <f>'[1]TABLEAU DE BORD'!K3385-'[1]TABLEAU DE BORD'!I3385</f>
        <v>0</v>
      </c>
    </row>
    <row r="3388" spans="84:88" x14ac:dyDescent="0.25">
      <c r="CF3388">
        <f>'[1]TABLEAU DE BORD'!B3386</f>
        <v>0</v>
      </c>
      <c r="CG3388">
        <f>'[1]TABLEAU DE BORD'!E3386-'[1]TABLEAU DE BORD'!C3386</f>
        <v>0</v>
      </c>
      <c r="CI3388">
        <f>'[1]TABLEAU DE BORD'!H3386</f>
        <v>0</v>
      </c>
      <c r="CJ3388">
        <f>'[1]TABLEAU DE BORD'!K3386-'[1]TABLEAU DE BORD'!I3386</f>
        <v>0</v>
      </c>
    </row>
    <row r="3389" spans="84:88" x14ac:dyDescent="0.25">
      <c r="CF3389">
        <f>'[1]TABLEAU DE BORD'!B3387</f>
        <v>0</v>
      </c>
      <c r="CG3389">
        <f>'[1]TABLEAU DE BORD'!E3387-'[1]TABLEAU DE BORD'!C3387</f>
        <v>0</v>
      </c>
      <c r="CI3389">
        <f>'[1]TABLEAU DE BORD'!H3387</f>
        <v>0</v>
      </c>
      <c r="CJ3389">
        <f>'[1]TABLEAU DE BORD'!K3387-'[1]TABLEAU DE BORD'!I3387</f>
        <v>0</v>
      </c>
    </row>
    <row r="3390" spans="84:88" x14ac:dyDescent="0.25">
      <c r="CF3390">
        <f>'[1]TABLEAU DE BORD'!B3388</f>
        <v>0</v>
      </c>
      <c r="CG3390">
        <f>'[1]TABLEAU DE BORD'!E3388-'[1]TABLEAU DE BORD'!C3388</f>
        <v>0</v>
      </c>
      <c r="CI3390">
        <f>'[1]TABLEAU DE BORD'!H3388</f>
        <v>0</v>
      </c>
      <c r="CJ3390">
        <f>'[1]TABLEAU DE BORD'!K3388-'[1]TABLEAU DE BORD'!I3388</f>
        <v>0</v>
      </c>
    </row>
    <row r="3391" spans="84:88" x14ac:dyDescent="0.25">
      <c r="CF3391">
        <f>'[1]TABLEAU DE BORD'!B3389</f>
        <v>0</v>
      </c>
      <c r="CG3391">
        <f>'[1]TABLEAU DE BORD'!E3389-'[1]TABLEAU DE BORD'!C3389</f>
        <v>0</v>
      </c>
      <c r="CI3391">
        <f>'[1]TABLEAU DE BORD'!H3389</f>
        <v>0</v>
      </c>
      <c r="CJ3391">
        <f>'[1]TABLEAU DE BORD'!K3389-'[1]TABLEAU DE BORD'!I3389</f>
        <v>0</v>
      </c>
    </row>
    <row r="3392" spans="84:88" x14ac:dyDescent="0.25">
      <c r="CF3392">
        <f>'[1]TABLEAU DE BORD'!B3390</f>
        <v>0</v>
      </c>
      <c r="CG3392">
        <f>'[1]TABLEAU DE BORD'!E3390-'[1]TABLEAU DE BORD'!C3390</f>
        <v>0</v>
      </c>
      <c r="CI3392">
        <f>'[1]TABLEAU DE BORD'!H3390</f>
        <v>0</v>
      </c>
      <c r="CJ3392">
        <f>'[1]TABLEAU DE BORD'!K3390-'[1]TABLEAU DE BORD'!I3390</f>
        <v>0</v>
      </c>
    </row>
    <row r="3393" spans="84:88" x14ac:dyDescent="0.25">
      <c r="CF3393">
        <f>'[1]TABLEAU DE BORD'!B3391</f>
        <v>0</v>
      </c>
      <c r="CG3393">
        <f>'[1]TABLEAU DE BORD'!E3391-'[1]TABLEAU DE BORD'!C3391</f>
        <v>0</v>
      </c>
      <c r="CI3393">
        <f>'[1]TABLEAU DE BORD'!H3391</f>
        <v>0</v>
      </c>
      <c r="CJ3393">
        <f>'[1]TABLEAU DE BORD'!K3391-'[1]TABLEAU DE BORD'!I3391</f>
        <v>0</v>
      </c>
    </row>
    <row r="3394" spans="84:88" x14ac:dyDescent="0.25">
      <c r="CF3394">
        <f>'[1]TABLEAU DE BORD'!B3392</f>
        <v>0</v>
      </c>
      <c r="CG3394">
        <f>'[1]TABLEAU DE BORD'!E3392-'[1]TABLEAU DE BORD'!C3392</f>
        <v>0</v>
      </c>
      <c r="CI3394">
        <f>'[1]TABLEAU DE BORD'!H3392</f>
        <v>0</v>
      </c>
      <c r="CJ3394">
        <f>'[1]TABLEAU DE BORD'!K3392-'[1]TABLEAU DE BORD'!I3392</f>
        <v>0</v>
      </c>
    </row>
    <row r="3395" spans="84:88" x14ac:dyDescent="0.25">
      <c r="CF3395">
        <f>'[1]TABLEAU DE BORD'!B3393</f>
        <v>0</v>
      </c>
      <c r="CG3395">
        <f>'[1]TABLEAU DE BORD'!E3393-'[1]TABLEAU DE BORD'!C3393</f>
        <v>0</v>
      </c>
      <c r="CI3395">
        <f>'[1]TABLEAU DE BORD'!H3393</f>
        <v>0</v>
      </c>
      <c r="CJ3395">
        <f>'[1]TABLEAU DE BORD'!K3393-'[1]TABLEAU DE BORD'!I3393</f>
        <v>0</v>
      </c>
    </row>
    <row r="3396" spans="84:88" x14ac:dyDescent="0.25">
      <c r="CF3396">
        <f>'[1]TABLEAU DE BORD'!B3394</f>
        <v>0</v>
      </c>
      <c r="CG3396">
        <f>'[1]TABLEAU DE BORD'!E3394-'[1]TABLEAU DE BORD'!C3394</f>
        <v>0</v>
      </c>
      <c r="CI3396">
        <f>'[1]TABLEAU DE BORD'!H3394</f>
        <v>0</v>
      </c>
      <c r="CJ3396">
        <f>'[1]TABLEAU DE BORD'!K3394-'[1]TABLEAU DE BORD'!I3394</f>
        <v>0</v>
      </c>
    </row>
    <row r="3397" spans="84:88" x14ac:dyDescent="0.25">
      <c r="CF3397">
        <f>'[1]TABLEAU DE BORD'!B3395</f>
        <v>0</v>
      </c>
      <c r="CG3397">
        <f>'[1]TABLEAU DE BORD'!E3395-'[1]TABLEAU DE BORD'!C3395</f>
        <v>0</v>
      </c>
      <c r="CI3397">
        <f>'[1]TABLEAU DE BORD'!H3395</f>
        <v>0</v>
      </c>
      <c r="CJ3397">
        <f>'[1]TABLEAU DE BORD'!K3395-'[1]TABLEAU DE BORD'!I3395</f>
        <v>0</v>
      </c>
    </row>
    <row r="3398" spans="84:88" x14ac:dyDescent="0.25">
      <c r="CF3398">
        <f>'[1]TABLEAU DE BORD'!B3396</f>
        <v>0</v>
      </c>
      <c r="CG3398">
        <f>'[1]TABLEAU DE BORD'!E3396-'[1]TABLEAU DE BORD'!C3396</f>
        <v>0</v>
      </c>
      <c r="CI3398">
        <f>'[1]TABLEAU DE BORD'!H3396</f>
        <v>0</v>
      </c>
      <c r="CJ3398">
        <f>'[1]TABLEAU DE BORD'!K3396-'[1]TABLEAU DE BORD'!I3396</f>
        <v>0</v>
      </c>
    </row>
    <row r="3399" spans="84:88" x14ac:dyDescent="0.25">
      <c r="CF3399">
        <f>'[1]TABLEAU DE BORD'!B3397</f>
        <v>0</v>
      </c>
      <c r="CG3399">
        <f>'[1]TABLEAU DE BORD'!E3397-'[1]TABLEAU DE BORD'!C3397</f>
        <v>0</v>
      </c>
      <c r="CI3399">
        <f>'[1]TABLEAU DE BORD'!H3397</f>
        <v>0</v>
      </c>
      <c r="CJ3399">
        <f>'[1]TABLEAU DE BORD'!K3397-'[1]TABLEAU DE BORD'!I3397</f>
        <v>0</v>
      </c>
    </row>
    <row r="3400" spans="84:88" x14ac:dyDescent="0.25">
      <c r="CF3400">
        <f>'[1]TABLEAU DE BORD'!B3398</f>
        <v>0</v>
      </c>
      <c r="CG3400">
        <f>'[1]TABLEAU DE BORD'!E3398-'[1]TABLEAU DE BORD'!C3398</f>
        <v>0</v>
      </c>
      <c r="CI3400">
        <f>'[1]TABLEAU DE BORD'!H3398</f>
        <v>0</v>
      </c>
      <c r="CJ3400">
        <f>'[1]TABLEAU DE BORD'!K3398-'[1]TABLEAU DE BORD'!I3398</f>
        <v>0</v>
      </c>
    </row>
    <row r="3401" spans="84:88" x14ac:dyDescent="0.25">
      <c r="CF3401">
        <f>'[1]TABLEAU DE BORD'!B3399</f>
        <v>0</v>
      </c>
      <c r="CG3401">
        <f>'[1]TABLEAU DE BORD'!E3399-'[1]TABLEAU DE BORD'!C3399</f>
        <v>0</v>
      </c>
      <c r="CI3401">
        <f>'[1]TABLEAU DE BORD'!H3399</f>
        <v>0</v>
      </c>
      <c r="CJ3401">
        <f>'[1]TABLEAU DE BORD'!K3399-'[1]TABLEAU DE BORD'!I3399</f>
        <v>0</v>
      </c>
    </row>
    <row r="3402" spans="84:88" x14ac:dyDescent="0.25">
      <c r="CF3402">
        <f>'[1]TABLEAU DE BORD'!B3400</f>
        <v>0</v>
      </c>
      <c r="CG3402">
        <f>'[1]TABLEAU DE BORD'!E3400-'[1]TABLEAU DE BORD'!C3400</f>
        <v>0</v>
      </c>
      <c r="CI3402">
        <f>'[1]TABLEAU DE BORD'!H3400</f>
        <v>0</v>
      </c>
      <c r="CJ3402">
        <f>'[1]TABLEAU DE BORD'!K3400-'[1]TABLEAU DE BORD'!I3400</f>
        <v>0</v>
      </c>
    </row>
    <row r="3403" spans="84:88" x14ac:dyDescent="0.25">
      <c r="CF3403">
        <f>'[1]TABLEAU DE BORD'!B3401</f>
        <v>0</v>
      </c>
      <c r="CG3403">
        <f>'[1]TABLEAU DE BORD'!E3401-'[1]TABLEAU DE BORD'!C3401</f>
        <v>0</v>
      </c>
      <c r="CI3403">
        <f>'[1]TABLEAU DE BORD'!H3401</f>
        <v>0</v>
      </c>
      <c r="CJ3403">
        <f>'[1]TABLEAU DE BORD'!K3401-'[1]TABLEAU DE BORD'!I3401</f>
        <v>0</v>
      </c>
    </row>
    <row r="3404" spans="84:88" x14ac:dyDescent="0.25">
      <c r="CF3404">
        <f>'[1]TABLEAU DE BORD'!B3402</f>
        <v>0</v>
      </c>
      <c r="CG3404">
        <f>'[1]TABLEAU DE BORD'!E3402-'[1]TABLEAU DE BORD'!C3402</f>
        <v>0</v>
      </c>
      <c r="CI3404">
        <f>'[1]TABLEAU DE BORD'!H3402</f>
        <v>0</v>
      </c>
      <c r="CJ3404">
        <f>'[1]TABLEAU DE BORD'!K3402-'[1]TABLEAU DE BORD'!I3402</f>
        <v>0</v>
      </c>
    </row>
    <row r="3405" spans="84:88" x14ac:dyDescent="0.25">
      <c r="CF3405">
        <f>'[1]TABLEAU DE BORD'!B3403</f>
        <v>0</v>
      </c>
      <c r="CG3405">
        <f>'[1]TABLEAU DE BORD'!E3403-'[1]TABLEAU DE BORD'!C3403</f>
        <v>0</v>
      </c>
      <c r="CI3405">
        <f>'[1]TABLEAU DE BORD'!H3403</f>
        <v>0</v>
      </c>
      <c r="CJ3405">
        <f>'[1]TABLEAU DE BORD'!K3403-'[1]TABLEAU DE BORD'!I3403</f>
        <v>0</v>
      </c>
    </row>
    <row r="3406" spans="84:88" x14ac:dyDescent="0.25">
      <c r="CF3406">
        <f>'[1]TABLEAU DE BORD'!B3404</f>
        <v>0</v>
      </c>
      <c r="CG3406">
        <f>'[1]TABLEAU DE BORD'!E3404-'[1]TABLEAU DE BORD'!C3404</f>
        <v>0</v>
      </c>
      <c r="CI3406">
        <f>'[1]TABLEAU DE BORD'!H3404</f>
        <v>0</v>
      </c>
      <c r="CJ3406">
        <f>'[1]TABLEAU DE BORD'!K3404-'[1]TABLEAU DE BORD'!I3404</f>
        <v>0</v>
      </c>
    </row>
    <row r="3407" spans="84:88" x14ac:dyDescent="0.25">
      <c r="CF3407">
        <f>'[1]TABLEAU DE BORD'!B3405</f>
        <v>0</v>
      </c>
      <c r="CG3407">
        <f>'[1]TABLEAU DE BORD'!E3405-'[1]TABLEAU DE BORD'!C3405</f>
        <v>0</v>
      </c>
      <c r="CI3407">
        <f>'[1]TABLEAU DE BORD'!H3405</f>
        <v>0</v>
      </c>
      <c r="CJ3407">
        <f>'[1]TABLEAU DE BORD'!K3405-'[1]TABLEAU DE BORD'!I3405</f>
        <v>0</v>
      </c>
    </row>
    <row r="3408" spans="84:88" x14ac:dyDescent="0.25">
      <c r="CF3408">
        <f>'[1]TABLEAU DE BORD'!B3406</f>
        <v>0</v>
      </c>
      <c r="CG3408">
        <f>'[1]TABLEAU DE BORD'!E3406-'[1]TABLEAU DE BORD'!C3406</f>
        <v>0</v>
      </c>
      <c r="CI3408">
        <f>'[1]TABLEAU DE BORD'!H3406</f>
        <v>0</v>
      </c>
      <c r="CJ3408">
        <f>'[1]TABLEAU DE BORD'!K3406-'[1]TABLEAU DE BORD'!I3406</f>
        <v>0</v>
      </c>
    </row>
    <row r="3409" spans="84:88" x14ac:dyDescent="0.25">
      <c r="CF3409">
        <f>'[1]TABLEAU DE BORD'!B3407</f>
        <v>0</v>
      </c>
      <c r="CG3409">
        <f>'[1]TABLEAU DE BORD'!E3407-'[1]TABLEAU DE BORD'!C3407</f>
        <v>0</v>
      </c>
      <c r="CI3409">
        <f>'[1]TABLEAU DE BORD'!H3407</f>
        <v>0</v>
      </c>
      <c r="CJ3409">
        <f>'[1]TABLEAU DE BORD'!K3407-'[1]TABLEAU DE BORD'!I3407</f>
        <v>0</v>
      </c>
    </row>
    <row r="3410" spans="84:88" x14ac:dyDescent="0.25">
      <c r="CF3410">
        <f>'[1]TABLEAU DE BORD'!B3408</f>
        <v>0</v>
      </c>
      <c r="CG3410">
        <f>'[1]TABLEAU DE BORD'!E3408-'[1]TABLEAU DE BORD'!C3408</f>
        <v>0</v>
      </c>
      <c r="CI3410">
        <f>'[1]TABLEAU DE BORD'!H3408</f>
        <v>0</v>
      </c>
      <c r="CJ3410">
        <f>'[1]TABLEAU DE BORD'!K3408-'[1]TABLEAU DE BORD'!I3408</f>
        <v>0</v>
      </c>
    </row>
    <row r="3411" spans="84:88" x14ac:dyDescent="0.25">
      <c r="CF3411">
        <f>'[1]TABLEAU DE BORD'!B3409</f>
        <v>0</v>
      </c>
      <c r="CG3411">
        <f>'[1]TABLEAU DE BORD'!E3409-'[1]TABLEAU DE BORD'!C3409</f>
        <v>0</v>
      </c>
      <c r="CI3411">
        <f>'[1]TABLEAU DE BORD'!H3409</f>
        <v>0</v>
      </c>
      <c r="CJ3411">
        <f>'[1]TABLEAU DE BORD'!K3409-'[1]TABLEAU DE BORD'!I3409</f>
        <v>0</v>
      </c>
    </row>
    <row r="3412" spans="84:88" x14ac:dyDescent="0.25">
      <c r="CF3412">
        <f>'[1]TABLEAU DE BORD'!B3410</f>
        <v>0</v>
      </c>
      <c r="CG3412">
        <f>'[1]TABLEAU DE BORD'!E3410-'[1]TABLEAU DE BORD'!C3410</f>
        <v>0</v>
      </c>
      <c r="CI3412">
        <f>'[1]TABLEAU DE BORD'!H3410</f>
        <v>0</v>
      </c>
      <c r="CJ3412">
        <f>'[1]TABLEAU DE BORD'!K3410-'[1]TABLEAU DE BORD'!I3410</f>
        <v>0</v>
      </c>
    </row>
    <row r="3413" spans="84:88" x14ac:dyDescent="0.25">
      <c r="CF3413">
        <f>'[1]TABLEAU DE BORD'!B3411</f>
        <v>0</v>
      </c>
      <c r="CG3413">
        <f>'[1]TABLEAU DE BORD'!E3411-'[1]TABLEAU DE BORD'!C3411</f>
        <v>0</v>
      </c>
      <c r="CI3413">
        <f>'[1]TABLEAU DE BORD'!H3411</f>
        <v>0</v>
      </c>
      <c r="CJ3413">
        <f>'[1]TABLEAU DE BORD'!K3411-'[1]TABLEAU DE BORD'!I3411</f>
        <v>0</v>
      </c>
    </row>
    <row r="3414" spans="84:88" x14ac:dyDescent="0.25">
      <c r="CF3414">
        <f>'[1]TABLEAU DE BORD'!B3412</f>
        <v>0</v>
      </c>
      <c r="CG3414">
        <f>'[1]TABLEAU DE BORD'!E3412-'[1]TABLEAU DE BORD'!C3412</f>
        <v>0</v>
      </c>
      <c r="CI3414">
        <f>'[1]TABLEAU DE BORD'!H3412</f>
        <v>0</v>
      </c>
      <c r="CJ3414">
        <f>'[1]TABLEAU DE BORD'!K3412-'[1]TABLEAU DE BORD'!I3412</f>
        <v>0</v>
      </c>
    </row>
    <row r="3415" spans="84:88" x14ac:dyDescent="0.25">
      <c r="CF3415">
        <f>'[1]TABLEAU DE BORD'!B3413</f>
        <v>0</v>
      </c>
      <c r="CG3415">
        <f>'[1]TABLEAU DE BORD'!E3413-'[1]TABLEAU DE BORD'!C3413</f>
        <v>0</v>
      </c>
      <c r="CI3415">
        <f>'[1]TABLEAU DE BORD'!H3413</f>
        <v>0</v>
      </c>
      <c r="CJ3415">
        <f>'[1]TABLEAU DE BORD'!K3413-'[1]TABLEAU DE BORD'!I3413</f>
        <v>0</v>
      </c>
    </row>
    <row r="3416" spans="84:88" x14ac:dyDescent="0.25">
      <c r="CF3416">
        <f>'[1]TABLEAU DE BORD'!B3414</f>
        <v>0</v>
      </c>
      <c r="CG3416">
        <f>'[1]TABLEAU DE BORD'!E3414-'[1]TABLEAU DE BORD'!C3414</f>
        <v>0</v>
      </c>
      <c r="CI3416">
        <f>'[1]TABLEAU DE BORD'!H3414</f>
        <v>0</v>
      </c>
      <c r="CJ3416">
        <f>'[1]TABLEAU DE BORD'!K3414-'[1]TABLEAU DE BORD'!I3414</f>
        <v>0</v>
      </c>
    </row>
    <row r="3417" spans="84:88" x14ac:dyDescent="0.25">
      <c r="CF3417">
        <f>'[1]TABLEAU DE BORD'!B3415</f>
        <v>0</v>
      </c>
      <c r="CG3417">
        <f>'[1]TABLEAU DE BORD'!E3415-'[1]TABLEAU DE BORD'!C3415</f>
        <v>0</v>
      </c>
      <c r="CI3417">
        <f>'[1]TABLEAU DE BORD'!H3415</f>
        <v>0</v>
      </c>
      <c r="CJ3417">
        <f>'[1]TABLEAU DE BORD'!K3415-'[1]TABLEAU DE BORD'!I3415</f>
        <v>0</v>
      </c>
    </row>
    <row r="3418" spans="84:88" x14ac:dyDescent="0.25">
      <c r="CF3418">
        <f>'[1]TABLEAU DE BORD'!B3416</f>
        <v>0</v>
      </c>
      <c r="CG3418">
        <f>'[1]TABLEAU DE BORD'!E3416-'[1]TABLEAU DE BORD'!C3416</f>
        <v>0</v>
      </c>
      <c r="CI3418">
        <f>'[1]TABLEAU DE BORD'!H3416</f>
        <v>0</v>
      </c>
      <c r="CJ3418">
        <f>'[1]TABLEAU DE BORD'!K3416-'[1]TABLEAU DE BORD'!I3416</f>
        <v>0</v>
      </c>
    </row>
    <row r="3419" spans="84:88" x14ac:dyDescent="0.25">
      <c r="CF3419">
        <f>'[1]TABLEAU DE BORD'!B3417</f>
        <v>0</v>
      </c>
      <c r="CG3419">
        <f>'[1]TABLEAU DE BORD'!E3417-'[1]TABLEAU DE BORD'!C3417</f>
        <v>0</v>
      </c>
      <c r="CI3419">
        <f>'[1]TABLEAU DE BORD'!H3417</f>
        <v>0</v>
      </c>
      <c r="CJ3419">
        <f>'[1]TABLEAU DE BORD'!K3417-'[1]TABLEAU DE BORD'!I3417</f>
        <v>0</v>
      </c>
    </row>
    <row r="3420" spans="84:88" x14ac:dyDescent="0.25">
      <c r="CF3420">
        <f>'[1]TABLEAU DE BORD'!B3418</f>
        <v>0</v>
      </c>
      <c r="CG3420">
        <f>'[1]TABLEAU DE BORD'!E3418-'[1]TABLEAU DE BORD'!C3418</f>
        <v>0</v>
      </c>
      <c r="CI3420">
        <f>'[1]TABLEAU DE BORD'!H3418</f>
        <v>0</v>
      </c>
      <c r="CJ3420">
        <f>'[1]TABLEAU DE BORD'!K3418-'[1]TABLEAU DE BORD'!I3418</f>
        <v>0</v>
      </c>
    </row>
    <row r="3421" spans="84:88" x14ac:dyDescent="0.25">
      <c r="CF3421">
        <f>'[1]TABLEAU DE BORD'!B3419</f>
        <v>0</v>
      </c>
      <c r="CG3421">
        <f>'[1]TABLEAU DE BORD'!E3419-'[1]TABLEAU DE BORD'!C3419</f>
        <v>0</v>
      </c>
      <c r="CI3421">
        <f>'[1]TABLEAU DE BORD'!H3419</f>
        <v>0</v>
      </c>
      <c r="CJ3421">
        <f>'[1]TABLEAU DE BORD'!K3419-'[1]TABLEAU DE BORD'!I3419</f>
        <v>0</v>
      </c>
    </row>
    <row r="3422" spans="84:88" x14ac:dyDescent="0.25">
      <c r="CF3422">
        <f>'[1]TABLEAU DE BORD'!B3420</f>
        <v>0</v>
      </c>
      <c r="CG3422">
        <f>'[1]TABLEAU DE BORD'!E3420-'[1]TABLEAU DE BORD'!C3420</f>
        <v>0</v>
      </c>
      <c r="CI3422">
        <f>'[1]TABLEAU DE BORD'!H3420</f>
        <v>0</v>
      </c>
      <c r="CJ3422">
        <f>'[1]TABLEAU DE BORD'!K3420-'[1]TABLEAU DE BORD'!I3420</f>
        <v>0</v>
      </c>
    </row>
    <row r="3423" spans="84:88" x14ac:dyDescent="0.25">
      <c r="CF3423">
        <f>'[1]TABLEAU DE BORD'!B3421</f>
        <v>0</v>
      </c>
      <c r="CG3423">
        <f>'[1]TABLEAU DE BORD'!E3421-'[1]TABLEAU DE BORD'!C3421</f>
        <v>0</v>
      </c>
      <c r="CI3423">
        <f>'[1]TABLEAU DE BORD'!H3421</f>
        <v>0</v>
      </c>
      <c r="CJ3423">
        <f>'[1]TABLEAU DE BORD'!K3421-'[1]TABLEAU DE BORD'!I3421</f>
        <v>0</v>
      </c>
    </row>
    <row r="3424" spans="84:88" x14ac:dyDescent="0.25">
      <c r="CF3424">
        <f>'[1]TABLEAU DE BORD'!B3422</f>
        <v>0</v>
      </c>
      <c r="CG3424">
        <f>'[1]TABLEAU DE BORD'!E3422-'[1]TABLEAU DE BORD'!C3422</f>
        <v>0</v>
      </c>
      <c r="CI3424">
        <f>'[1]TABLEAU DE BORD'!H3422</f>
        <v>0</v>
      </c>
      <c r="CJ3424">
        <f>'[1]TABLEAU DE BORD'!K3422-'[1]TABLEAU DE BORD'!I3422</f>
        <v>0</v>
      </c>
    </row>
    <row r="3425" spans="84:88" x14ac:dyDescent="0.25">
      <c r="CF3425">
        <f>'[1]TABLEAU DE BORD'!B3423</f>
        <v>0</v>
      </c>
      <c r="CG3425">
        <f>'[1]TABLEAU DE BORD'!E3423-'[1]TABLEAU DE BORD'!C3423</f>
        <v>0</v>
      </c>
      <c r="CI3425">
        <f>'[1]TABLEAU DE BORD'!H3423</f>
        <v>0</v>
      </c>
      <c r="CJ3425">
        <f>'[1]TABLEAU DE BORD'!K3423-'[1]TABLEAU DE BORD'!I3423</f>
        <v>0</v>
      </c>
    </row>
    <row r="3426" spans="84:88" x14ac:dyDescent="0.25">
      <c r="CF3426">
        <f>'[1]TABLEAU DE BORD'!B3424</f>
        <v>0</v>
      </c>
      <c r="CG3426">
        <f>'[1]TABLEAU DE BORD'!E3424-'[1]TABLEAU DE BORD'!C3424</f>
        <v>0</v>
      </c>
      <c r="CI3426">
        <f>'[1]TABLEAU DE BORD'!H3424</f>
        <v>0</v>
      </c>
      <c r="CJ3426">
        <f>'[1]TABLEAU DE BORD'!K3424-'[1]TABLEAU DE BORD'!I3424</f>
        <v>0</v>
      </c>
    </row>
    <row r="3427" spans="84:88" x14ac:dyDescent="0.25">
      <c r="CF3427">
        <f>'[1]TABLEAU DE BORD'!B3425</f>
        <v>0</v>
      </c>
      <c r="CG3427">
        <f>'[1]TABLEAU DE BORD'!E3425-'[1]TABLEAU DE BORD'!C3425</f>
        <v>0</v>
      </c>
      <c r="CI3427">
        <f>'[1]TABLEAU DE BORD'!H3425</f>
        <v>0</v>
      </c>
      <c r="CJ3427">
        <f>'[1]TABLEAU DE BORD'!K3425-'[1]TABLEAU DE BORD'!I3425</f>
        <v>0</v>
      </c>
    </row>
    <row r="3428" spans="84:88" x14ac:dyDescent="0.25">
      <c r="CF3428">
        <f>'[1]TABLEAU DE BORD'!B3426</f>
        <v>0</v>
      </c>
      <c r="CG3428">
        <f>'[1]TABLEAU DE BORD'!E3426-'[1]TABLEAU DE BORD'!C3426</f>
        <v>0</v>
      </c>
      <c r="CI3428">
        <f>'[1]TABLEAU DE BORD'!H3426</f>
        <v>0</v>
      </c>
      <c r="CJ3428">
        <f>'[1]TABLEAU DE BORD'!K3426-'[1]TABLEAU DE BORD'!I3426</f>
        <v>0</v>
      </c>
    </row>
    <row r="3429" spans="84:88" x14ac:dyDescent="0.25">
      <c r="CF3429">
        <f>'[1]TABLEAU DE BORD'!B3427</f>
        <v>0</v>
      </c>
      <c r="CG3429">
        <f>'[1]TABLEAU DE BORD'!E3427-'[1]TABLEAU DE BORD'!C3427</f>
        <v>0</v>
      </c>
      <c r="CI3429">
        <f>'[1]TABLEAU DE BORD'!H3427</f>
        <v>0</v>
      </c>
      <c r="CJ3429">
        <f>'[1]TABLEAU DE BORD'!K3427-'[1]TABLEAU DE BORD'!I3427</f>
        <v>0</v>
      </c>
    </row>
    <row r="3430" spans="84:88" x14ac:dyDescent="0.25">
      <c r="CF3430">
        <f>'[1]TABLEAU DE BORD'!B3428</f>
        <v>0</v>
      </c>
      <c r="CG3430">
        <f>'[1]TABLEAU DE BORD'!E3428-'[1]TABLEAU DE BORD'!C3428</f>
        <v>0</v>
      </c>
      <c r="CI3430">
        <f>'[1]TABLEAU DE BORD'!H3428</f>
        <v>0</v>
      </c>
      <c r="CJ3430">
        <f>'[1]TABLEAU DE BORD'!K3428-'[1]TABLEAU DE BORD'!I3428</f>
        <v>0</v>
      </c>
    </row>
    <row r="3431" spans="84:88" x14ac:dyDescent="0.25">
      <c r="CF3431">
        <f>'[1]TABLEAU DE BORD'!B3429</f>
        <v>0</v>
      </c>
      <c r="CG3431">
        <f>'[1]TABLEAU DE BORD'!E3429-'[1]TABLEAU DE BORD'!C3429</f>
        <v>0</v>
      </c>
      <c r="CI3431">
        <f>'[1]TABLEAU DE BORD'!H3429</f>
        <v>0</v>
      </c>
      <c r="CJ3431">
        <f>'[1]TABLEAU DE BORD'!K3429-'[1]TABLEAU DE BORD'!I3429</f>
        <v>0</v>
      </c>
    </row>
    <row r="3432" spans="84:88" x14ac:dyDescent="0.25">
      <c r="CF3432">
        <f>'[1]TABLEAU DE BORD'!B3430</f>
        <v>0</v>
      </c>
      <c r="CG3432">
        <f>'[1]TABLEAU DE BORD'!E3430-'[1]TABLEAU DE BORD'!C3430</f>
        <v>0</v>
      </c>
      <c r="CI3432">
        <f>'[1]TABLEAU DE BORD'!H3430</f>
        <v>0</v>
      </c>
      <c r="CJ3432">
        <f>'[1]TABLEAU DE BORD'!K3430-'[1]TABLEAU DE BORD'!I3430</f>
        <v>0</v>
      </c>
    </row>
    <row r="3433" spans="84:88" x14ac:dyDescent="0.25">
      <c r="CF3433">
        <f>'[1]TABLEAU DE BORD'!B3431</f>
        <v>0</v>
      </c>
      <c r="CG3433">
        <f>'[1]TABLEAU DE BORD'!E3431-'[1]TABLEAU DE BORD'!C3431</f>
        <v>0</v>
      </c>
      <c r="CI3433">
        <f>'[1]TABLEAU DE BORD'!H3431</f>
        <v>0</v>
      </c>
      <c r="CJ3433">
        <f>'[1]TABLEAU DE BORD'!K3431-'[1]TABLEAU DE BORD'!I3431</f>
        <v>0</v>
      </c>
    </row>
    <row r="3434" spans="84:88" x14ac:dyDescent="0.25">
      <c r="CF3434">
        <f>'[1]TABLEAU DE BORD'!B3432</f>
        <v>0</v>
      </c>
      <c r="CG3434">
        <f>'[1]TABLEAU DE BORD'!E3432-'[1]TABLEAU DE BORD'!C3432</f>
        <v>0</v>
      </c>
      <c r="CI3434">
        <f>'[1]TABLEAU DE BORD'!H3432</f>
        <v>0</v>
      </c>
      <c r="CJ3434">
        <f>'[1]TABLEAU DE BORD'!K3432-'[1]TABLEAU DE BORD'!I3432</f>
        <v>0</v>
      </c>
    </row>
    <row r="3435" spans="84:88" x14ac:dyDescent="0.25">
      <c r="CF3435">
        <f>'[1]TABLEAU DE BORD'!B3433</f>
        <v>0</v>
      </c>
      <c r="CG3435">
        <f>'[1]TABLEAU DE BORD'!E3433-'[1]TABLEAU DE BORD'!C3433</f>
        <v>0</v>
      </c>
      <c r="CI3435">
        <f>'[1]TABLEAU DE BORD'!H3433</f>
        <v>0</v>
      </c>
      <c r="CJ3435">
        <f>'[1]TABLEAU DE BORD'!K3433-'[1]TABLEAU DE BORD'!I3433</f>
        <v>0</v>
      </c>
    </row>
    <row r="3436" spans="84:88" x14ac:dyDescent="0.25">
      <c r="CF3436">
        <f>'[1]TABLEAU DE BORD'!B3434</f>
        <v>0</v>
      </c>
      <c r="CG3436">
        <f>'[1]TABLEAU DE BORD'!E3434-'[1]TABLEAU DE BORD'!C3434</f>
        <v>0</v>
      </c>
      <c r="CI3436">
        <f>'[1]TABLEAU DE BORD'!H3434</f>
        <v>0</v>
      </c>
      <c r="CJ3436">
        <f>'[1]TABLEAU DE BORD'!K3434-'[1]TABLEAU DE BORD'!I3434</f>
        <v>0</v>
      </c>
    </row>
    <row r="3437" spans="84:88" x14ac:dyDescent="0.25">
      <c r="CF3437">
        <f>'[1]TABLEAU DE BORD'!B3435</f>
        <v>0</v>
      </c>
      <c r="CG3437">
        <f>'[1]TABLEAU DE BORD'!E3435-'[1]TABLEAU DE BORD'!C3435</f>
        <v>0</v>
      </c>
      <c r="CI3437">
        <f>'[1]TABLEAU DE BORD'!H3435</f>
        <v>0</v>
      </c>
      <c r="CJ3437">
        <f>'[1]TABLEAU DE BORD'!K3435-'[1]TABLEAU DE BORD'!I3435</f>
        <v>0</v>
      </c>
    </row>
    <row r="3438" spans="84:88" x14ac:dyDescent="0.25">
      <c r="CF3438">
        <f>'[1]TABLEAU DE BORD'!B3436</f>
        <v>0</v>
      </c>
      <c r="CG3438">
        <f>'[1]TABLEAU DE BORD'!E3436-'[1]TABLEAU DE BORD'!C3436</f>
        <v>0</v>
      </c>
      <c r="CI3438">
        <f>'[1]TABLEAU DE BORD'!H3436</f>
        <v>0</v>
      </c>
      <c r="CJ3438">
        <f>'[1]TABLEAU DE BORD'!K3436-'[1]TABLEAU DE BORD'!I3436</f>
        <v>0</v>
      </c>
    </row>
    <row r="3439" spans="84:88" x14ac:dyDescent="0.25">
      <c r="CF3439">
        <f>'[1]TABLEAU DE BORD'!B3437</f>
        <v>0</v>
      </c>
      <c r="CG3439">
        <f>'[1]TABLEAU DE BORD'!E3437-'[1]TABLEAU DE BORD'!C3437</f>
        <v>0</v>
      </c>
      <c r="CI3439">
        <f>'[1]TABLEAU DE BORD'!H3437</f>
        <v>0</v>
      </c>
      <c r="CJ3439">
        <f>'[1]TABLEAU DE BORD'!K3437-'[1]TABLEAU DE BORD'!I3437</f>
        <v>0</v>
      </c>
    </row>
    <row r="3440" spans="84:88" x14ac:dyDescent="0.25">
      <c r="CF3440">
        <f>'[1]TABLEAU DE BORD'!B3438</f>
        <v>0</v>
      </c>
      <c r="CG3440">
        <f>'[1]TABLEAU DE BORD'!E3438-'[1]TABLEAU DE BORD'!C3438</f>
        <v>0</v>
      </c>
      <c r="CI3440">
        <f>'[1]TABLEAU DE BORD'!H3438</f>
        <v>0</v>
      </c>
      <c r="CJ3440">
        <f>'[1]TABLEAU DE BORD'!K3438-'[1]TABLEAU DE BORD'!I3438</f>
        <v>0</v>
      </c>
    </row>
    <row r="3441" spans="84:88" x14ac:dyDescent="0.25">
      <c r="CF3441">
        <f>'[1]TABLEAU DE BORD'!B3439</f>
        <v>0</v>
      </c>
      <c r="CG3441">
        <f>'[1]TABLEAU DE BORD'!E3439-'[1]TABLEAU DE BORD'!C3439</f>
        <v>0</v>
      </c>
      <c r="CI3441">
        <f>'[1]TABLEAU DE BORD'!H3439</f>
        <v>0</v>
      </c>
      <c r="CJ3441">
        <f>'[1]TABLEAU DE BORD'!K3439-'[1]TABLEAU DE BORD'!I3439</f>
        <v>0</v>
      </c>
    </row>
    <row r="3442" spans="84:88" x14ac:dyDescent="0.25">
      <c r="CF3442">
        <f>'[1]TABLEAU DE BORD'!B3440</f>
        <v>0</v>
      </c>
      <c r="CG3442">
        <f>'[1]TABLEAU DE BORD'!E3440-'[1]TABLEAU DE BORD'!C3440</f>
        <v>0</v>
      </c>
      <c r="CI3442">
        <f>'[1]TABLEAU DE BORD'!H3440</f>
        <v>0</v>
      </c>
      <c r="CJ3442">
        <f>'[1]TABLEAU DE BORD'!K3440-'[1]TABLEAU DE BORD'!I3440</f>
        <v>0</v>
      </c>
    </row>
    <row r="3443" spans="84:88" x14ac:dyDescent="0.25">
      <c r="CF3443">
        <f>'[1]TABLEAU DE BORD'!B3441</f>
        <v>0</v>
      </c>
      <c r="CG3443">
        <f>'[1]TABLEAU DE BORD'!E3441-'[1]TABLEAU DE BORD'!C3441</f>
        <v>0</v>
      </c>
      <c r="CI3443">
        <f>'[1]TABLEAU DE BORD'!H3441</f>
        <v>0</v>
      </c>
      <c r="CJ3443">
        <f>'[1]TABLEAU DE BORD'!K3441-'[1]TABLEAU DE BORD'!I3441</f>
        <v>0</v>
      </c>
    </row>
    <row r="3444" spans="84:88" x14ac:dyDescent="0.25">
      <c r="CF3444">
        <f>'[1]TABLEAU DE BORD'!B3442</f>
        <v>0</v>
      </c>
      <c r="CG3444">
        <f>'[1]TABLEAU DE BORD'!E3442-'[1]TABLEAU DE BORD'!C3442</f>
        <v>0</v>
      </c>
      <c r="CI3444">
        <f>'[1]TABLEAU DE BORD'!H3442</f>
        <v>0</v>
      </c>
      <c r="CJ3444">
        <f>'[1]TABLEAU DE BORD'!K3442-'[1]TABLEAU DE BORD'!I3442</f>
        <v>0</v>
      </c>
    </row>
    <row r="3445" spans="84:88" x14ac:dyDescent="0.25">
      <c r="CF3445">
        <f>'[1]TABLEAU DE BORD'!B3443</f>
        <v>0</v>
      </c>
      <c r="CG3445">
        <f>'[1]TABLEAU DE BORD'!E3443-'[1]TABLEAU DE BORD'!C3443</f>
        <v>0</v>
      </c>
      <c r="CI3445">
        <f>'[1]TABLEAU DE BORD'!H3443</f>
        <v>0</v>
      </c>
      <c r="CJ3445">
        <f>'[1]TABLEAU DE BORD'!K3443-'[1]TABLEAU DE BORD'!I3443</f>
        <v>0</v>
      </c>
    </row>
    <row r="3446" spans="84:88" x14ac:dyDescent="0.25">
      <c r="CF3446">
        <f>'[1]TABLEAU DE BORD'!B3444</f>
        <v>0</v>
      </c>
      <c r="CG3446">
        <f>'[1]TABLEAU DE BORD'!E3444-'[1]TABLEAU DE BORD'!C3444</f>
        <v>0</v>
      </c>
      <c r="CI3446">
        <f>'[1]TABLEAU DE BORD'!H3444</f>
        <v>0</v>
      </c>
      <c r="CJ3446">
        <f>'[1]TABLEAU DE BORD'!K3444-'[1]TABLEAU DE BORD'!I3444</f>
        <v>0</v>
      </c>
    </row>
    <row r="3447" spans="84:88" x14ac:dyDescent="0.25">
      <c r="CF3447">
        <f>'[1]TABLEAU DE BORD'!B3445</f>
        <v>0</v>
      </c>
      <c r="CG3447">
        <f>'[1]TABLEAU DE BORD'!E3445-'[1]TABLEAU DE BORD'!C3445</f>
        <v>0</v>
      </c>
      <c r="CI3447">
        <f>'[1]TABLEAU DE BORD'!H3445</f>
        <v>0</v>
      </c>
      <c r="CJ3447">
        <f>'[1]TABLEAU DE BORD'!K3445-'[1]TABLEAU DE BORD'!I3445</f>
        <v>0</v>
      </c>
    </row>
    <row r="3448" spans="84:88" x14ac:dyDescent="0.25">
      <c r="CF3448">
        <f>'[1]TABLEAU DE BORD'!B3446</f>
        <v>0</v>
      </c>
      <c r="CG3448">
        <f>'[1]TABLEAU DE BORD'!E3446-'[1]TABLEAU DE BORD'!C3446</f>
        <v>0</v>
      </c>
      <c r="CI3448">
        <f>'[1]TABLEAU DE BORD'!H3446</f>
        <v>0</v>
      </c>
      <c r="CJ3448">
        <f>'[1]TABLEAU DE BORD'!K3446-'[1]TABLEAU DE BORD'!I3446</f>
        <v>0</v>
      </c>
    </row>
    <row r="3449" spans="84:88" x14ac:dyDescent="0.25">
      <c r="CF3449">
        <f>'[1]TABLEAU DE BORD'!B3447</f>
        <v>0</v>
      </c>
      <c r="CG3449">
        <f>'[1]TABLEAU DE BORD'!E3447-'[1]TABLEAU DE BORD'!C3447</f>
        <v>0</v>
      </c>
      <c r="CI3449">
        <f>'[1]TABLEAU DE BORD'!H3447</f>
        <v>0</v>
      </c>
      <c r="CJ3449">
        <f>'[1]TABLEAU DE BORD'!K3447-'[1]TABLEAU DE BORD'!I3447</f>
        <v>0</v>
      </c>
    </row>
    <row r="3450" spans="84:88" x14ac:dyDescent="0.25">
      <c r="CF3450">
        <f>'[1]TABLEAU DE BORD'!B3448</f>
        <v>0</v>
      </c>
      <c r="CG3450">
        <f>'[1]TABLEAU DE BORD'!E3448-'[1]TABLEAU DE BORD'!C3448</f>
        <v>0</v>
      </c>
      <c r="CI3450">
        <f>'[1]TABLEAU DE BORD'!H3448</f>
        <v>0</v>
      </c>
      <c r="CJ3450">
        <f>'[1]TABLEAU DE BORD'!K3448-'[1]TABLEAU DE BORD'!I3448</f>
        <v>0</v>
      </c>
    </row>
    <row r="3451" spans="84:88" x14ac:dyDescent="0.25">
      <c r="CF3451">
        <f>'[1]TABLEAU DE BORD'!B3449</f>
        <v>0</v>
      </c>
      <c r="CG3451">
        <f>'[1]TABLEAU DE BORD'!E3449-'[1]TABLEAU DE BORD'!C3449</f>
        <v>0</v>
      </c>
      <c r="CI3451">
        <f>'[1]TABLEAU DE BORD'!H3449</f>
        <v>0</v>
      </c>
      <c r="CJ3451">
        <f>'[1]TABLEAU DE BORD'!K3449-'[1]TABLEAU DE BORD'!I3449</f>
        <v>0</v>
      </c>
    </row>
    <row r="3452" spans="84:88" x14ac:dyDescent="0.25">
      <c r="CF3452">
        <f>'[1]TABLEAU DE BORD'!B3450</f>
        <v>0</v>
      </c>
      <c r="CG3452">
        <f>'[1]TABLEAU DE BORD'!E3450-'[1]TABLEAU DE BORD'!C3450</f>
        <v>0</v>
      </c>
      <c r="CI3452">
        <f>'[1]TABLEAU DE BORD'!H3450</f>
        <v>0</v>
      </c>
      <c r="CJ3452">
        <f>'[1]TABLEAU DE BORD'!K3450-'[1]TABLEAU DE BORD'!I3450</f>
        <v>0</v>
      </c>
    </row>
    <row r="3453" spans="84:88" x14ac:dyDescent="0.25">
      <c r="CF3453">
        <f>'[1]TABLEAU DE BORD'!B3451</f>
        <v>0</v>
      </c>
      <c r="CG3453">
        <f>'[1]TABLEAU DE BORD'!E3451-'[1]TABLEAU DE BORD'!C3451</f>
        <v>0</v>
      </c>
      <c r="CI3453">
        <f>'[1]TABLEAU DE BORD'!H3451</f>
        <v>0</v>
      </c>
      <c r="CJ3453">
        <f>'[1]TABLEAU DE BORD'!K3451-'[1]TABLEAU DE BORD'!I3451</f>
        <v>0</v>
      </c>
    </row>
    <row r="3454" spans="84:88" x14ac:dyDescent="0.25">
      <c r="CF3454">
        <f>'[1]TABLEAU DE BORD'!B3452</f>
        <v>0</v>
      </c>
      <c r="CG3454">
        <f>'[1]TABLEAU DE BORD'!E3452-'[1]TABLEAU DE BORD'!C3452</f>
        <v>0</v>
      </c>
      <c r="CI3454">
        <f>'[1]TABLEAU DE BORD'!H3452</f>
        <v>0</v>
      </c>
      <c r="CJ3454">
        <f>'[1]TABLEAU DE BORD'!K3452-'[1]TABLEAU DE BORD'!I3452</f>
        <v>0</v>
      </c>
    </row>
    <row r="3455" spans="84:88" x14ac:dyDescent="0.25">
      <c r="CF3455">
        <f>'[1]TABLEAU DE BORD'!B3453</f>
        <v>0</v>
      </c>
      <c r="CG3455">
        <f>'[1]TABLEAU DE BORD'!E3453-'[1]TABLEAU DE BORD'!C3453</f>
        <v>0</v>
      </c>
      <c r="CI3455">
        <f>'[1]TABLEAU DE BORD'!H3453</f>
        <v>0</v>
      </c>
      <c r="CJ3455">
        <f>'[1]TABLEAU DE BORD'!K3453-'[1]TABLEAU DE BORD'!I3453</f>
        <v>0</v>
      </c>
    </row>
    <row r="3456" spans="84:88" x14ac:dyDescent="0.25">
      <c r="CF3456">
        <f>'[1]TABLEAU DE BORD'!B3454</f>
        <v>0</v>
      </c>
      <c r="CG3456">
        <f>'[1]TABLEAU DE BORD'!E3454-'[1]TABLEAU DE BORD'!C3454</f>
        <v>0</v>
      </c>
      <c r="CI3456">
        <f>'[1]TABLEAU DE BORD'!H3454</f>
        <v>0</v>
      </c>
      <c r="CJ3456">
        <f>'[1]TABLEAU DE BORD'!K3454-'[1]TABLEAU DE BORD'!I3454</f>
        <v>0</v>
      </c>
    </row>
    <row r="3457" spans="84:88" x14ac:dyDescent="0.25">
      <c r="CF3457">
        <f>'[1]TABLEAU DE BORD'!B3455</f>
        <v>0</v>
      </c>
      <c r="CG3457">
        <f>'[1]TABLEAU DE BORD'!E3455-'[1]TABLEAU DE BORD'!C3455</f>
        <v>0</v>
      </c>
      <c r="CI3457">
        <f>'[1]TABLEAU DE BORD'!H3455</f>
        <v>0</v>
      </c>
      <c r="CJ3457">
        <f>'[1]TABLEAU DE BORD'!K3455-'[1]TABLEAU DE BORD'!I3455</f>
        <v>0</v>
      </c>
    </row>
    <row r="3458" spans="84:88" x14ac:dyDescent="0.25">
      <c r="CF3458">
        <f>'[1]TABLEAU DE BORD'!B3456</f>
        <v>0</v>
      </c>
      <c r="CG3458">
        <f>'[1]TABLEAU DE BORD'!E3456-'[1]TABLEAU DE BORD'!C3456</f>
        <v>0</v>
      </c>
      <c r="CI3458">
        <f>'[1]TABLEAU DE BORD'!H3456</f>
        <v>0</v>
      </c>
      <c r="CJ3458">
        <f>'[1]TABLEAU DE BORD'!K3456-'[1]TABLEAU DE BORD'!I3456</f>
        <v>0</v>
      </c>
    </row>
    <row r="3459" spans="84:88" x14ac:dyDescent="0.25">
      <c r="CF3459">
        <f>'[1]TABLEAU DE BORD'!B3457</f>
        <v>0</v>
      </c>
      <c r="CG3459">
        <f>'[1]TABLEAU DE BORD'!E3457-'[1]TABLEAU DE BORD'!C3457</f>
        <v>0</v>
      </c>
      <c r="CI3459">
        <f>'[1]TABLEAU DE BORD'!H3457</f>
        <v>0</v>
      </c>
      <c r="CJ3459">
        <f>'[1]TABLEAU DE BORD'!K3457-'[1]TABLEAU DE BORD'!I3457</f>
        <v>0</v>
      </c>
    </row>
    <row r="3460" spans="84:88" x14ac:dyDescent="0.25">
      <c r="CF3460">
        <f>'[1]TABLEAU DE BORD'!B3458</f>
        <v>0</v>
      </c>
      <c r="CG3460">
        <f>'[1]TABLEAU DE BORD'!E3458-'[1]TABLEAU DE BORD'!C3458</f>
        <v>0</v>
      </c>
      <c r="CI3460">
        <f>'[1]TABLEAU DE BORD'!H3458</f>
        <v>0</v>
      </c>
      <c r="CJ3460">
        <f>'[1]TABLEAU DE BORD'!K3458-'[1]TABLEAU DE BORD'!I3458</f>
        <v>0</v>
      </c>
    </row>
    <row r="3461" spans="84:88" x14ac:dyDescent="0.25">
      <c r="CF3461">
        <f>'[1]TABLEAU DE BORD'!B3459</f>
        <v>0</v>
      </c>
      <c r="CG3461">
        <f>'[1]TABLEAU DE BORD'!E3459-'[1]TABLEAU DE BORD'!C3459</f>
        <v>0</v>
      </c>
      <c r="CI3461">
        <f>'[1]TABLEAU DE BORD'!H3459</f>
        <v>0</v>
      </c>
      <c r="CJ3461">
        <f>'[1]TABLEAU DE BORD'!K3459-'[1]TABLEAU DE BORD'!I3459</f>
        <v>0</v>
      </c>
    </row>
    <row r="3462" spans="84:88" x14ac:dyDescent="0.25">
      <c r="CF3462">
        <f>'[1]TABLEAU DE BORD'!B3460</f>
        <v>0</v>
      </c>
      <c r="CG3462">
        <f>'[1]TABLEAU DE BORD'!E3460-'[1]TABLEAU DE BORD'!C3460</f>
        <v>0</v>
      </c>
      <c r="CI3462">
        <f>'[1]TABLEAU DE BORD'!H3460</f>
        <v>0</v>
      </c>
      <c r="CJ3462">
        <f>'[1]TABLEAU DE BORD'!K3460-'[1]TABLEAU DE BORD'!I3460</f>
        <v>0</v>
      </c>
    </row>
    <row r="3463" spans="84:88" x14ac:dyDescent="0.25">
      <c r="CF3463">
        <f>'[1]TABLEAU DE BORD'!B3461</f>
        <v>0</v>
      </c>
      <c r="CG3463">
        <f>'[1]TABLEAU DE BORD'!E3461-'[1]TABLEAU DE BORD'!C3461</f>
        <v>0</v>
      </c>
      <c r="CI3463">
        <f>'[1]TABLEAU DE BORD'!H3461</f>
        <v>0</v>
      </c>
      <c r="CJ3463">
        <f>'[1]TABLEAU DE BORD'!K3461-'[1]TABLEAU DE BORD'!I3461</f>
        <v>0</v>
      </c>
    </row>
    <row r="3464" spans="84:88" x14ac:dyDescent="0.25">
      <c r="CF3464">
        <f>'[1]TABLEAU DE BORD'!B3462</f>
        <v>0</v>
      </c>
      <c r="CG3464">
        <f>'[1]TABLEAU DE BORD'!E3462-'[1]TABLEAU DE BORD'!C3462</f>
        <v>0</v>
      </c>
      <c r="CI3464">
        <f>'[1]TABLEAU DE BORD'!H3462</f>
        <v>0</v>
      </c>
      <c r="CJ3464">
        <f>'[1]TABLEAU DE BORD'!K3462-'[1]TABLEAU DE BORD'!I3462</f>
        <v>0</v>
      </c>
    </row>
    <row r="3465" spans="84:88" x14ac:dyDescent="0.25">
      <c r="CF3465">
        <f>'[1]TABLEAU DE BORD'!B3463</f>
        <v>0</v>
      </c>
      <c r="CG3465">
        <f>'[1]TABLEAU DE BORD'!E3463-'[1]TABLEAU DE BORD'!C3463</f>
        <v>0</v>
      </c>
      <c r="CI3465">
        <f>'[1]TABLEAU DE BORD'!H3463</f>
        <v>0</v>
      </c>
      <c r="CJ3465">
        <f>'[1]TABLEAU DE BORD'!K3463-'[1]TABLEAU DE BORD'!I3463</f>
        <v>0</v>
      </c>
    </row>
    <row r="3466" spans="84:88" x14ac:dyDescent="0.25">
      <c r="CF3466">
        <f>'[1]TABLEAU DE BORD'!B3464</f>
        <v>0</v>
      </c>
      <c r="CG3466">
        <f>'[1]TABLEAU DE BORD'!E3464-'[1]TABLEAU DE BORD'!C3464</f>
        <v>0</v>
      </c>
      <c r="CI3466">
        <f>'[1]TABLEAU DE BORD'!H3464</f>
        <v>0</v>
      </c>
      <c r="CJ3466">
        <f>'[1]TABLEAU DE BORD'!K3464-'[1]TABLEAU DE BORD'!I3464</f>
        <v>0</v>
      </c>
    </row>
    <row r="3467" spans="84:88" x14ac:dyDescent="0.25">
      <c r="CF3467">
        <f>'[1]TABLEAU DE BORD'!B3465</f>
        <v>0</v>
      </c>
      <c r="CG3467">
        <f>'[1]TABLEAU DE BORD'!E3465-'[1]TABLEAU DE BORD'!C3465</f>
        <v>0</v>
      </c>
      <c r="CI3467">
        <f>'[1]TABLEAU DE BORD'!H3465</f>
        <v>0</v>
      </c>
      <c r="CJ3467">
        <f>'[1]TABLEAU DE BORD'!K3465-'[1]TABLEAU DE BORD'!I3465</f>
        <v>0</v>
      </c>
    </row>
    <row r="3468" spans="84:88" x14ac:dyDescent="0.25">
      <c r="CF3468">
        <f>'[1]TABLEAU DE BORD'!B3466</f>
        <v>0</v>
      </c>
      <c r="CG3468">
        <f>'[1]TABLEAU DE BORD'!E3466-'[1]TABLEAU DE BORD'!C3466</f>
        <v>0</v>
      </c>
      <c r="CI3468">
        <f>'[1]TABLEAU DE BORD'!H3466</f>
        <v>0</v>
      </c>
      <c r="CJ3468">
        <f>'[1]TABLEAU DE BORD'!K3466-'[1]TABLEAU DE BORD'!I3466</f>
        <v>0</v>
      </c>
    </row>
    <row r="3469" spans="84:88" x14ac:dyDescent="0.25">
      <c r="CF3469">
        <f>'[1]TABLEAU DE BORD'!B3467</f>
        <v>0</v>
      </c>
      <c r="CG3469">
        <f>'[1]TABLEAU DE BORD'!E3467-'[1]TABLEAU DE BORD'!C3467</f>
        <v>0</v>
      </c>
      <c r="CI3469">
        <f>'[1]TABLEAU DE BORD'!H3467</f>
        <v>0</v>
      </c>
      <c r="CJ3469">
        <f>'[1]TABLEAU DE BORD'!K3467-'[1]TABLEAU DE BORD'!I3467</f>
        <v>0</v>
      </c>
    </row>
    <row r="3470" spans="84:88" x14ac:dyDescent="0.25">
      <c r="CF3470">
        <f>'[1]TABLEAU DE BORD'!B3468</f>
        <v>0</v>
      </c>
      <c r="CG3470">
        <f>'[1]TABLEAU DE BORD'!E3468-'[1]TABLEAU DE BORD'!C3468</f>
        <v>0</v>
      </c>
      <c r="CI3470">
        <f>'[1]TABLEAU DE BORD'!H3468</f>
        <v>0</v>
      </c>
      <c r="CJ3470">
        <f>'[1]TABLEAU DE BORD'!K3468-'[1]TABLEAU DE BORD'!I3468</f>
        <v>0</v>
      </c>
    </row>
    <row r="3471" spans="84:88" x14ac:dyDescent="0.25">
      <c r="CF3471">
        <f>'[1]TABLEAU DE BORD'!B3469</f>
        <v>0</v>
      </c>
      <c r="CG3471">
        <f>'[1]TABLEAU DE BORD'!E3469-'[1]TABLEAU DE BORD'!C3469</f>
        <v>0</v>
      </c>
      <c r="CI3471">
        <f>'[1]TABLEAU DE BORD'!H3469</f>
        <v>0</v>
      </c>
      <c r="CJ3471">
        <f>'[1]TABLEAU DE BORD'!K3469-'[1]TABLEAU DE BORD'!I3469</f>
        <v>0</v>
      </c>
    </row>
    <row r="3472" spans="84:88" x14ac:dyDescent="0.25">
      <c r="CF3472">
        <f>'[1]TABLEAU DE BORD'!B3470</f>
        <v>0</v>
      </c>
      <c r="CG3472">
        <f>'[1]TABLEAU DE BORD'!E3470-'[1]TABLEAU DE BORD'!C3470</f>
        <v>0</v>
      </c>
      <c r="CI3472">
        <f>'[1]TABLEAU DE BORD'!H3470</f>
        <v>0</v>
      </c>
      <c r="CJ3472">
        <f>'[1]TABLEAU DE BORD'!K3470-'[1]TABLEAU DE BORD'!I3470</f>
        <v>0</v>
      </c>
    </row>
    <row r="3473" spans="84:88" x14ac:dyDescent="0.25">
      <c r="CF3473">
        <f>'[1]TABLEAU DE BORD'!B3471</f>
        <v>0</v>
      </c>
      <c r="CG3473">
        <f>'[1]TABLEAU DE BORD'!E3471-'[1]TABLEAU DE BORD'!C3471</f>
        <v>0</v>
      </c>
      <c r="CI3473">
        <f>'[1]TABLEAU DE BORD'!H3471</f>
        <v>0</v>
      </c>
      <c r="CJ3473">
        <f>'[1]TABLEAU DE BORD'!K3471-'[1]TABLEAU DE BORD'!I3471</f>
        <v>0</v>
      </c>
    </row>
    <row r="3474" spans="84:88" x14ac:dyDescent="0.25">
      <c r="CF3474">
        <f>'[1]TABLEAU DE BORD'!B3472</f>
        <v>0</v>
      </c>
      <c r="CG3474">
        <f>'[1]TABLEAU DE BORD'!E3472-'[1]TABLEAU DE BORD'!C3472</f>
        <v>0</v>
      </c>
      <c r="CI3474">
        <f>'[1]TABLEAU DE BORD'!H3472</f>
        <v>0</v>
      </c>
      <c r="CJ3474">
        <f>'[1]TABLEAU DE BORD'!K3472-'[1]TABLEAU DE BORD'!I3472</f>
        <v>0</v>
      </c>
    </row>
    <row r="3475" spans="84:88" x14ac:dyDescent="0.25">
      <c r="CF3475">
        <f>'[1]TABLEAU DE BORD'!B3473</f>
        <v>0</v>
      </c>
      <c r="CG3475">
        <f>'[1]TABLEAU DE BORD'!E3473-'[1]TABLEAU DE BORD'!C3473</f>
        <v>0</v>
      </c>
      <c r="CI3475">
        <f>'[1]TABLEAU DE BORD'!H3473</f>
        <v>0</v>
      </c>
      <c r="CJ3475">
        <f>'[1]TABLEAU DE BORD'!K3473-'[1]TABLEAU DE BORD'!I3473</f>
        <v>0</v>
      </c>
    </row>
    <row r="3476" spans="84:88" x14ac:dyDescent="0.25">
      <c r="CF3476">
        <f>'[1]TABLEAU DE BORD'!B3474</f>
        <v>0</v>
      </c>
      <c r="CG3476">
        <f>'[1]TABLEAU DE BORD'!E3474-'[1]TABLEAU DE BORD'!C3474</f>
        <v>0</v>
      </c>
      <c r="CI3476">
        <f>'[1]TABLEAU DE BORD'!H3474</f>
        <v>0</v>
      </c>
      <c r="CJ3476">
        <f>'[1]TABLEAU DE BORD'!K3474-'[1]TABLEAU DE BORD'!I3474</f>
        <v>0</v>
      </c>
    </row>
    <row r="3477" spans="84:88" x14ac:dyDescent="0.25">
      <c r="CF3477">
        <f>'[1]TABLEAU DE BORD'!B3475</f>
        <v>0</v>
      </c>
      <c r="CG3477">
        <f>'[1]TABLEAU DE BORD'!E3475-'[1]TABLEAU DE BORD'!C3475</f>
        <v>0</v>
      </c>
      <c r="CI3477">
        <f>'[1]TABLEAU DE BORD'!H3475</f>
        <v>0</v>
      </c>
      <c r="CJ3477">
        <f>'[1]TABLEAU DE BORD'!K3475-'[1]TABLEAU DE BORD'!I3475</f>
        <v>0</v>
      </c>
    </row>
    <row r="3478" spans="84:88" x14ac:dyDescent="0.25">
      <c r="CF3478">
        <f>'[1]TABLEAU DE BORD'!B3476</f>
        <v>0</v>
      </c>
      <c r="CG3478">
        <f>'[1]TABLEAU DE BORD'!E3476-'[1]TABLEAU DE BORD'!C3476</f>
        <v>0</v>
      </c>
      <c r="CI3478">
        <f>'[1]TABLEAU DE BORD'!H3476</f>
        <v>0</v>
      </c>
      <c r="CJ3478">
        <f>'[1]TABLEAU DE BORD'!K3476-'[1]TABLEAU DE BORD'!I3476</f>
        <v>0</v>
      </c>
    </row>
    <row r="3479" spans="84:88" x14ac:dyDescent="0.25">
      <c r="CF3479">
        <f>'[1]TABLEAU DE BORD'!B3477</f>
        <v>0</v>
      </c>
      <c r="CG3479">
        <f>'[1]TABLEAU DE BORD'!E3477-'[1]TABLEAU DE BORD'!C3477</f>
        <v>0</v>
      </c>
      <c r="CI3479">
        <f>'[1]TABLEAU DE BORD'!H3477</f>
        <v>0</v>
      </c>
      <c r="CJ3479">
        <f>'[1]TABLEAU DE BORD'!K3477-'[1]TABLEAU DE BORD'!I3477</f>
        <v>0</v>
      </c>
    </row>
    <row r="3480" spans="84:88" x14ac:dyDescent="0.25">
      <c r="CF3480">
        <f>'[1]TABLEAU DE BORD'!B3478</f>
        <v>0</v>
      </c>
      <c r="CG3480">
        <f>'[1]TABLEAU DE BORD'!E3478-'[1]TABLEAU DE BORD'!C3478</f>
        <v>0</v>
      </c>
      <c r="CI3480">
        <f>'[1]TABLEAU DE BORD'!H3478</f>
        <v>0</v>
      </c>
      <c r="CJ3480">
        <f>'[1]TABLEAU DE BORD'!K3478-'[1]TABLEAU DE BORD'!I3478</f>
        <v>0</v>
      </c>
    </row>
    <row r="3481" spans="84:88" x14ac:dyDescent="0.25">
      <c r="CF3481">
        <f>'[1]TABLEAU DE BORD'!B3479</f>
        <v>0</v>
      </c>
      <c r="CG3481">
        <f>'[1]TABLEAU DE BORD'!E3479-'[1]TABLEAU DE BORD'!C3479</f>
        <v>0</v>
      </c>
      <c r="CI3481">
        <f>'[1]TABLEAU DE BORD'!H3479</f>
        <v>0</v>
      </c>
      <c r="CJ3481">
        <f>'[1]TABLEAU DE BORD'!K3479-'[1]TABLEAU DE BORD'!I3479</f>
        <v>0</v>
      </c>
    </row>
    <row r="3482" spans="84:88" x14ac:dyDescent="0.25">
      <c r="CF3482">
        <f>'[1]TABLEAU DE BORD'!B3480</f>
        <v>0</v>
      </c>
      <c r="CG3482">
        <f>'[1]TABLEAU DE BORD'!E3480-'[1]TABLEAU DE BORD'!C3480</f>
        <v>0</v>
      </c>
      <c r="CI3482">
        <f>'[1]TABLEAU DE BORD'!H3480</f>
        <v>0</v>
      </c>
      <c r="CJ3482">
        <f>'[1]TABLEAU DE BORD'!K3480-'[1]TABLEAU DE BORD'!I3480</f>
        <v>0</v>
      </c>
    </row>
    <row r="3483" spans="84:88" x14ac:dyDescent="0.25">
      <c r="CF3483">
        <f>'[1]TABLEAU DE BORD'!B3481</f>
        <v>0</v>
      </c>
      <c r="CG3483">
        <f>'[1]TABLEAU DE BORD'!E3481-'[1]TABLEAU DE BORD'!C3481</f>
        <v>0</v>
      </c>
      <c r="CI3483">
        <f>'[1]TABLEAU DE BORD'!H3481</f>
        <v>0</v>
      </c>
      <c r="CJ3483">
        <f>'[1]TABLEAU DE BORD'!K3481-'[1]TABLEAU DE BORD'!I3481</f>
        <v>0</v>
      </c>
    </row>
    <row r="3484" spans="84:88" x14ac:dyDescent="0.25">
      <c r="CF3484">
        <f>'[1]TABLEAU DE BORD'!B3482</f>
        <v>0</v>
      </c>
      <c r="CG3484">
        <f>'[1]TABLEAU DE BORD'!E3482-'[1]TABLEAU DE BORD'!C3482</f>
        <v>0</v>
      </c>
      <c r="CI3484">
        <f>'[1]TABLEAU DE BORD'!H3482</f>
        <v>0</v>
      </c>
      <c r="CJ3484">
        <f>'[1]TABLEAU DE BORD'!K3482-'[1]TABLEAU DE BORD'!I3482</f>
        <v>0</v>
      </c>
    </row>
    <row r="3485" spans="84:88" x14ac:dyDescent="0.25">
      <c r="CF3485">
        <f>'[1]TABLEAU DE BORD'!B3483</f>
        <v>0</v>
      </c>
      <c r="CG3485">
        <f>'[1]TABLEAU DE BORD'!E3483-'[1]TABLEAU DE BORD'!C3483</f>
        <v>0</v>
      </c>
      <c r="CI3485">
        <f>'[1]TABLEAU DE BORD'!H3483</f>
        <v>0</v>
      </c>
      <c r="CJ3485">
        <f>'[1]TABLEAU DE BORD'!K3483-'[1]TABLEAU DE BORD'!I3483</f>
        <v>0</v>
      </c>
    </row>
    <row r="3486" spans="84:88" x14ac:dyDescent="0.25">
      <c r="CF3486">
        <f>'[1]TABLEAU DE BORD'!B3484</f>
        <v>0</v>
      </c>
      <c r="CG3486">
        <f>'[1]TABLEAU DE BORD'!E3484-'[1]TABLEAU DE BORD'!C3484</f>
        <v>0</v>
      </c>
      <c r="CI3486">
        <f>'[1]TABLEAU DE BORD'!H3484</f>
        <v>0</v>
      </c>
      <c r="CJ3486">
        <f>'[1]TABLEAU DE BORD'!K3484-'[1]TABLEAU DE BORD'!I3484</f>
        <v>0</v>
      </c>
    </row>
    <row r="3487" spans="84:88" x14ac:dyDescent="0.25">
      <c r="CF3487">
        <f>'[1]TABLEAU DE BORD'!B3485</f>
        <v>0</v>
      </c>
      <c r="CG3487">
        <f>'[1]TABLEAU DE BORD'!E3485-'[1]TABLEAU DE BORD'!C3485</f>
        <v>0</v>
      </c>
      <c r="CI3487">
        <f>'[1]TABLEAU DE BORD'!H3485</f>
        <v>0</v>
      </c>
      <c r="CJ3487">
        <f>'[1]TABLEAU DE BORD'!K3485-'[1]TABLEAU DE BORD'!I3485</f>
        <v>0</v>
      </c>
    </row>
    <row r="3488" spans="84:88" x14ac:dyDescent="0.25">
      <c r="CF3488">
        <f>'[1]TABLEAU DE BORD'!B3486</f>
        <v>0</v>
      </c>
      <c r="CG3488">
        <f>'[1]TABLEAU DE BORD'!E3486-'[1]TABLEAU DE BORD'!C3486</f>
        <v>0</v>
      </c>
      <c r="CI3488">
        <f>'[1]TABLEAU DE BORD'!H3486</f>
        <v>0</v>
      </c>
      <c r="CJ3488">
        <f>'[1]TABLEAU DE BORD'!K3486-'[1]TABLEAU DE BORD'!I3486</f>
        <v>0</v>
      </c>
    </row>
    <row r="3489" spans="84:88" x14ac:dyDescent="0.25">
      <c r="CF3489">
        <f>'[1]TABLEAU DE BORD'!B3487</f>
        <v>0</v>
      </c>
      <c r="CG3489">
        <f>'[1]TABLEAU DE BORD'!E3487-'[1]TABLEAU DE BORD'!C3487</f>
        <v>0</v>
      </c>
      <c r="CI3489">
        <f>'[1]TABLEAU DE BORD'!H3487</f>
        <v>0</v>
      </c>
      <c r="CJ3489">
        <f>'[1]TABLEAU DE BORD'!K3487-'[1]TABLEAU DE BORD'!I3487</f>
        <v>0</v>
      </c>
    </row>
    <row r="3490" spans="84:88" x14ac:dyDescent="0.25">
      <c r="CF3490">
        <f>'[1]TABLEAU DE BORD'!B3488</f>
        <v>0</v>
      </c>
      <c r="CG3490">
        <f>'[1]TABLEAU DE BORD'!E3488-'[1]TABLEAU DE BORD'!C3488</f>
        <v>0</v>
      </c>
      <c r="CI3490">
        <f>'[1]TABLEAU DE BORD'!H3488</f>
        <v>0</v>
      </c>
      <c r="CJ3490">
        <f>'[1]TABLEAU DE BORD'!K3488-'[1]TABLEAU DE BORD'!I3488</f>
        <v>0</v>
      </c>
    </row>
    <row r="3491" spans="84:88" x14ac:dyDescent="0.25">
      <c r="CF3491">
        <f>'[1]TABLEAU DE BORD'!B3489</f>
        <v>0</v>
      </c>
      <c r="CG3491">
        <f>'[1]TABLEAU DE BORD'!E3489-'[1]TABLEAU DE BORD'!C3489</f>
        <v>0</v>
      </c>
      <c r="CI3491">
        <f>'[1]TABLEAU DE BORD'!H3489</f>
        <v>0</v>
      </c>
      <c r="CJ3491">
        <f>'[1]TABLEAU DE BORD'!K3489-'[1]TABLEAU DE BORD'!I3489</f>
        <v>0</v>
      </c>
    </row>
    <row r="3492" spans="84:88" x14ac:dyDescent="0.25">
      <c r="CF3492">
        <f>'[1]TABLEAU DE BORD'!B3490</f>
        <v>0</v>
      </c>
      <c r="CG3492">
        <f>'[1]TABLEAU DE BORD'!E3490-'[1]TABLEAU DE BORD'!C3490</f>
        <v>0</v>
      </c>
      <c r="CI3492">
        <f>'[1]TABLEAU DE BORD'!H3490</f>
        <v>0</v>
      </c>
      <c r="CJ3492">
        <f>'[1]TABLEAU DE BORD'!K3490-'[1]TABLEAU DE BORD'!I3490</f>
        <v>0</v>
      </c>
    </row>
    <row r="3493" spans="84:88" x14ac:dyDescent="0.25">
      <c r="CF3493">
        <f>'[1]TABLEAU DE BORD'!B3491</f>
        <v>0</v>
      </c>
      <c r="CG3493">
        <f>'[1]TABLEAU DE BORD'!E3491-'[1]TABLEAU DE BORD'!C3491</f>
        <v>0</v>
      </c>
      <c r="CI3493">
        <f>'[1]TABLEAU DE BORD'!H3491</f>
        <v>0</v>
      </c>
      <c r="CJ3493">
        <f>'[1]TABLEAU DE BORD'!K3491-'[1]TABLEAU DE BORD'!I3491</f>
        <v>0</v>
      </c>
    </row>
    <row r="3494" spans="84:88" x14ac:dyDescent="0.25">
      <c r="CF3494">
        <f>'[1]TABLEAU DE BORD'!B3492</f>
        <v>0</v>
      </c>
      <c r="CG3494">
        <f>'[1]TABLEAU DE BORD'!E3492-'[1]TABLEAU DE BORD'!C3492</f>
        <v>0</v>
      </c>
      <c r="CI3494">
        <f>'[1]TABLEAU DE BORD'!H3492</f>
        <v>0</v>
      </c>
      <c r="CJ3494">
        <f>'[1]TABLEAU DE BORD'!K3492-'[1]TABLEAU DE BORD'!I3492</f>
        <v>0</v>
      </c>
    </row>
    <row r="3495" spans="84:88" x14ac:dyDescent="0.25">
      <c r="CF3495">
        <f>'[1]TABLEAU DE BORD'!B3493</f>
        <v>0</v>
      </c>
      <c r="CG3495">
        <f>'[1]TABLEAU DE BORD'!E3493-'[1]TABLEAU DE BORD'!C3493</f>
        <v>0</v>
      </c>
      <c r="CI3495">
        <f>'[1]TABLEAU DE BORD'!H3493</f>
        <v>0</v>
      </c>
      <c r="CJ3495">
        <f>'[1]TABLEAU DE BORD'!K3493-'[1]TABLEAU DE BORD'!I3493</f>
        <v>0</v>
      </c>
    </row>
    <row r="3496" spans="84:88" x14ac:dyDescent="0.25">
      <c r="CF3496">
        <f>'[1]TABLEAU DE BORD'!B3494</f>
        <v>0</v>
      </c>
      <c r="CG3496">
        <f>'[1]TABLEAU DE BORD'!E3494-'[1]TABLEAU DE BORD'!C3494</f>
        <v>0</v>
      </c>
      <c r="CI3496">
        <f>'[1]TABLEAU DE BORD'!H3494</f>
        <v>0</v>
      </c>
      <c r="CJ3496">
        <f>'[1]TABLEAU DE BORD'!K3494-'[1]TABLEAU DE BORD'!I3494</f>
        <v>0</v>
      </c>
    </row>
    <row r="3497" spans="84:88" x14ac:dyDescent="0.25">
      <c r="CF3497">
        <f>'[1]TABLEAU DE BORD'!B3495</f>
        <v>0</v>
      </c>
      <c r="CG3497">
        <f>'[1]TABLEAU DE BORD'!E3495-'[1]TABLEAU DE BORD'!C3495</f>
        <v>0</v>
      </c>
      <c r="CI3497">
        <f>'[1]TABLEAU DE BORD'!H3495</f>
        <v>0</v>
      </c>
      <c r="CJ3497">
        <f>'[1]TABLEAU DE BORD'!K3495-'[1]TABLEAU DE BORD'!I3495</f>
        <v>0</v>
      </c>
    </row>
    <row r="3498" spans="84:88" x14ac:dyDescent="0.25">
      <c r="CF3498">
        <f>'[1]TABLEAU DE BORD'!B3496</f>
        <v>0</v>
      </c>
      <c r="CG3498">
        <f>'[1]TABLEAU DE BORD'!E3496-'[1]TABLEAU DE BORD'!C3496</f>
        <v>0</v>
      </c>
      <c r="CI3498">
        <f>'[1]TABLEAU DE BORD'!H3496</f>
        <v>0</v>
      </c>
      <c r="CJ3498">
        <f>'[1]TABLEAU DE BORD'!K3496-'[1]TABLEAU DE BORD'!I3496</f>
        <v>0</v>
      </c>
    </row>
    <row r="3499" spans="84:88" x14ac:dyDescent="0.25">
      <c r="CF3499">
        <f>'[1]TABLEAU DE BORD'!B3497</f>
        <v>0</v>
      </c>
      <c r="CG3499">
        <f>'[1]TABLEAU DE BORD'!E3497-'[1]TABLEAU DE BORD'!C3497</f>
        <v>0</v>
      </c>
      <c r="CI3499">
        <f>'[1]TABLEAU DE BORD'!H3497</f>
        <v>0</v>
      </c>
      <c r="CJ3499">
        <f>'[1]TABLEAU DE BORD'!K3497-'[1]TABLEAU DE BORD'!I3497</f>
        <v>0</v>
      </c>
    </row>
    <row r="3500" spans="84:88" x14ac:dyDescent="0.25">
      <c r="CF3500">
        <f>'[1]TABLEAU DE BORD'!B3498</f>
        <v>0</v>
      </c>
      <c r="CG3500">
        <f>'[1]TABLEAU DE BORD'!E3498-'[1]TABLEAU DE BORD'!C3498</f>
        <v>0</v>
      </c>
      <c r="CI3500">
        <f>'[1]TABLEAU DE BORD'!H3498</f>
        <v>0</v>
      </c>
      <c r="CJ3500">
        <f>'[1]TABLEAU DE BORD'!K3498-'[1]TABLEAU DE BORD'!I3498</f>
        <v>0</v>
      </c>
    </row>
    <row r="3501" spans="84:88" x14ac:dyDescent="0.25">
      <c r="CF3501">
        <f>'[1]TABLEAU DE BORD'!B3499</f>
        <v>0</v>
      </c>
      <c r="CG3501">
        <f>'[1]TABLEAU DE BORD'!E3499-'[1]TABLEAU DE BORD'!C3499</f>
        <v>0</v>
      </c>
      <c r="CI3501">
        <f>'[1]TABLEAU DE BORD'!H3499</f>
        <v>0</v>
      </c>
      <c r="CJ3501">
        <f>'[1]TABLEAU DE BORD'!K3499-'[1]TABLEAU DE BORD'!I3499</f>
        <v>0</v>
      </c>
    </row>
    <row r="3502" spans="84:88" x14ac:dyDescent="0.25">
      <c r="CF3502">
        <f>'[1]TABLEAU DE BORD'!B3500</f>
        <v>0</v>
      </c>
      <c r="CG3502">
        <f>'[1]TABLEAU DE BORD'!E3500-'[1]TABLEAU DE BORD'!C3500</f>
        <v>0</v>
      </c>
      <c r="CI3502">
        <f>'[1]TABLEAU DE BORD'!H3500</f>
        <v>0</v>
      </c>
      <c r="CJ3502">
        <f>'[1]TABLEAU DE BORD'!K3500-'[1]TABLEAU DE BORD'!I3500</f>
        <v>0</v>
      </c>
    </row>
    <row r="3503" spans="84:88" x14ac:dyDescent="0.25">
      <c r="CF3503">
        <f>'[1]TABLEAU DE BORD'!B3501</f>
        <v>0</v>
      </c>
      <c r="CG3503">
        <f>'[1]TABLEAU DE BORD'!E3501-'[1]TABLEAU DE BORD'!C3501</f>
        <v>0</v>
      </c>
      <c r="CI3503">
        <f>'[1]TABLEAU DE BORD'!H3501</f>
        <v>0</v>
      </c>
      <c r="CJ3503">
        <f>'[1]TABLEAU DE BORD'!K3501-'[1]TABLEAU DE BORD'!I3501</f>
        <v>0</v>
      </c>
    </row>
    <row r="3504" spans="84:88" x14ac:dyDescent="0.25">
      <c r="CF3504">
        <f>'[1]TABLEAU DE BORD'!B3502</f>
        <v>0</v>
      </c>
      <c r="CG3504">
        <f>'[1]TABLEAU DE BORD'!E3502-'[1]TABLEAU DE BORD'!C3502</f>
        <v>0</v>
      </c>
      <c r="CI3504">
        <f>'[1]TABLEAU DE BORD'!H3502</f>
        <v>0</v>
      </c>
      <c r="CJ3504">
        <f>'[1]TABLEAU DE BORD'!K3502-'[1]TABLEAU DE BORD'!I3502</f>
        <v>0</v>
      </c>
    </row>
    <row r="3505" spans="84:88" x14ac:dyDescent="0.25">
      <c r="CF3505">
        <f>'[1]TABLEAU DE BORD'!B3503</f>
        <v>0</v>
      </c>
      <c r="CG3505">
        <f>'[1]TABLEAU DE BORD'!E3503-'[1]TABLEAU DE BORD'!C3503</f>
        <v>0</v>
      </c>
      <c r="CI3505">
        <f>'[1]TABLEAU DE BORD'!H3503</f>
        <v>0</v>
      </c>
      <c r="CJ3505">
        <f>'[1]TABLEAU DE BORD'!K3503-'[1]TABLEAU DE BORD'!I3503</f>
        <v>0</v>
      </c>
    </row>
    <row r="3506" spans="84:88" x14ac:dyDescent="0.25">
      <c r="CF3506">
        <f>'[1]TABLEAU DE BORD'!B3504</f>
        <v>0</v>
      </c>
      <c r="CG3506">
        <f>'[1]TABLEAU DE BORD'!E3504-'[1]TABLEAU DE BORD'!C3504</f>
        <v>0</v>
      </c>
      <c r="CI3506">
        <f>'[1]TABLEAU DE BORD'!H3504</f>
        <v>0</v>
      </c>
      <c r="CJ3506">
        <f>'[1]TABLEAU DE BORD'!K3504-'[1]TABLEAU DE BORD'!I3504</f>
        <v>0</v>
      </c>
    </row>
    <row r="3507" spans="84:88" x14ac:dyDescent="0.25">
      <c r="CF3507">
        <f>'[1]TABLEAU DE BORD'!B3505</f>
        <v>0</v>
      </c>
      <c r="CG3507">
        <f>'[1]TABLEAU DE BORD'!E3505-'[1]TABLEAU DE BORD'!C3505</f>
        <v>0</v>
      </c>
      <c r="CI3507">
        <f>'[1]TABLEAU DE BORD'!H3505</f>
        <v>0</v>
      </c>
      <c r="CJ3507">
        <f>'[1]TABLEAU DE BORD'!K3505-'[1]TABLEAU DE BORD'!I3505</f>
        <v>0</v>
      </c>
    </row>
    <row r="3508" spans="84:88" x14ac:dyDescent="0.25">
      <c r="CF3508">
        <f>'[1]TABLEAU DE BORD'!B3506</f>
        <v>0</v>
      </c>
      <c r="CG3508">
        <f>'[1]TABLEAU DE BORD'!E3506-'[1]TABLEAU DE BORD'!C3506</f>
        <v>0</v>
      </c>
      <c r="CI3508">
        <f>'[1]TABLEAU DE BORD'!H3506</f>
        <v>0</v>
      </c>
      <c r="CJ3508">
        <f>'[1]TABLEAU DE BORD'!K3506-'[1]TABLEAU DE BORD'!I3506</f>
        <v>0</v>
      </c>
    </row>
    <row r="3509" spans="84:88" x14ac:dyDescent="0.25">
      <c r="CF3509">
        <f>'[1]TABLEAU DE BORD'!B3507</f>
        <v>0</v>
      </c>
      <c r="CG3509">
        <f>'[1]TABLEAU DE BORD'!E3507-'[1]TABLEAU DE BORD'!C3507</f>
        <v>0</v>
      </c>
      <c r="CI3509">
        <f>'[1]TABLEAU DE BORD'!H3507</f>
        <v>0</v>
      </c>
      <c r="CJ3509">
        <f>'[1]TABLEAU DE BORD'!K3507-'[1]TABLEAU DE BORD'!I3507</f>
        <v>0</v>
      </c>
    </row>
    <row r="3510" spans="84:88" x14ac:dyDescent="0.25">
      <c r="CF3510">
        <f>'[1]TABLEAU DE BORD'!B3508</f>
        <v>0</v>
      </c>
      <c r="CG3510">
        <f>'[1]TABLEAU DE BORD'!E3508-'[1]TABLEAU DE BORD'!C3508</f>
        <v>0</v>
      </c>
      <c r="CI3510">
        <f>'[1]TABLEAU DE BORD'!H3508</f>
        <v>0</v>
      </c>
      <c r="CJ3510">
        <f>'[1]TABLEAU DE BORD'!K3508-'[1]TABLEAU DE BORD'!I3508</f>
        <v>0</v>
      </c>
    </row>
    <row r="3511" spans="84:88" x14ac:dyDescent="0.25">
      <c r="CF3511">
        <f>'[1]TABLEAU DE BORD'!B3509</f>
        <v>0</v>
      </c>
      <c r="CG3511">
        <f>'[1]TABLEAU DE BORD'!E3509-'[1]TABLEAU DE BORD'!C3509</f>
        <v>0</v>
      </c>
      <c r="CI3511">
        <f>'[1]TABLEAU DE BORD'!H3509</f>
        <v>0</v>
      </c>
      <c r="CJ3511">
        <f>'[1]TABLEAU DE BORD'!K3509-'[1]TABLEAU DE BORD'!I3509</f>
        <v>0</v>
      </c>
    </row>
    <row r="3512" spans="84:88" x14ac:dyDescent="0.25">
      <c r="CF3512">
        <f>'[1]TABLEAU DE BORD'!B3510</f>
        <v>0</v>
      </c>
      <c r="CG3512">
        <f>'[1]TABLEAU DE BORD'!E3510-'[1]TABLEAU DE BORD'!C3510</f>
        <v>0</v>
      </c>
      <c r="CI3512">
        <f>'[1]TABLEAU DE BORD'!H3510</f>
        <v>0</v>
      </c>
      <c r="CJ3512">
        <f>'[1]TABLEAU DE BORD'!K3510-'[1]TABLEAU DE BORD'!I3510</f>
        <v>0</v>
      </c>
    </row>
    <row r="3513" spans="84:88" x14ac:dyDescent="0.25">
      <c r="CF3513">
        <f>'[1]TABLEAU DE BORD'!B3511</f>
        <v>0</v>
      </c>
      <c r="CG3513">
        <f>'[1]TABLEAU DE BORD'!E3511-'[1]TABLEAU DE BORD'!C3511</f>
        <v>0</v>
      </c>
      <c r="CI3513">
        <f>'[1]TABLEAU DE BORD'!H3511</f>
        <v>0</v>
      </c>
      <c r="CJ3513">
        <f>'[1]TABLEAU DE BORD'!K3511-'[1]TABLEAU DE BORD'!I3511</f>
        <v>0</v>
      </c>
    </row>
    <row r="3514" spans="84:88" x14ac:dyDescent="0.25">
      <c r="CF3514">
        <f>'[1]TABLEAU DE BORD'!B3512</f>
        <v>0</v>
      </c>
      <c r="CG3514">
        <f>'[1]TABLEAU DE BORD'!E3512-'[1]TABLEAU DE BORD'!C3512</f>
        <v>0</v>
      </c>
      <c r="CI3514">
        <f>'[1]TABLEAU DE BORD'!H3512</f>
        <v>0</v>
      </c>
      <c r="CJ3514">
        <f>'[1]TABLEAU DE BORD'!K3512-'[1]TABLEAU DE BORD'!I3512</f>
        <v>0</v>
      </c>
    </row>
    <row r="3515" spans="84:88" x14ac:dyDescent="0.25">
      <c r="CF3515">
        <f>'[1]TABLEAU DE BORD'!B3513</f>
        <v>0</v>
      </c>
      <c r="CG3515">
        <f>'[1]TABLEAU DE BORD'!E3513-'[1]TABLEAU DE BORD'!C3513</f>
        <v>0</v>
      </c>
      <c r="CI3515">
        <f>'[1]TABLEAU DE BORD'!H3513</f>
        <v>0</v>
      </c>
      <c r="CJ3515">
        <f>'[1]TABLEAU DE BORD'!K3513-'[1]TABLEAU DE BORD'!I3513</f>
        <v>0</v>
      </c>
    </row>
    <row r="3516" spans="84:88" x14ac:dyDescent="0.25">
      <c r="CF3516">
        <f>'[1]TABLEAU DE BORD'!B3514</f>
        <v>0</v>
      </c>
      <c r="CG3516">
        <f>'[1]TABLEAU DE BORD'!E3514-'[1]TABLEAU DE BORD'!C3514</f>
        <v>0</v>
      </c>
      <c r="CI3516">
        <f>'[1]TABLEAU DE BORD'!H3514</f>
        <v>0</v>
      </c>
      <c r="CJ3516">
        <f>'[1]TABLEAU DE BORD'!K3514-'[1]TABLEAU DE BORD'!I3514</f>
        <v>0</v>
      </c>
    </row>
    <row r="3517" spans="84:88" x14ac:dyDescent="0.25">
      <c r="CF3517">
        <f>'[1]TABLEAU DE BORD'!B3515</f>
        <v>0</v>
      </c>
      <c r="CG3517">
        <f>'[1]TABLEAU DE BORD'!E3515-'[1]TABLEAU DE BORD'!C3515</f>
        <v>0</v>
      </c>
      <c r="CI3517">
        <f>'[1]TABLEAU DE BORD'!H3515</f>
        <v>0</v>
      </c>
      <c r="CJ3517">
        <f>'[1]TABLEAU DE BORD'!K3515-'[1]TABLEAU DE BORD'!I3515</f>
        <v>0</v>
      </c>
    </row>
    <row r="3518" spans="84:88" x14ac:dyDescent="0.25">
      <c r="CF3518">
        <f>'[1]TABLEAU DE BORD'!B3516</f>
        <v>0</v>
      </c>
      <c r="CG3518">
        <f>'[1]TABLEAU DE BORD'!E3516-'[1]TABLEAU DE BORD'!C3516</f>
        <v>0</v>
      </c>
      <c r="CI3518">
        <f>'[1]TABLEAU DE BORD'!H3516</f>
        <v>0</v>
      </c>
      <c r="CJ3518">
        <f>'[1]TABLEAU DE BORD'!K3516-'[1]TABLEAU DE BORD'!I3516</f>
        <v>0</v>
      </c>
    </row>
    <row r="3519" spans="84:88" x14ac:dyDescent="0.25">
      <c r="CF3519">
        <f>'[1]TABLEAU DE BORD'!B3517</f>
        <v>0</v>
      </c>
      <c r="CG3519">
        <f>'[1]TABLEAU DE BORD'!E3517-'[1]TABLEAU DE BORD'!C3517</f>
        <v>0</v>
      </c>
      <c r="CI3519">
        <f>'[1]TABLEAU DE BORD'!H3517</f>
        <v>0</v>
      </c>
      <c r="CJ3519">
        <f>'[1]TABLEAU DE BORD'!K3517-'[1]TABLEAU DE BORD'!I3517</f>
        <v>0</v>
      </c>
    </row>
    <row r="3520" spans="84:88" x14ac:dyDescent="0.25">
      <c r="CF3520">
        <f>'[1]TABLEAU DE BORD'!B3518</f>
        <v>0</v>
      </c>
      <c r="CG3520">
        <f>'[1]TABLEAU DE BORD'!E3518-'[1]TABLEAU DE BORD'!C3518</f>
        <v>0</v>
      </c>
      <c r="CI3520">
        <f>'[1]TABLEAU DE BORD'!H3518</f>
        <v>0</v>
      </c>
      <c r="CJ3520">
        <f>'[1]TABLEAU DE BORD'!K3518-'[1]TABLEAU DE BORD'!I3518</f>
        <v>0</v>
      </c>
    </row>
    <row r="3521" spans="84:88" x14ac:dyDescent="0.25">
      <c r="CF3521">
        <f>'[1]TABLEAU DE BORD'!B3519</f>
        <v>0</v>
      </c>
      <c r="CG3521">
        <f>'[1]TABLEAU DE BORD'!E3519-'[1]TABLEAU DE BORD'!C3519</f>
        <v>0</v>
      </c>
      <c r="CI3521">
        <f>'[1]TABLEAU DE BORD'!H3519</f>
        <v>0</v>
      </c>
      <c r="CJ3521">
        <f>'[1]TABLEAU DE BORD'!K3519-'[1]TABLEAU DE BORD'!I3519</f>
        <v>0</v>
      </c>
    </row>
    <row r="3522" spans="84:88" x14ac:dyDescent="0.25">
      <c r="CF3522">
        <f>'[1]TABLEAU DE BORD'!B3520</f>
        <v>0</v>
      </c>
      <c r="CG3522">
        <f>'[1]TABLEAU DE BORD'!E3520-'[1]TABLEAU DE BORD'!C3520</f>
        <v>0</v>
      </c>
      <c r="CI3522">
        <f>'[1]TABLEAU DE BORD'!H3520</f>
        <v>0</v>
      </c>
      <c r="CJ3522">
        <f>'[1]TABLEAU DE BORD'!K3520-'[1]TABLEAU DE BORD'!I3520</f>
        <v>0</v>
      </c>
    </row>
    <row r="3523" spans="84:88" x14ac:dyDescent="0.25">
      <c r="CF3523">
        <f>'[1]TABLEAU DE BORD'!B3521</f>
        <v>0</v>
      </c>
      <c r="CG3523">
        <f>'[1]TABLEAU DE BORD'!E3521-'[1]TABLEAU DE BORD'!C3521</f>
        <v>0</v>
      </c>
      <c r="CI3523">
        <f>'[1]TABLEAU DE BORD'!H3521</f>
        <v>0</v>
      </c>
      <c r="CJ3523">
        <f>'[1]TABLEAU DE BORD'!K3521-'[1]TABLEAU DE BORD'!I3521</f>
        <v>0</v>
      </c>
    </row>
    <row r="3524" spans="84:88" x14ac:dyDescent="0.25">
      <c r="CF3524">
        <f>'[1]TABLEAU DE BORD'!B3522</f>
        <v>0</v>
      </c>
      <c r="CG3524">
        <f>'[1]TABLEAU DE BORD'!E3522-'[1]TABLEAU DE BORD'!C3522</f>
        <v>0</v>
      </c>
      <c r="CI3524">
        <f>'[1]TABLEAU DE BORD'!H3522</f>
        <v>0</v>
      </c>
      <c r="CJ3524">
        <f>'[1]TABLEAU DE BORD'!K3522-'[1]TABLEAU DE BORD'!I3522</f>
        <v>0</v>
      </c>
    </row>
    <row r="3525" spans="84:88" x14ac:dyDescent="0.25">
      <c r="CF3525">
        <f>'[1]TABLEAU DE BORD'!B3523</f>
        <v>0</v>
      </c>
      <c r="CG3525">
        <f>'[1]TABLEAU DE BORD'!E3523-'[1]TABLEAU DE BORD'!C3523</f>
        <v>0</v>
      </c>
      <c r="CI3525">
        <f>'[1]TABLEAU DE BORD'!H3523</f>
        <v>0</v>
      </c>
      <c r="CJ3525">
        <f>'[1]TABLEAU DE BORD'!K3523-'[1]TABLEAU DE BORD'!I3523</f>
        <v>0</v>
      </c>
    </row>
    <row r="3526" spans="84:88" x14ac:dyDescent="0.25">
      <c r="CF3526">
        <f>'[1]TABLEAU DE BORD'!B3524</f>
        <v>0</v>
      </c>
      <c r="CG3526">
        <f>'[1]TABLEAU DE BORD'!E3524-'[1]TABLEAU DE BORD'!C3524</f>
        <v>0</v>
      </c>
      <c r="CI3526">
        <f>'[1]TABLEAU DE BORD'!H3524</f>
        <v>0</v>
      </c>
      <c r="CJ3526">
        <f>'[1]TABLEAU DE BORD'!K3524-'[1]TABLEAU DE BORD'!I3524</f>
        <v>0</v>
      </c>
    </row>
    <row r="3527" spans="84:88" x14ac:dyDescent="0.25">
      <c r="CF3527">
        <f>'[1]TABLEAU DE BORD'!B3525</f>
        <v>0</v>
      </c>
      <c r="CG3527">
        <f>'[1]TABLEAU DE BORD'!E3525-'[1]TABLEAU DE BORD'!C3525</f>
        <v>0</v>
      </c>
      <c r="CI3527">
        <f>'[1]TABLEAU DE BORD'!H3525</f>
        <v>0</v>
      </c>
      <c r="CJ3527">
        <f>'[1]TABLEAU DE BORD'!K3525-'[1]TABLEAU DE BORD'!I3525</f>
        <v>0</v>
      </c>
    </row>
    <row r="3528" spans="84:88" x14ac:dyDescent="0.25">
      <c r="CF3528">
        <f>'[1]TABLEAU DE BORD'!B3526</f>
        <v>0</v>
      </c>
      <c r="CG3528">
        <f>'[1]TABLEAU DE BORD'!E3526-'[1]TABLEAU DE BORD'!C3526</f>
        <v>0</v>
      </c>
      <c r="CI3528">
        <f>'[1]TABLEAU DE BORD'!H3526</f>
        <v>0</v>
      </c>
      <c r="CJ3528">
        <f>'[1]TABLEAU DE BORD'!K3526-'[1]TABLEAU DE BORD'!I3526</f>
        <v>0</v>
      </c>
    </row>
    <row r="3529" spans="84:88" x14ac:dyDescent="0.25">
      <c r="CF3529">
        <f>'[1]TABLEAU DE BORD'!B3527</f>
        <v>0</v>
      </c>
      <c r="CG3529">
        <f>'[1]TABLEAU DE BORD'!E3527-'[1]TABLEAU DE BORD'!C3527</f>
        <v>0</v>
      </c>
      <c r="CI3529">
        <f>'[1]TABLEAU DE BORD'!H3527</f>
        <v>0</v>
      </c>
      <c r="CJ3529">
        <f>'[1]TABLEAU DE BORD'!K3527-'[1]TABLEAU DE BORD'!I3527</f>
        <v>0</v>
      </c>
    </row>
    <row r="3530" spans="84:88" x14ac:dyDescent="0.25">
      <c r="CF3530">
        <f>'[1]TABLEAU DE BORD'!B3528</f>
        <v>0</v>
      </c>
      <c r="CG3530">
        <f>'[1]TABLEAU DE BORD'!E3528-'[1]TABLEAU DE BORD'!C3528</f>
        <v>0</v>
      </c>
      <c r="CI3530">
        <f>'[1]TABLEAU DE BORD'!H3528</f>
        <v>0</v>
      </c>
      <c r="CJ3530">
        <f>'[1]TABLEAU DE BORD'!K3528-'[1]TABLEAU DE BORD'!I3528</f>
        <v>0</v>
      </c>
    </row>
    <row r="3531" spans="84:88" x14ac:dyDescent="0.25">
      <c r="CF3531">
        <f>'[1]TABLEAU DE BORD'!B3529</f>
        <v>0</v>
      </c>
      <c r="CG3531">
        <f>'[1]TABLEAU DE BORD'!E3529-'[1]TABLEAU DE BORD'!C3529</f>
        <v>0</v>
      </c>
      <c r="CI3531">
        <f>'[1]TABLEAU DE BORD'!H3529</f>
        <v>0</v>
      </c>
      <c r="CJ3531">
        <f>'[1]TABLEAU DE BORD'!K3529-'[1]TABLEAU DE BORD'!I3529</f>
        <v>0</v>
      </c>
    </row>
    <row r="3532" spans="84:88" x14ac:dyDescent="0.25">
      <c r="CF3532">
        <f>'[1]TABLEAU DE BORD'!B3530</f>
        <v>0</v>
      </c>
      <c r="CG3532">
        <f>'[1]TABLEAU DE BORD'!E3530-'[1]TABLEAU DE BORD'!C3530</f>
        <v>0</v>
      </c>
      <c r="CI3532">
        <f>'[1]TABLEAU DE BORD'!H3530</f>
        <v>0</v>
      </c>
      <c r="CJ3532">
        <f>'[1]TABLEAU DE BORD'!K3530-'[1]TABLEAU DE BORD'!I3530</f>
        <v>0</v>
      </c>
    </row>
    <row r="3533" spans="84:88" x14ac:dyDescent="0.25">
      <c r="CF3533">
        <f>'[1]TABLEAU DE BORD'!B3531</f>
        <v>0</v>
      </c>
      <c r="CG3533">
        <f>'[1]TABLEAU DE BORD'!E3531-'[1]TABLEAU DE BORD'!C3531</f>
        <v>0</v>
      </c>
      <c r="CI3533">
        <f>'[1]TABLEAU DE BORD'!H3531</f>
        <v>0</v>
      </c>
      <c r="CJ3533">
        <f>'[1]TABLEAU DE BORD'!K3531-'[1]TABLEAU DE BORD'!I3531</f>
        <v>0</v>
      </c>
    </row>
    <row r="3534" spans="84:88" x14ac:dyDescent="0.25">
      <c r="CF3534">
        <f>'[1]TABLEAU DE BORD'!B3532</f>
        <v>0</v>
      </c>
      <c r="CG3534">
        <f>'[1]TABLEAU DE BORD'!E3532-'[1]TABLEAU DE BORD'!C3532</f>
        <v>0</v>
      </c>
      <c r="CI3534">
        <f>'[1]TABLEAU DE BORD'!H3532</f>
        <v>0</v>
      </c>
      <c r="CJ3534">
        <f>'[1]TABLEAU DE BORD'!K3532-'[1]TABLEAU DE BORD'!I3532</f>
        <v>0</v>
      </c>
    </row>
    <row r="3535" spans="84:88" x14ac:dyDescent="0.25">
      <c r="CF3535">
        <f>'[1]TABLEAU DE BORD'!B3533</f>
        <v>0</v>
      </c>
      <c r="CG3535">
        <f>'[1]TABLEAU DE BORD'!E3533-'[1]TABLEAU DE BORD'!C3533</f>
        <v>0</v>
      </c>
      <c r="CI3535">
        <f>'[1]TABLEAU DE BORD'!H3533</f>
        <v>0</v>
      </c>
      <c r="CJ3535">
        <f>'[1]TABLEAU DE BORD'!K3533-'[1]TABLEAU DE BORD'!I3533</f>
        <v>0</v>
      </c>
    </row>
    <row r="3536" spans="84:88" x14ac:dyDescent="0.25">
      <c r="CF3536">
        <f>'[1]TABLEAU DE BORD'!B3534</f>
        <v>0</v>
      </c>
      <c r="CG3536">
        <f>'[1]TABLEAU DE BORD'!E3534-'[1]TABLEAU DE BORD'!C3534</f>
        <v>0</v>
      </c>
      <c r="CI3536">
        <f>'[1]TABLEAU DE BORD'!H3534</f>
        <v>0</v>
      </c>
      <c r="CJ3536">
        <f>'[1]TABLEAU DE BORD'!K3534-'[1]TABLEAU DE BORD'!I3534</f>
        <v>0</v>
      </c>
    </row>
    <row r="3537" spans="84:88" x14ac:dyDescent="0.25">
      <c r="CF3537">
        <f>'[1]TABLEAU DE BORD'!B3535</f>
        <v>0</v>
      </c>
      <c r="CG3537">
        <f>'[1]TABLEAU DE BORD'!E3535-'[1]TABLEAU DE BORD'!C3535</f>
        <v>0</v>
      </c>
      <c r="CI3537">
        <f>'[1]TABLEAU DE BORD'!H3535</f>
        <v>0</v>
      </c>
      <c r="CJ3537">
        <f>'[1]TABLEAU DE BORD'!K3535-'[1]TABLEAU DE BORD'!I3535</f>
        <v>0</v>
      </c>
    </row>
    <row r="3538" spans="84:88" x14ac:dyDescent="0.25">
      <c r="CF3538">
        <f>'[1]TABLEAU DE BORD'!B3536</f>
        <v>0</v>
      </c>
      <c r="CG3538">
        <f>'[1]TABLEAU DE BORD'!E3536-'[1]TABLEAU DE BORD'!C3536</f>
        <v>0</v>
      </c>
      <c r="CI3538">
        <f>'[1]TABLEAU DE BORD'!H3536</f>
        <v>0</v>
      </c>
      <c r="CJ3538">
        <f>'[1]TABLEAU DE BORD'!K3536-'[1]TABLEAU DE BORD'!I3536</f>
        <v>0</v>
      </c>
    </row>
    <row r="3539" spans="84:88" x14ac:dyDescent="0.25">
      <c r="CF3539">
        <f>'[1]TABLEAU DE BORD'!B3537</f>
        <v>0</v>
      </c>
      <c r="CG3539">
        <f>'[1]TABLEAU DE BORD'!E3537-'[1]TABLEAU DE BORD'!C3537</f>
        <v>0</v>
      </c>
      <c r="CI3539">
        <f>'[1]TABLEAU DE BORD'!H3537</f>
        <v>0</v>
      </c>
      <c r="CJ3539">
        <f>'[1]TABLEAU DE BORD'!K3537-'[1]TABLEAU DE BORD'!I3537</f>
        <v>0</v>
      </c>
    </row>
    <row r="3540" spans="84:88" x14ac:dyDescent="0.25">
      <c r="CF3540">
        <f>'[1]TABLEAU DE BORD'!B3538</f>
        <v>0</v>
      </c>
      <c r="CG3540">
        <f>'[1]TABLEAU DE BORD'!E3538-'[1]TABLEAU DE BORD'!C3538</f>
        <v>0</v>
      </c>
      <c r="CI3540">
        <f>'[1]TABLEAU DE BORD'!H3538</f>
        <v>0</v>
      </c>
      <c r="CJ3540">
        <f>'[1]TABLEAU DE BORD'!K3538-'[1]TABLEAU DE BORD'!I3538</f>
        <v>0</v>
      </c>
    </row>
    <row r="3541" spans="84:88" x14ac:dyDescent="0.25">
      <c r="CF3541">
        <f>'[1]TABLEAU DE BORD'!B3539</f>
        <v>0</v>
      </c>
      <c r="CG3541">
        <f>'[1]TABLEAU DE BORD'!E3539-'[1]TABLEAU DE BORD'!C3539</f>
        <v>0</v>
      </c>
      <c r="CI3541">
        <f>'[1]TABLEAU DE BORD'!H3539</f>
        <v>0</v>
      </c>
      <c r="CJ3541">
        <f>'[1]TABLEAU DE BORD'!K3539-'[1]TABLEAU DE BORD'!I3539</f>
        <v>0</v>
      </c>
    </row>
    <row r="3542" spans="84:88" x14ac:dyDescent="0.25">
      <c r="CF3542">
        <f>'[1]TABLEAU DE BORD'!B3540</f>
        <v>0</v>
      </c>
      <c r="CG3542">
        <f>'[1]TABLEAU DE BORD'!E3540-'[1]TABLEAU DE BORD'!C3540</f>
        <v>0</v>
      </c>
      <c r="CI3542">
        <f>'[1]TABLEAU DE BORD'!H3540</f>
        <v>0</v>
      </c>
      <c r="CJ3542">
        <f>'[1]TABLEAU DE BORD'!K3540-'[1]TABLEAU DE BORD'!I3540</f>
        <v>0</v>
      </c>
    </row>
    <row r="3543" spans="84:88" x14ac:dyDescent="0.25">
      <c r="CF3543">
        <f>'[1]TABLEAU DE BORD'!B3541</f>
        <v>0</v>
      </c>
      <c r="CG3543">
        <f>'[1]TABLEAU DE BORD'!E3541-'[1]TABLEAU DE BORD'!C3541</f>
        <v>0</v>
      </c>
      <c r="CI3543">
        <f>'[1]TABLEAU DE BORD'!H3541</f>
        <v>0</v>
      </c>
      <c r="CJ3543">
        <f>'[1]TABLEAU DE BORD'!K3541-'[1]TABLEAU DE BORD'!I3541</f>
        <v>0</v>
      </c>
    </row>
    <row r="3544" spans="84:88" x14ac:dyDescent="0.25">
      <c r="CF3544">
        <f>'[1]TABLEAU DE BORD'!B3542</f>
        <v>0</v>
      </c>
      <c r="CG3544">
        <f>'[1]TABLEAU DE BORD'!E3542-'[1]TABLEAU DE BORD'!C3542</f>
        <v>0</v>
      </c>
      <c r="CI3544">
        <f>'[1]TABLEAU DE BORD'!H3542</f>
        <v>0</v>
      </c>
      <c r="CJ3544">
        <f>'[1]TABLEAU DE BORD'!K3542-'[1]TABLEAU DE BORD'!I3542</f>
        <v>0</v>
      </c>
    </row>
    <row r="3545" spans="84:88" x14ac:dyDescent="0.25">
      <c r="CF3545">
        <f>'[1]TABLEAU DE BORD'!B3543</f>
        <v>0</v>
      </c>
      <c r="CG3545">
        <f>'[1]TABLEAU DE BORD'!E3543-'[1]TABLEAU DE BORD'!C3543</f>
        <v>0</v>
      </c>
      <c r="CI3545">
        <f>'[1]TABLEAU DE BORD'!H3543</f>
        <v>0</v>
      </c>
      <c r="CJ3545">
        <f>'[1]TABLEAU DE BORD'!K3543-'[1]TABLEAU DE BORD'!I3543</f>
        <v>0</v>
      </c>
    </row>
    <row r="3546" spans="84:88" x14ac:dyDescent="0.25">
      <c r="CF3546">
        <f>'[1]TABLEAU DE BORD'!B3544</f>
        <v>0</v>
      </c>
      <c r="CG3546">
        <f>'[1]TABLEAU DE BORD'!E3544-'[1]TABLEAU DE BORD'!C3544</f>
        <v>0</v>
      </c>
      <c r="CI3546">
        <f>'[1]TABLEAU DE BORD'!H3544</f>
        <v>0</v>
      </c>
      <c r="CJ3546">
        <f>'[1]TABLEAU DE BORD'!K3544-'[1]TABLEAU DE BORD'!I3544</f>
        <v>0</v>
      </c>
    </row>
    <row r="3547" spans="84:88" x14ac:dyDescent="0.25">
      <c r="CF3547">
        <f>'[1]TABLEAU DE BORD'!B3545</f>
        <v>0</v>
      </c>
      <c r="CG3547">
        <f>'[1]TABLEAU DE BORD'!E3545-'[1]TABLEAU DE BORD'!C3545</f>
        <v>0</v>
      </c>
      <c r="CI3547">
        <f>'[1]TABLEAU DE BORD'!H3545</f>
        <v>0</v>
      </c>
      <c r="CJ3547">
        <f>'[1]TABLEAU DE BORD'!K3545-'[1]TABLEAU DE BORD'!I3545</f>
        <v>0</v>
      </c>
    </row>
    <row r="3548" spans="84:88" x14ac:dyDescent="0.25">
      <c r="CF3548">
        <f>'[1]TABLEAU DE BORD'!B3546</f>
        <v>0</v>
      </c>
      <c r="CG3548">
        <f>'[1]TABLEAU DE BORD'!E3546-'[1]TABLEAU DE BORD'!C3546</f>
        <v>0</v>
      </c>
      <c r="CI3548">
        <f>'[1]TABLEAU DE BORD'!H3546</f>
        <v>0</v>
      </c>
      <c r="CJ3548">
        <f>'[1]TABLEAU DE BORD'!K3546-'[1]TABLEAU DE BORD'!I3546</f>
        <v>0</v>
      </c>
    </row>
    <row r="3549" spans="84:88" x14ac:dyDescent="0.25">
      <c r="CF3549">
        <f>'[1]TABLEAU DE BORD'!B3547</f>
        <v>0</v>
      </c>
      <c r="CG3549">
        <f>'[1]TABLEAU DE BORD'!E3547-'[1]TABLEAU DE BORD'!C3547</f>
        <v>0</v>
      </c>
      <c r="CI3549">
        <f>'[1]TABLEAU DE BORD'!H3547</f>
        <v>0</v>
      </c>
      <c r="CJ3549">
        <f>'[1]TABLEAU DE BORD'!K3547-'[1]TABLEAU DE BORD'!I3547</f>
        <v>0</v>
      </c>
    </row>
    <row r="3550" spans="84:88" x14ac:dyDescent="0.25">
      <c r="CF3550">
        <f>'[1]TABLEAU DE BORD'!B3548</f>
        <v>0</v>
      </c>
      <c r="CG3550">
        <f>'[1]TABLEAU DE BORD'!E3548-'[1]TABLEAU DE BORD'!C3548</f>
        <v>0</v>
      </c>
      <c r="CI3550">
        <f>'[1]TABLEAU DE BORD'!H3548</f>
        <v>0</v>
      </c>
      <c r="CJ3550">
        <f>'[1]TABLEAU DE BORD'!K3548-'[1]TABLEAU DE BORD'!I3548</f>
        <v>0</v>
      </c>
    </row>
    <row r="3551" spans="84:88" x14ac:dyDescent="0.25">
      <c r="CF3551">
        <f>'[1]TABLEAU DE BORD'!B3549</f>
        <v>0</v>
      </c>
      <c r="CG3551">
        <f>'[1]TABLEAU DE BORD'!E3549-'[1]TABLEAU DE BORD'!C3549</f>
        <v>0</v>
      </c>
      <c r="CI3551">
        <f>'[1]TABLEAU DE BORD'!H3549</f>
        <v>0</v>
      </c>
      <c r="CJ3551">
        <f>'[1]TABLEAU DE BORD'!K3549-'[1]TABLEAU DE BORD'!I3549</f>
        <v>0</v>
      </c>
    </row>
    <row r="3552" spans="84:88" x14ac:dyDescent="0.25">
      <c r="CF3552">
        <f>'[1]TABLEAU DE BORD'!B3550</f>
        <v>0</v>
      </c>
      <c r="CG3552">
        <f>'[1]TABLEAU DE BORD'!E3550-'[1]TABLEAU DE BORD'!C3550</f>
        <v>0</v>
      </c>
      <c r="CI3552">
        <f>'[1]TABLEAU DE BORD'!H3550</f>
        <v>0</v>
      </c>
      <c r="CJ3552">
        <f>'[1]TABLEAU DE BORD'!K3550-'[1]TABLEAU DE BORD'!I3550</f>
        <v>0</v>
      </c>
    </row>
    <row r="3553" spans="84:88" x14ac:dyDescent="0.25">
      <c r="CF3553">
        <f>'[1]TABLEAU DE BORD'!B3551</f>
        <v>0</v>
      </c>
      <c r="CG3553">
        <f>'[1]TABLEAU DE BORD'!E3551-'[1]TABLEAU DE BORD'!C3551</f>
        <v>0</v>
      </c>
      <c r="CI3553">
        <f>'[1]TABLEAU DE BORD'!H3551</f>
        <v>0</v>
      </c>
      <c r="CJ3553">
        <f>'[1]TABLEAU DE BORD'!K3551-'[1]TABLEAU DE BORD'!I3551</f>
        <v>0</v>
      </c>
    </row>
    <row r="3554" spans="84:88" x14ac:dyDescent="0.25">
      <c r="CF3554">
        <f>'[1]TABLEAU DE BORD'!B3552</f>
        <v>0</v>
      </c>
      <c r="CG3554">
        <f>'[1]TABLEAU DE BORD'!E3552-'[1]TABLEAU DE BORD'!C3552</f>
        <v>0</v>
      </c>
      <c r="CI3554">
        <f>'[1]TABLEAU DE BORD'!H3552</f>
        <v>0</v>
      </c>
      <c r="CJ3554">
        <f>'[1]TABLEAU DE BORD'!K3552-'[1]TABLEAU DE BORD'!I3552</f>
        <v>0</v>
      </c>
    </row>
    <row r="3555" spans="84:88" x14ac:dyDescent="0.25">
      <c r="CF3555">
        <f>'[1]TABLEAU DE BORD'!B3553</f>
        <v>0</v>
      </c>
      <c r="CG3555">
        <f>'[1]TABLEAU DE BORD'!E3553-'[1]TABLEAU DE BORD'!C3553</f>
        <v>0</v>
      </c>
      <c r="CI3555">
        <f>'[1]TABLEAU DE BORD'!H3553</f>
        <v>0</v>
      </c>
      <c r="CJ3555">
        <f>'[1]TABLEAU DE BORD'!K3553-'[1]TABLEAU DE BORD'!I3553</f>
        <v>0</v>
      </c>
    </row>
    <row r="3556" spans="84:88" x14ac:dyDescent="0.25">
      <c r="CF3556">
        <f>'[1]TABLEAU DE BORD'!B3554</f>
        <v>0</v>
      </c>
      <c r="CG3556">
        <f>'[1]TABLEAU DE BORD'!E3554-'[1]TABLEAU DE BORD'!C3554</f>
        <v>0</v>
      </c>
      <c r="CI3556">
        <f>'[1]TABLEAU DE BORD'!H3554</f>
        <v>0</v>
      </c>
      <c r="CJ3556">
        <f>'[1]TABLEAU DE BORD'!K3554-'[1]TABLEAU DE BORD'!I3554</f>
        <v>0</v>
      </c>
    </row>
    <row r="3557" spans="84:88" x14ac:dyDescent="0.25">
      <c r="CF3557">
        <f>'[1]TABLEAU DE BORD'!B3555</f>
        <v>0</v>
      </c>
      <c r="CG3557">
        <f>'[1]TABLEAU DE BORD'!E3555-'[1]TABLEAU DE BORD'!C3555</f>
        <v>0</v>
      </c>
      <c r="CI3557">
        <f>'[1]TABLEAU DE BORD'!H3555</f>
        <v>0</v>
      </c>
      <c r="CJ3557">
        <f>'[1]TABLEAU DE BORD'!K3555-'[1]TABLEAU DE BORD'!I3555</f>
        <v>0</v>
      </c>
    </row>
    <row r="3558" spans="84:88" x14ac:dyDescent="0.25">
      <c r="CF3558">
        <f>'[1]TABLEAU DE BORD'!B3556</f>
        <v>0</v>
      </c>
      <c r="CG3558">
        <f>'[1]TABLEAU DE BORD'!E3556-'[1]TABLEAU DE BORD'!C3556</f>
        <v>0</v>
      </c>
      <c r="CI3558">
        <f>'[1]TABLEAU DE BORD'!H3556</f>
        <v>0</v>
      </c>
      <c r="CJ3558">
        <f>'[1]TABLEAU DE BORD'!K3556-'[1]TABLEAU DE BORD'!I3556</f>
        <v>0</v>
      </c>
    </row>
    <row r="3559" spans="84:88" x14ac:dyDescent="0.25">
      <c r="CF3559">
        <f>'[1]TABLEAU DE BORD'!B3557</f>
        <v>0</v>
      </c>
      <c r="CG3559">
        <f>'[1]TABLEAU DE BORD'!E3557-'[1]TABLEAU DE BORD'!C3557</f>
        <v>0</v>
      </c>
      <c r="CI3559">
        <f>'[1]TABLEAU DE BORD'!H3557</f>
        <v>0</v>
      </c>
      <c r="CJ3559">
        <f>'[1]TABLEAU DE BORD'!K3557-'[1]TABLEAU DE BORD'!I3557</f>
        <v>0</v>
      </c>
    </row>
    <row r="3560" spans="84:88" x14ac:dyDescent="0.25">
      <c r="CF3560">
        <f>'[1]TABLEAU DE BORD'!B3558</f>
        <v>0</v>
      </c>
      <c r="CG3560">
        <f>'[1]TABLEAU DE BORD'!E3558-'[1]TABLEAU DE BORD'!C3558</f>
        <v>0</v>
      </c>
      <c r="CI3560">
        <f>'[1]TABLEAU DE BORD'!H3558</f>
        <v>0</v>
      </c>
      <c r="CJ3560">
        <f>'[1]TABLEAU DE BORD'!K3558-'[1]TABLEAU DE BORD'!I3558</f>
        <v>0</v>
      </c>
    </row>
    <row r="3561" spans="84:88" x14ac:dyDescent="0.25">
      <c r="CF3561">
        <f>'[1]TABLEAU DE BORD'!B3559</f>
        <v>0</v>
      </c>
      <c r="CG3561">
        <f>'[1]TABLEAU DE BORD'!E3559-'[1]TABLEAU DE BORD'!C3559</f>
        <v>0</v>
      </c>
      <c r="CI3561">
        <f>'[1]TABLEAU DE BORD'!H3559</f>
        <v>0</v>
      </c>
      <c r="CJ3561">
        <f>'[1]TABLEAU DE BORD'!K3559-'[1]TABLEAU DE BORD'!I3559</f>
        <v>0</v>
      </c>
    </row>
    <row r="3562" spans="84:88" x14ac:dyDescent="0.25">
      <c r="CF3562">
        <f>'[1]TABLEAU DE BORD'!B3560</f>
        <v>0</v>
      </c>
      <c r="CG3562">
        <f>'[1]TABLEAU DE BORD'!E3560-'[1]TABLEAU DE BORD'!C3560</f>
        <v>0</v>
      </c>
      <c r="CI3562">
        <f>'[1]TABLEAU DE BORD'!H3560</f>
        <v>0</v>
      </c>
      <c r="CJ3562">
        <f>'[1]TABLEAU DE BORD'!K3560-'[1]TABLEAU DE BORD'!I3560</f>
        <v>0</v>
      </c>
    </row>
    <row r="3563" spans="84:88" x14ac:dyDescent="0.25">
      <c r="CF3563">
        <f>'[1]TABLEAU DE BORD'!B3561</f>
        <v>0</v>
      </c>
      <c r="CG3563">
        <f>'[1]TABLEAU DE BORD'!E3561-'[1]TABLEAU DE BORD'!C3561</f>
        <v>0</v>
      </c>
      <c r="CI3563">
        <f>'[1]TABLEAU DE BORD'!H3561</f>
        <v>0</v>
      </c>
      <c r="CJ3563">
        <f>'[1]TABLEAU DE BORD'!K3561-'[1]TABLEAU DE BORD'!I3561</f>
        <v>0</v>
      </c>
    </row>
    <row r="3564" spans="84:88" x14ac:dyDescent="0.25">
      <c r="CF3564">
        <f>'[1]TABLEAU DE BORD'!B3562</f>
        <v>0</v>
      </c>
      <c r="CG3564">
        <f>'[1]TABLEAU DE BORD'!E3562-'[1]TABLEAU DE BORD'!C3562</f>
        <v>0</v>
      </c>
      <c r="CI3564">
        <f>'[1]TABLEAU DE BORD'!H3562</f>
        <v>0</v>
      </c>
      <c r="CJ3564">
        <f>'[1]TABLEAU DE BORD'!K3562-'[1]TABLEAU DE BORD'!I3562</f>
        <v>0</v>
      </c>
    </row>
    <row r="3565" spans="84:88" x14ac:dyDescent="0.25">
      <c r="CF3565">
        <f>'[1]TABLEAU DE BORD'!B3563</f>
        <v>0</v>
      </c>
      <c r="CG3565">
        <f>'[1]TABLEAU DE BORD'!E3563-'[1]TABLEAU DE BORD'!C3563</f>
        <v>0</v>
      </c>
      <c r="CI3565">
        <f>'[1]TABLEAU DE BORD'!H3563</f>
        <v>0</v>
      </c>
      <c r="CJ3565">
        <f>'[1]TABLEAU DE BORD'!K3563-'[1]TABLEAU DE BORD'!I3563</f>
        <v>0</v>
      </c>
    </row>
    <row r="3566" spans="84:88" x14ac:dyDescent="0.25">
      <c r="CF3566">
        <f>'[1]TABLEAU DE BORD'!B3564</f>
        <v>0</v>
      </c>
      <c r="CG3566">
        <f>'[1]TABLEAU DE BORD'!E3564-'[1]TABLEAU DE BORD'!C3564</f>
        <v>0</v>
      </c>
      <c r="CI3566">
        <f>'[1]TABLEAU DE BORD'!H3564</f>
        <v>0</v>
      </c>
      <c r="CJ3566">
        <f>'[1]TABLEAU DE BORD'!K3564-'[1]TABLEAU DE BORD'!I3564</f>
        <v>0</v>
      </c>
    </row>
    <row r="3567" spans="84:88" x14ac:dyDescent="0.25">
      <c r="CF3567">
        <f>'[1]TABLEAU DE BORD'!B3565</f>
        <v>0</v>
      </c>
      <c r="CG3567">
        <f>'[1]TABLEAU DE BORD'!E3565-'[1]TABLEAU DE BORD'!C3565</f>
        <v>0</v>
      </c>
      <c r="CI3567">
        <f>'[1]TABLEAU DE BORD'!H3565</f>
        <v>0</v>
      </c>
      <c r="CJ3567">
        <f>'[1]TABLEAU DE BORD'!K3565-'[1]TABLEAU DE BORD'!I3565</f>
        <v>0</v>
      </c>
    </row>
    <row r="3568" spans="84:88" x14ac:dyDescent="0.25">
      <c r="CF3568">
        <f>'[1]TABLEAU DE BORD'!B3566</f>
        <v>0</v>
      </c>
      <c r="CG3568">
        <f>'[1]TABLEAU DE BORD'!E3566-'[1]TABLEAU DE BORD'!C3566</f>
        <v>0</v>
      </c>
      <c r="CI3568">
        <f>'[1]TABLEAU DE BORD'!H3566</f>
        <v>0</v>
      </c>
      <c r="CJ3568">
        <f>'[1]TABLEAU DE BORD'!K3566-'[1]TABLEAU DE BORD'!I3566</f>
        <v>0</v>
      </c>
    </row>
    <row r="3569" spans="84:88" x14ac:dyDescent="0.25">
      <c r="CF3569">
        <f>'[1]TABLEAU DE BORD'!B3567</f>
        <v>0</v>
      </c>
      <c r="CG3569">
        <f>'[1]TABLEAU DE BORD'!E3567-'[1]TABLEAU DE BORD'!C3567</f>
        <v>0</v>
      </c>
      <c r="CI3569">
        <f>'[1]TABLEAU DE BORD'!H3567</f>
        <v>0</v>
      </c>
      <c r="CJ3569">
        <f>'[1]TABLEAU DE BORD'!K3567-'[1]TABLEAU DE BORD'!I3567</f>
        <v>0</v>
      </c>
    </row>
    <row r="3570" spans="84:88" x14ac:dyDescent="0.25">
      <c r="CF3570">
        <f>'[1]TABLEAU DE BORD'!B3568</f>
        <v>0</v>
      </c>
      <c r="CG3570">
        <f>'[1]TABLEAU DE BORD'!E3568-'[1]TABLEAU DE BORD'!C3568</f>
        <v>0</v>
      </c>
      <c r="CI3570">
        <f>'[1]TABLEAU DE BORD'!H3568</f>
        <v>0</v>
      </c>
      <c r="CJ3570">
        <f>'[1]TABLEAU DE BORD'!K3568-'[1]TABLEAU DE BORD'!I3568</f>
        <v>0</v>
      </c>
    </row>
    <row r="3571" spans="84:88" x14ac:dyDescent="0.25">
      <c r="CF3571">
        <f>'[1]TABLEAU DE BORD'!B3569</f>
        <v>0</v>
      </c>
      <c r="CG3571">
        <f>'[1]TABLEAU DE BORD'!E3569-'[1]TABLEAU DE BORD'!C3569</f>
        <v>0</v>
      </c>
      <c r="CI3571">
        <f>'[1]TABLEAU DE BORD'!H3569</f>
        <v>0</v>
      </c>
      <c r="CJ3571">
        <f>'[1]TABLEAU DE BORD'!K3569-'[1]TABLEAU DE BORD'!I3569</f>
        <v>0</v>
      </c>
    </row>
    <row r="3572" spans="84:88" x14ac:dyDescent="0.25">
      <c r="CF3572">
        <f>'[1]TABLEAU DE BORD'!B3570</f>
        <v>0</v>
      </c>
      <c r="CG3572">
        <f>'[1]TABLEAU DE BORD'!E3570-'[1]TABLEAU DE BORD'!C3570</f>
        <v>0</v>
      </c>
      <c r="CI3572">
        <f>'[1]TABLEAU DE BORD'!H3570</f>
        <v>0</v>
      </c>
      <c r="CJ3572">
        <f>'[1]TABLEAU DE BORD'!K3570-'[1]TABLEAU DE BORD'!I3570</f>
        <v>0</v>
      </c>
    </row>
    <row r="3573" spans="84:88" x14ac:dyDescent="0.25">
      <c r="CF3573">
        <f>'[1]TABLEAU DE BORD'!B3571</f>
        <v>0</v>
      </c>
      <c r="CG3573">
        <f>'[1]TABLEAU DE BORD'!E3571-'[1]TABLEAU DE BORD'!C3571</f>
        <v>0</v>
      </c>
      <c r="CI3573">
        <f>'[1]TABLEAU DE BORD'!H3571</f>
        <v>0</v>
      </c>
      <c r="CJ3573">
        <f>'[1]TABLEAU DE BORD'!K3571-'[1]TABLEAU DE BORD'!I3571</f>
        <v>0</v>
      </c>
    </row>
    <row r="3574" spans="84:88" x14ac:dyDescent="0.25">
      <c r="CF3574">
        <f>'[1]TABLEAU DE BORD'!B3572</f>
        <v>0</v>
      </c>
      <c r="CG3574">
        <f>'[1]TABLEAU DE BORD'!E3572-'[1]TABLEAU DE BORD'!C3572</f>
        <v>0</v>
      </c>
      <c r="CI3574">
        <f>'[1]TABLEAU DE BORD'!H3572</f>
        <v>0</v>
      </c>
      <c r="CJ3574">
        <f>'[1]TABLEAU DE BORD'!K3572-'[1]TABLEAU DE BORD'!I3572</f>
        <v>0</v>
      </c>
    </row>
    <row r="3575" spans="84:88" x14ac:dyDescent="0.25">
      <c r="CF3575">
        <f>'[1]TABLEAU DE BORD'!B3573</f>
        <v>0</v>
      </c>
      <c r="CG3575">
        <f>'[1]TABLEAU DE BORD'!E3573-'[1]TABLEAU DE BORD'!C3573</f>
        <v>0</v>
      </c>
      <c r="CI3575">
        <f>'[1]TABLEAU DE BORD'!H3573</f>
        <v>0</v>
      </c>
      <c r="CJ3575">
        <f>'[1]TABLEAU DE BORD'!K3573-'[1]TABLEAU DE BORD'!I3573</f>
        <v>0</v>
      </c>
    </row>
    <row r="3576" spans="84:88" x14ac:dyDescent="0.25">
      <c r="CF3576">
        <f>'[1]TABLEAU DE BORD'!B3574</f>
        <v>0</v>
      </c>
      <c r="CG3576">
        <f>'[1]TABLEAU DE BORD'!E3574-'[1]TABLEAU DE BORD'!C3574</f>
        <v>0</v>
      </c>
      <c r="CI3576">
        <f>'[1]TABLEAU DE BORD'!H3574</f>
        <v>0</v>
      </c>
      <c r="CJ3576">
        <f>'[1]TABLEAU DE BORD'!K3574-'[1]TABLEAU DE BORD'!I3574</f>
        <v>0</v>
      </c>
    </row>
    <row r="3577" spans="84:88" x14ac:dyDescent="0.25">
      <c r="CF3577">
        <f>'[1]TABLEAU DE BORD'!B3575</f>
        <v>0</v>
      </c>
      <c r="CG3577">
        <f>'[1]TABLEAU DE BORD'!E3575-'[1]TABLEAU DE BORD'!C3575</f>
        <v>0</v>
      </c>
      <c r="CI3577">
        <f>'[1]TABLEAU DE BORD'!H3575</f>
        <v>0</v>
      </c>
      <c r="CJ3577">
        <f>'[1]TABLEAU DE BORD'!K3575-'[1]TABLEAU DE BORD'!I3575</f>
        <v>0</v>
      </c>
    </row>
    <row r="3578" spans="84:88" x14ac:dyDescent="0.25">
      <c r="CF3578">
        <f>'[1]TABLEAU DE BORD'!B3576</f>
        <v>0</v>
      </c>
      <c r="CG3578">
        <f>'[1]TABLEAU DE BORD'!E3576-'[1]TABLEAU DE BORD'!C3576</f>
        <v>0</v>
      </c>
      <c r="CI3578">
        <f>'[1]TABLEAU DE BORD'!H3576</f>
        <v>0</v>
      </c>
      <c r="CJ3578">
        <f>'[1]TABLEAU DE BORD'!K3576-'[1]TABLEAU DE BORD'!I3576</f>
        <v>0</v>
      </c>
    </row>
    <row r="3579" spans="84:88" x14ac:dyDescent="0.25">
      <c r="CF3579">
        <f>'[1]TABLEAU DE BORD'!B3577</f>
        <v>0</v>
      </c>
      <c r="CG3579">
        <f>'[1]TABLEAU DE BORD'!E3577-'[1]TABLEAU DE BORD'!C3577</f>
        <v>0</v>
      </c>
      <c r="CI3579">
        <f>'[1]TABLEAU DE BORD'!H3577</f>
        <v>0</v>
      </c>
      <c r="CJ3579">
        <f>'[1]TABLEAU DE BORD'!K3577-'[1]TABLEAU DE BORD'!I3577</f>
        <v>0</v>
      </c>
    </row>
    <row r="3580" spans="84:88" x14ac:dyDescent="0.25">
      <c r="CF3580">
        <f>'[1]TABLEAU DE BORD'!B3578</f>
        <v>0</v>
      </c>
      <c r="CG3580">
        <f>'[1]TABLEAU DE BORD'!E3578-'[1]TABLEAU DE BORD'!C3578</f>
        <v>0</v>
      </c>
      <c r="CI3580">
        <f>'[1]TABLEAU DE BORD'!H3578</f>
        <v>0</v>
      </c>
      <c r="CJ3580">
        <f>'[1]TABLEAU DE BORD'!K3578-'[1]TABLEAU DE BORD'!I3578</f>
        <v>0</v>
      </c>
    </row>
    <row r="3581" spans="84:88" x14ac:dyDescent="0.25">
      <c r="CF3581">
        <f>'[1]TABLEAU DE BORD'!B3579</f>
        <v>0</v>
      </c>
      <c r="CG3581">
        <f>'[1]TABLEAU DE BORD'!E3579-'[1]TABLEAU DE BORD'!C3579</f>
        <v>0</v>
      </c>
      <c r="CI3581">
        <f>'[1]TABLEAU DE BORD'!H3579</f>
        <v>0</v>
      </c>
      <c r="CJ3581">
        <f>'[1]TABLEAU DE BORD'!K3579-'[1]TABLEAU DE BORD'!I3579</f>
        <v>0</v>
      </c>
    </row>
    <row r="3582" spans="84:88" x14ac:dyDescent="0.25">
      <c r="CF3582">
        <f>'[1]TABLEAU DE BORD'!B3580</f>
        <v>0</v>
      </c>
      <c r="CG3582">
        <f>'[1]TABLEAU DE BORD'!E3580-'[1]TABLEAU DE BORD'!C3580</f>
        <v>0</v>
      </c>
      <c r="CI3582">
        <f>'[1]TABLEAU DE BORD'!H3580</f>
        <v>0</v>
      </c>
      <c r="CJ3582">
        <f>'[1]TABLEAU DE BORD'!K3580-'[1]TABLEAU DE BORD'!I3580</f>
        <v>0</v>
      </c>
    </row>
    <row r="3583" spans="84:88" x14ac:dyDescent="0.25">
      <c r="CF3583">
        <f>'[1]TABLEAU DE BORD'!B3581</f>
        <v>0</v>
      </c>
      <c r="CG3583">
        <f>'[1]TABLEAU DE BORD'!E3581-'[1]TABLEAU DE BORD'!C3581</f>
        <v>0</v>
      </c>
      <c r="CI3583">
        <f>'[1]TABLEAU DE BORD'!H3581</f>
        <v>0</v>
      </c>
      <c r="CJ3583">
        <f>'[1]TABLEAU DE BORD'!K3581-'[1]TABLEAU DE BORD'!I3581</f>
        <v>0</v>
      </c>
    </row>
    <row r="3584" spans="84:88" x14ac:dyDescent="0.25">
      <c r="CF3584">
        <f>'[1]TABLEAU DE BORD'!B3582</f>
        <v>0</v>
      </c>
      <c r="CG3584">
        <f>'[1]TABLEAU DE BORD'!E3582-'[1]TABLEAU DE BORD'!C3582</f>
        <v>0</v>
      </c>
      <c r="CI3584">
        <f>'[1]TABLEAU DE BORD'!H3582</f>
        <v>0</v>
      </c>
      <c r="CJ3584">
        <f>'[1]TABLEAU DE BORD'!K3582-'[1]TABLEAU DE BORD'!I3582</f>
        <v>0</v>
      </c>
    </row>
    <row r="3585" spans="84:88" x14ac:dyDescent="0.25">
      <c r="CF3585">
        <f>'[1]TABLEAU DE BORD'!B3583</f>
        <v>0</v>
      </c>
      <c r="CG3585">
        <f>'[1]TABLEAU DE BORD'!E3583-'[1]TABLEAU DE BORD'!C3583</f>
        <v>0</v>
      </c>
      <c r="CI3585">
        <f>'[1]TABLEAU DE BORD'!H3583</f>
        <v>0</v>
      </c>
      <c r="CJ3585">
        <f>'[1]TABLEAU DE BORD'!K3583-'[1]TABLEAU DE BORD'!I3583</f>
        <v>0</v>
      </c>
    </row>
    <row r="3586" spans="84:88" x14ac:dyDescent="0.25">
      <c r="CF3586">
        <f>'[1]TABLEAU DE BORD'!B3584</f>
        <v>0</v>
      </c>
      <c r="CG3586">
        <f>'[1]TABLEAU DE BORD'!E3584-'[1]TABLEAU DE BORD'!C3584</f>
        <v>0</v>
      </c>
      <c r="CI3586">
        <f>'[1]TABLEAU DE BORD'!H3584</f>
        <v>0</v>
      </c>
      <c r="CJ3586">
        <f>'[1]TABLEAU DE BORD'!K3584-'[1]TABLEAU DE BORD'!I3584</f>
        <v>0</v>
      </c>
    </row>
    <row r="3587" spans="84:88" x14ac:dyDescent="0.25">
      <c r="CF3587">
        <f>'[1]TABLEAU DE BORD'!B3585</f>
        <v>0</v>
      </c>
      <c r="CG3587">
        <f>'[1]TABLEAU DE BORD'!E3585-'[1]TABLEAU DE BORD'!C3585</f>
        <v>0</v>
      </c>
      <c r="CI3587">
        <f>'[1]TABLEAU DE BORD'!H3585</f>
        <v>0</v>
      </c>
      <c r="CJ3587">
        <f>'[1]TABLEAU DE BORD'!K3585-'[1]TABLEAU DE BORD'!I3585</f>
        <v>0</v>
      </c>
    </row>
    <row r="3588" spans="84:88" x14ac:dyDescent="0.25">
      <c r="CF3588">
        <f>'[1]TABLEAU DE BORD'!B3586</f>
        <v>0</v>
      </c>
      <c r="CG3588">
        <f>'[1]TABLEAU DE BORD'!E3586-'[1]TABLEAU DE BORD'!C3586</f>
        <v>0</v>
      </c>
      <c r="CI3588">
        <f>'[1]TABLEAU DE BORD'!H3586</f>
        <v>0</v>
      </c>
      <c r="CJ3588">
        <f>'[1]TABLEAU DE BORD'!K3586-'[1]TABLEAU DE BORD'!I3586</f>
        <v>0</v>
      </c>
    </row>
    <row r="3589" spans="84:88" x14ac:dyDescent="0.25">
      <c r="CF3589">
        <f>'[1]TABLEAU DE BORD'!B3587</f>
        <v>0</v>
      </c>
      <c r="CG3589">
        <f>'[1]TABLEAU DE BORD'!E3587-'[1]TABLEAU DE BORD'!C3587</f>
        <v>0</v>
      </c>
      <c r="CI3589">
        <f>'[1]TABLEAU DE BORD'!H3587</f>
        <v>0</v>
      </c>
      <c r="CJ3589">
        <f>'[1]TABLEAU DE BORD'!K3587-'[1]TABLEAU DE BORD'!I3587</f>
        <v>0</v>
      </c>
    </row>
    <row r="3590" spans="84:88" x14ac:dyDescent="0.25">
      <c r="CF3590">
        <f>'[1]TABLEAU DE BORD'!B3588</f>
        <v>0</v>
      </c>
      <c r="CG3590">
        <f>'[1]TABLEAU DE BORD'!E3588-'[1]TABLEAU DE BORD'!C3588</f>
        <v>0</v>
      </c>
      <c r="CI3590">
        <f>'[1]TABLEAU DE BORD'!H3588</f>
        <v>0</v>
      </c>
      <c r="CJ3590">
        <f>'[1]TABLEAU DE BORD'!K3588-'[1]TABLEAU DE BORD'!I3588</f>
        <v>0</v>
      </c>
    </row>
    <row r="3591" spans="84:88" x14ac:dyDescent="0.25">
      <c r="CF3591">
        <f>'[1]TABLEAU DE BORD'!B3589</f>
        <v>0</v>
      </c>
      <c r="CG3591">
        <f>'[1]TABLEAU DE BORD'!E3589-'[1]TABLEAU DE BORD'!C3589</f>
        <v>0</v>
      </c>
      <c r="CI3591">
        <f>'[1]TABLEAU DE BORD'!H3589</f>
        <v>0</v>
      </c>
      <c r="CJ3591">
        <f>'[1]TABLEAU DE BORD'!K3589-'[1]TABLEAU DE BORD'!I3589</f>
        <v>0</v>
      </c>
    </row>
    <row r="3592" spans="84:88" x14ac:dyDescent="0.25">
      <c r="CF3592">
        <f>'[1]TABLEAU DE BORD'!B3590</f>
        <v>0</v>
      </c>
      <c r="CG3592">
        <f>'[1]TABLEAU DE BORD'!E3590-'[1]TABLEAU DE BORD'!C3590</f>
        <v>0</v>
      </c>
      <c r="CI3592">
        <f>'[1]TABLEAU DE BORD'!H3590</f>
        <v>0</v>
      </c>
      <c r="CJ3592">
        <f>'[1]TABLEAU DE BORD'!K3590-'[1]TABLEAU DE BORD'!I3590</f>
        <v>0</v>
      </c>
    </row>
    <row r="3593" spans="84:88" x14ac:dyDescent="0.25">
      <c r="CF3593">
        <f>'[1]TABLEAU DE BORD'!B3591</f>
        <v>0</v>
      </c>
      <c r="CG3593">
        <f>'[1]TABLEAU DE BORD'!E3591-'[1]TABLEAU DE BORD'!C3591</f>
        <v>0</v>
      </c>
      <c r="CI3593">
        <f>'[1]TABLEAU DE BORD'!H3591</f>
        <v>0</v>
      </c>
      <c r="CJ3593">
        <f>'[1]TABLEAU DE BORD'!K3591-'[1]TABLEAU DE BORD'!I3591</f>
        <v>0</v>
      </c>
    </row>
    <row r="3594" spans="84:88" x14ac:dyDescent="0.25">
      <c r="CF3594">
        <f>'[1]TABLEAU DE BORD'!B3592</f>
        <v>0</v>
      </c>
      <c r="CG3594">
        <f>'[1]TABLEAU DE BORD'!E3592-'[1]TABLEAU DE BORD'!C3592</f>
        <v>0</v>
      </c>
      <c r="CI3594">
        <f>'[1]TABLEAU DE BORD'!H3592</f>
        <v>0</v>
      </c>
      <c r="CJ3594">
        <f>'[1]TABLEAU DE BORD'!K3592-'[1]TABLEAU DE BORD'!I3592</f>
        <v>0</v>
      </c>
    </row>
    <row r="3595" spans="84:88" x14ac:dyDescent="0.25">
      <c r="CF3595">
        <f>'[1]TABLEAU DE BORD'!B3593</f>
        <v>0</v>
      </c>
      <c r="CG3595">
        <f>'[1]TABLEAU DE BORD'!E3593-'[1]TABLEAU DE BORD'!C3593</f>
        <v>0</v>
      </c>
      <c r="CI3595">
        <f>'[1]TABLEAU DE BORD'!H3593</f>
        <v>0</v>
      </c>
      <c r="CJ3595">
        <f>'[1]TABLEAU DE BORD'!K3593-'[1]TABLEAU DE BORD'!I3593</f>
        <v>0</v>
      </c>
    </row>
    <row r="3596" spans="84:88" x14ac:dyDescent="0.25">
      <c r="CF3596">
        <f>'[1]TABLEAU DE BORD'!B3594</f>
        <v>0</v>
      </c>
      <c r="CG3596">
        <f>'[1]TABLEAU DE BORD'!E3594-'[1]TABLEAU DE BORD'!C3594</f>
        <v>0</v>
      </c>
      <c r="CI3596">
        <f>'[1]TABLEAU DE BORD'!H3594</f>
        <v>0</v>
      </c>
      <c r="CJ3596">
        <f>'[1]TABLEAU DE BORD'!K3594-'[1]TABLEAU DE BORD'!I3594</f>
        <v>0</v>
      </c>
    </row>
    <row r="3597" spans="84:88" x14ac:dyDescent="0.25">
      <c r="CF3597">
        <f>'[1]TABLEAU DE BORD'!B3595</f>
        <v>0</v>
      </c>
      <c r="CG3597">
        <f>'[1]TABLEAU DE BORD'!E3595-'[1]TABLEAU DE BORD'!C3595</f>
        <v>0</v>
      </c>
      <c r="CI3597">
        <f>'[1]TABLEAU DE BORD'!H3595</f>
        <v>0</v>
      </c>
      <c r="CJ3597">
        <f>'[1]TABLEAU DE BORD'!K3595-'[1]TABLEAU DE BORD'!I3595</f>
        <v>0</v>
      </c>
    </row>
    <row r="3598" spans="84:88" x14ac:dyDescent="0.25">
      <c r="CF3598">
        <f>'[1]TABLEAU DE BORD'!B3596</f>
        <v>0</v>
      </c>
      <c r="CG3598">
        <f>'[1]TABLEAU DE BORD'!E3596-'[1]TABLEAU DE BORD'!C3596</f>
        <v>0</v>
      </c>
      <c r="CI3598">
        <f>'[1]TABLEAU DE BORD'!H3596</f>
        <v>0</v>
      </c>
      <c r="CJ3598">
        <f>'[1]TABLEAU DE BORD'!K3596-'[1]TABLEAU DE BORD'!I3596</f>
        <v>0</v>
      </c>
    </row>
    <row r="3599" spans="84:88" x14ac:dyDescent="0.25">
      <c r="CF3599">
        <f>'[1]TABLEAU DE BORD'!B3597</f>
        <v>0</v>
      </c>
      <c r="CG3599">
        <f>'[1]TABLEAU DE BORD'!E3597-'[1]TABLEAU DE BORD'!C3597</f>
        <v>0</v>
      </c>
      <c r="CI3599">
        <f>'[1]TABLEAU DE BORD'!H3597</f>
        <v>0</v>
      </c>
      <c r="CJ3599">
        <f>'[1]TABLEAU DE BORD'!K3597-'[1]TABLEAU DE BORD'!I3597</f>
        <v>0</v>
      </c>
    </row>
    <row r="3600" spans="84:88" x14ac:dyDescent="0.25">
      <c r="CF3600">
        <f>'[1]TABLEAU DE BORD'!B3598</f>
        <v>0</v>
      </c>
      <c r="CG3600">
        <f>'[1]TABLEAU DE BORD'!E3598-'[1]TABLEAU DE BORD'!C3598</f>
        <v>0</v>
      </c>
      <c r="CI3600">
        <f>'[1]TABLEAU DE BORD'!H3598</f>
        <v>0</v>
      </c>
      <c r="CJ3600">
        <f>'[1]TABLEAU DE BORD'!K3598-'[1]TABLEAU DE BORD'!I3598</f>
        <v>0</v>
      </c>
    </row>
    <row r="3601" spans="84:88" x14ac:dyDescent="0.25">
      <c r="CF3601">
        <f>'[1]TABLEAU DE BORD'!B3599</f>
        <v>0</v>
      </c>
      <c r="CG3601">
        <f>'[1]TABLEAU DE BORD'!E3599-'[1]TABLEAU DE BORD'!C3599</f>
        <v>0</v>
      </c>
      <c r="CI3601">
        <f>'[1]TABLEAU DE BORD'!H3599</f>
        <v>0</v>
      </c>
      <c r="CJ3601">
        <f>'[1]TABLEAU DE BORD'!K3599-'[1]TABLEAU DE BORD'!I3599</f>
        <v>0</v>
      </c>
    </row>
    <row r="3602" spans="84:88" x14ac:dyDescent="0.25">
      <c r="CF3602">
        <f>'[1]TABLEAU DE BORD'!B3600</f>
        <v>0</v>
      </c>
      <c r="CG3602">
        <f>'[1]TABLEAU DE BORD'!E3600-'[1]TABLEAU DE BORD'!C3600</f>
        <v>0</v>
      </c>
      <c r="CI3602">
        <f>'[1]TABLEAU DE BORD'!H3600</f>
        <v>0</v>
      </c>
      <c r="CJ3602">
        <f>'[1]TABLEAU DE BORD'!K3600-'[1]TABLEAU DE BORD'!I3600</f>
        <v>0</v>
      </c>
    </row>
    <row r="3603" spans="84:88" x14ac:dyDescent="0.25">
      <c r="CF3603">
        <f>'[1]TABLEAU DE BORD'!B3601</f>
        <v>0</v>
      </c>
      <c r="CG3603">
        <f>'[1]TABLEAU DE BORD'!E3601-'[1]TABLEAU DE BORD'!C3601</f>
        <v>0</v>
      </c>
      <c r="CI3603">
        <f>'[1]TABLEAU DE BORD'!H3601</f>
        <v>0</v>
      </c>
      <c r="CJ3603">
        <f>'[1]TABLEAU DE BORD'!K3601-'[1]TABLEAU DE BORD'!I3601</f>
        <v>0</v>
      </c>
    </row>
    <row r="3604" spans="84:88" x14ac:dyDescent="0.25">
      <c r="CF3604">
        <f>'[1]TABLEAU DE BORD'!B3602</f>
        <v>0</v>
      </c>
      <c r="CG3604">
        <f>'[1]TABLEAU DE BORD'!E3602-'[1]TABLEAU DE BORD'!C3602</f>
        <v>0</v>
      </c>
      <c r="CI3604">
        <f>'[1]TABLEAU DE BORD'!H3602</f>
        <v>0</v>
      </c>
      <c r="CJ3604">
        <f>'[1]TABLEAU DE BORD'!K3602-'[1]TABLEAU DE BORD'!I3602</f>
        <v>0</v>
      </c>
    </row>
    <row r="3605" spans="84:88" x14ac:dyDescent="0.25">
      <c r="CF3605">
        <f>'[1]TABLEAU DE BORD'!B3603</f>
        <v>0</v>
      </c>
      <c r="CG3605">
        <f>'[1]TABLEAU DE BORD'!E3603-'[1]TABLEAU DE BORD'!C3603</f>
        <v>0</v>
      </c>
      <c r="CI3605">
        <f>'[1]TABLEAU DE BORD'!H3603</f>
        <v>0</v>
      </c>
      <c r="CJ3605">
        <f>'[1]TABLEAU DE BORD'!K3603-'[1]TABLEAU DE BORD'!I3603</f>
        <v>0</v>
      </c>
    </row>
    <row r="3606" spans="84:88" x14ac:dyDescent="0.25">
      <c r="CF3606">
        <f>'[1]TABLEAU DE BORD'!B3604</f>
        <v>0</v>
      </c>
      <c r="CG3606">
        <f>'[1]TABLEAU DE BORD'!E3604-'[1]TABLEAU DE BORD'!C3604</f>
        <v>0</v>
      </c>
      <c r="CI3606">
        <f>'[1]TABLEAU DE BORD'!H3604</f>
        <v>0</v>
      </c>
      <c r="CJ3606">
        <f>'[1]TABLEAU DE BORD'!K3604-'[1]TABLEAU DE BORD'!I3604</f>
        <v>0</v>
      </c>
    </row>
    <row r="3607" spans="84:88" x14ac:dyDescent="0.25">
      <c r="CF3607">
        <f>'[1]TABLEAU DE BORD'!B3605</f>
        <v>0</v>
      </c>
      <c r="CG3607">
        <f>'[1]TABLEAU DE BORD'!E3605-'[1]TABLEAU DE BORD'!C3605</f>
        <v>0</v>
      </c>
      <c r="CI3607">
        <f>'[1]TABLEAU DE BORD'!H3605</f>
        <v>0</v>
      </c>
      <c r="CJ3607">
        <f>'[1]TABLEAU DE BORD'!K3605-'[1]TABLEAU DE BORD'!I3605</f>
        <v>0</v>
      </c>
    </row>
    <row r="3608" spans="84:88" x14ac:dyDescent="0.25">
      <c r="CF3608">
        <f>'[1]TABLEAU DE BORD'!B3606</f>
        <v>0</v>
      </c>
      <c r="CG3608">
        <f>'[1]TABLEAU DE BORD'!E3606-'[1]TABLEAU DE BORD'!C3606</f>
        <v>0</v>
      </c>
      <c r="CI3608">
        <f>'[1]TABLEAU DE BORD'!H3606</f>
        <v>0</v>
      </c>
      <c r="CJ3608">
        <f>'[1]TABLEAU DE BORD'!K3606-'[1]TABLEAU DE BORD'!I3606</f>
        <v>0</v>
      </c>
    </row>
    <row r="3609" spans="84:88" x14ac:dyDescent="0.25">
      <c r="CF3609">
        <f>'[1]TABLEAU DE BORD'!B3607</f>
        <v>0</v>
      </c>
      <c r="CG3609">
        <f>'[1]TABLEAU DE BORD'!E3607-'[1]TABLEAU DE BORD'!C3607</f>
        <v>0</v>
      </c>
      <c r="CI3609">
        <f>'[1]TABLEAU DE BORD'!H3607</f>
        <v>0</v>
      </c>
      <c r="CJ3609">
        <f>'[1]TABLEAU DE BORD'!K3607-'[1]TABLEAU DE BORD'!I3607</f>
        <v>0</v>
      </c>
    </row>
    <row r="3610" spans="84:88" x14ac:dyDescent="0.25">
      <c r="CF3610">
        <f>'[1]TABLEAU DE BORD'!B3608</f>
        <v>0</v>
      </c>
      <c r="CG3610">
        <f>'[1]TABLEAU DE BORD'!E3608-'[1]TABLEAU DE BORD'!C3608</f>
        <v>0</v>
      </c>
      <c r="CI3610">
        <f>'[1]TABLEAU DE BORD'!H3608</f>
        <v>0</v>
      </c>
      <c r="CJ3610">
        <f>'[1]TABLEAU DE BORD'!K3608-'[1]TABLEAU DE BORD'!I3608</f>
        <v>0</v>
      </c>
    </row>
    <row r="3611" spans="84:88" x14ac:dyDescent="0.25">
      <c r="CF3611">
        <f>'[1]TABLEAU DE BORD'!B3609</f>
        <v>0</v>
      </c>
      <c r="CG3611">
        <f>'[1]TABLEAU DE BORD'!E3609-'[1]TABLEAU DE BORD'!C3609</f>
        <v>0</v>
      </c>
      <c r="CI3611">
        <f>'[1]TABLEAU DE BORD'!H3609</f>
        <v>0</v>
      </c>
      <c r="CJ3611">
        <f>'[1]TABLEAU DE BORD'!K3609-'[1]TABLEAU DE BORD'!I3609</f>
        <v>0</v>
      </c>
    </row>
    <row r="3612" spans="84:88" x14ac:dyDescent="0.25">
      <c r="CF3612">
        <f>'[1]TABLEAU DE BORD'!B3610</f>
        <v>0</v>
      </c>
      <c r="CG3612">
        <f>'[1]TABLEAU DE BORD'!E3610-'[1]TABLEAU DE BORD'!C3610</f>
        <v>0</v>
      </c>
      <c r="CI3612">
        <f>'[1]TABLEAU DE BORD'!H3610</f>
        <v>0</v>
      </c>
      <c r="CJ3612">
        <f>'[1]TABLEAU DE BORD'!K3610-'[1]TABLEAU DE BORD'!I3610</f>
        <v>0</v>
      </c>
    </row>
    <row r="3613" spans="84:88" x14ac:dyDescent="0.25">
      <c r="CF3613">
        <f>'[1]TABLEAU DE BORD'!B3611</f>
        <v>0</v>
      </c>
      <c r="CG3613">
        <f>'[1]TABLEAU DE BORD'!E3611-'[1]TABLEAU DE BORD'!C3611</f>
        <v>0</v>
      </c>
      <c r="CI3613">
        <f>'[1]TABLEAU DE BORD'!H3611</f>
        <v>0</v>
      </c>
      <c r="CJ3613">
        <f>'[1]TABLEAU DE BORD'!K3611-'[1]TABLEAU DE BORD'!I3611</f>
        <v>0</v>
      </c>
    </row>
    <row r="3614" spans="84:88" x14ac:dyDescent="0.25">
      <c r="CF3614">
        <f>'[1]TABLEAU DE BORD'!B3612</f>
        <v>0</v>
      </c>
      <c r="CG3614">
        <f>'[1]TABLEAU DE BORD'!E3612-'[1]TABLEAU DE BORD'!C3612</f>
        <v>0</v>
      </c>
      <c r="CI3614">
        <f>'[1]TABLEAU DE BORD'!H3612</f>
        <v>0</v>
      </c>
      <c r="CJ3614">
        <f>'[1]TABLEAU DE BORD'!K3612-'[1]TABLEAU DE BORD'!I3612</f>
        <v>0</v>
      </c>
    </row>
    <row r="3615" spans="84:88" x14ac:dyDescent="0.25">
      <c r="CF3615">
        <f>'[1]TABLEAU DE BORD'!B3613</f>
        <v>0</v>
      </c>
      <c r="CG3615">
        <f>'[1]TABLEAU DE BORD'!E3613-'[1]TABLEAU DE BORD'!C3613</f>
        <v>0</v>
      </c>
      <c r="CI3615">
        <f>'[1]TABLEAU DE BORD'!H3613</f>
        <v>0</v>
      </c>
      <c r="CJ3615">
        <f>'[1]TABLEAU DE BORD'!K3613-'[1]TABLEAU DE BORD'!I3613</f>
        <v>0</v>
      </c>
    </row>
    <row r="3616" spans="84:88" x14ac:dyDescent="0.25">
      <c r="CF3616">
        <f>'[1]TABLEAU DE BORD'!B3614</f>
        <v>0</v>
      </c>
      <c r="CG3616">
        <f>'[1]TABLEAU DE BORD'!E3614-'[1]TABLEAU DE BORD'!C3614</f>
        <v>0</v>
      </c>
      <c r="CI3616">
        <f>'[1]TABLEAU DE BORD'!H3614</f>
        <v>0</v>
      </c>
      <c r="CJ3616">
        <f>'[1]TABLEAU DE BORD'!K3614-'[1]TABLEAU DE BORD'!I3614</f>
        <v>0</v>
      </c>
    </row>
    <row r="3617" spans="84:88" x14ac:dyDescent="0.25">
      <c r="CF3617">
        <f>'[1]TABLEAU DE BORD'!B3615</f>
        <v>0</v>
      </c>
      <c r="CG3617">
        <f>'[1]TABLEAU DE BORD'!E3615-'[1]TABLEAU DE BORD'!C3615</f>
        <v>0</v>
      </c>
      <c r="CI3617">
        <f>'[1]TABLEAU DE BORD'!H3615</f>
        <v>0</v>
      </c>
      <c r="CJ3617">
        <f>'[1]TABLEAU DE BORD'!K3615-'[1]TABLEAU DE BORD'!I3615</f>
        <v>0</v>
      </c>
    </row>
    <row r="3618" spans="84:88" x14ac:dyDescent="0.25">
      <c r="CF3618">
        <f>'[1]TABLEAU DE BORD'!B3616</f>
        <v>0</v>
      </c>
      <c r="CG3618">
        <f>'[1]TABLEAU DE BORD'!E3616-'[1]TABLEAU DE BORD'!C3616</f>
        <v>0</v>
      </c>
      <c r="CI3618">
        <f>'[1]TABLEAU DE BORD'!H3616</f>
        <v>0</v>
      </c>
      <c r="CJ3618">
        <f>'[1]TABLEAU DE BORD'!K3616-'[1]TABLEAU DE BORD'!I3616</f>
        <v>0</v>
      </c>
    </row>
    <row r="3619" spans="84:88" x14ac:dyDescent="0.25">
      <c r="CF3619">
        <f>'[1]TABLEAU DE BORD'!B3617</f>
        <v>0</v>
      </c>
      <c r="CG3619">
        <f>'[1]TABLEAU DE BORD'!E3617-'[1]TABLEAU DE BORD'!C3617</f>
        <v>0</v>
      </c>
      <c r="CI3619">
        <f>'[1]TABLEAU DE BORD'!H3617</f>
        <v>0</v>
      </c>
      <c r="CJ3619">
        <f>'[1]TABLEAU DE BORD'!K3617-'[1]TABLEAU DE BORD'!I3617</f>
        <v>0</v>
      </c>
    </row>
    <row r="3620" spans="84:88" x14ac:dyDescent="0.25">
      <c r="CF3620">
        <f>'[1]TABLEAU DE BORD'!B3618</f>
        <v>0</v>
      </c>
      <c r="CG3620">
        <f>'[1]TABLEAU DE BORD'!E3618-'[1]TABLEAU DE BORD'!C3618</f>
        <v>0</v>
      </c>
      <c r="CI3620">
        <f>'[1]TABLEAU DE BORD'!H3618</f>
        <v>0</v>
      </c>
      <c r="CJ3620">
        <f>'[1]TABLEAU DE BORD'!K3618-'[1]TABLEAU DE BORD'!I3618</f>
        <v>0</v>
      </c>
    </row>
    <row r="3621" spans="84:88" x14ac:dyDescent="0.25">
      <c r="CF3621">
        <f>'[1]TABLEAU DE BORD'!B3619</f>
        <v>0</v>
      </c>
      <c r="CG3621">
        <f>'[1]TABLEAU DE BORD'!E3619-'[1]TABLEAU DE BORD'!C3619</f>
        <v>0</v>
      </c>
      <c r="CI3621">
        <f>'[1]TABLEAU DE BORD'!H3619</f>
        <v>0</v>
      </c>
      <c r="CJ3621">
        <f>'[1]TABLEAU DE BORD'!K3619-'[1]TABLEAU DE BORD'!I3619</f>
        <v>0</v>
      </c>
    </row>
    <row r="3622" spans="84:88" x14ac:dyDescent="0.25">
      <c r="CF3622">
        <f>'[1]TABLEAU DE BORD'!B3620</f>
        <v>0</v>
      </c>
      <c r="CG3622">
        <f>'[1]TABLEAU DE BORD'!E3620-'[1]TABLEAU DE BORD'!C3620</f>
        <v>0</v>
      </c>
      <c r="CI3622">
        <f>'[1]TABLEAU DE BORD'!H3620</f>
        <v>0</v>
      </c>
      <c r="CJ3622">
        <f>'[1]TABLEAU DE BORD'!K3620-'[1]TABLEAU DE BORD'!I3620</f>
        <v>0</v>
      </c>
    </row>
    <row r="3623" spans="84:88" x14ac:dyDescent="0.25">
      <c r="CF3623">
        <f>'[1]TABLEAU DE BORD'!B3621</f>
        <v>0</v>
      </c>
      <c r="CG3623">
        <f>'[1]TABLEAU DE BORD'!E3621-'[1]TABLEAU DE BORD'!C3621</f>
        <v>0</v>
      </c>
      <c r="CI3623">
        <f>'[1]TABLEAU DE BORD'!H3621</f>
        <v>0</v>
      </c>
      <c r="CJ3623">
        <f>'[1]TABLEAU DE BORD'!K3621-'[1]TABLEAU DE BORD'!I3621</f>
        <v>0</v>
      </c>
    </row>
    <row r="3624" spans="84:88" x14ac:dyDescent="0.25">
      <c r="CF3624">
        <f>'[1]TABLEAU DE BORD'!B3622</f>
        <v>0</v>
      </c>
      <c r="CG3624">
        <f>'[1]TABLEAU DE BORD'!E3622-'[1]TABLEAU DE BORD'!C3622</f>
        <v>0</v>
      </c>
      <c r="CI3624">
        <f>'[1]TABLEAU DE BORD'!H3622</f>
        <v>0</v>
      </c>
      <c r="CJ3624">
        <f>'[1]TABLEAU DE BORD'!K3622-'[1]TABLEAU DE BORD'!I3622</f>
        <v>0</v>
      </c>
    </row>
    <row r="3625" spans="84:88" x14ac:dyDescent="0.25">
      <c r="CF3625">
        <f>'[1]TABLEAU DE BORD'!B3623</f>
        <v>0</v>
      </c>
      <c r="CG3625">
        <f>'[1]TABLEAU DE BORD'!E3623-'[1]TABLEAU DE BORD'!C3623</f>
        <v>0</v>
      </c>
      <c r="CI3625">
        <f>'[1]TABLEAU DE BORD'!H3623</f>
        <v>0</v>
      </c>
      <c r="CJ3625">
        <f>'[1]TABLEAU DE BORD'!K3623-'[1]TABLEAU DE BORD'!I3623</f>
        <v>0</v>
      </c>
    </row>
    <row r="3626" spans="84:88" x14ac:dyDescent="0.25">
      <c r="CF3626">
        <f>'[1]TABLEAU DE BORD'!B3624</f>
        <v>0</v>
      </c>
      <c r="CG3626">
        <f>'[1]TABLEAU DE BORD'!E3624-'[1]TABLEAU DE BORD'!C3624</f>
        <v>0</v>
      </c>
      <c r="CI3626">
        <f>'[1]TABLEAU DE BORD'!H3624</f>
        <v>0</v>
      </c>
      <c r="CJ3626">
        <f>'[1]TABLEAU DE BORD'!K3624-'[1]TABLEAU DE BORD'!I3624</f>
        <v>0</v>
      </c>
    </row>
    <row r="3627" spans="84:88" x14ac:dyDescent="0.25">
      <c r="CF3627">
        <f>'[1]TABLEAU DE BORD'!B3625</f>
        <v>0</v>
      </c>
      <c r="CG3627">
        <f>'[1]TABLEAU DE BORD'!E3625-'[1]TABLEAU DE BORD'!C3625</f>
        <v>0</v>
      </c>
      <c r="CI3627">
        <f>'[1]TABLEAU DE BORD'!H3625</f>
        <v>0</v>
      </c>
      <c r="CJ3627">
        <f>'[1]TABLEAU DE BORD'!K3625-'[1]TABLEAU DE BORD'!I3625</f>
        <v>0</v>
      </c>
    </row>
    <row r="3628" spans="84:88" x14ac:dyDescent="0.25">
      <c r="CF3628">
        <f>'[1]TABLEAU DE BORD'!B3626</f>
        <v>0</v>
      </c>
      <c r="CG3628">
        <f>'[1]TABLEAU DE BORD'!E3626-'[1]TABLEAU DE BORD'!C3626</f>
        <v>0</v>
      </c>
      <c r="CI3628">
        <f>'[1]TABLEAU DE BORD'!H3626</f>
        <v>0</v>
      </c>
      <c r="CJ3628">
        <f>'[1]TABLEAU DE BORD'!K3626-'[1]TABLEAU DE BORD'!I3626</f>
        <v>0</v>
      </c>
    </row>
    <row r="3629" spans="84:88" x14ac:dyDescent="0.25">
      <c r="CF3629">
        <f>'[1]TABLEAU DE BORD'!B3627</f>
        <v>0</v>
      </c>
      <c r="CG3629">
        <f>'[1]TABLEAU DE BORD'!E3627-'[1]TABLEAU DE BORD'!C3627</f>
        <v>0</v>
      </c>
      <c r="CI3629">
        <f>'[1]TABLEAU DE BORD'!H3627</f>
        <v>0</v>
      </c>
      <c r="CJ3629">
        <f>'[1]TABLEAU DE BORD'!K3627-'[1]TABLEAU DE BORD'!I3627</f>
        <v>0</v>
      </c>
    </row>
    <row r="3630" spans="84:88" x14ac:dyDescent="0.25">
      <c r="CF3630">
        <f>'[1]TABLEAU DE BORD'!B3628</f>
        <v>0</v>
      </c>
      <c r="CG3630">
        <f>'[1]TABLEAU DE BORD'!E3628-'[1]TABLEAU DE BORD'!C3628</f>
        <v>0</v>
      </c>
      <c r="CI3630">
        <f>'[1]TABLEAU DE BORD'!H3628</f>
        <v>0</v>
      </c>
      <c r="CJ3630">
        <f>'[1]TABLEAU DE BORD'!K3628-'[1]TABLEAU DE BORD'!I3628</f>
        <v>0</v>
      </c>
    </row>
    <row r="3631" spans="84:88" x14ac:dyDescent="0.25">
      <c r="CF3631">
        <f>'[1]TABLEAU DE BORD'!B3629</f>
        <v>0</v>
      </c>
      <c r="CG3631">
        <f>'[1]TABLEAU DE BORD'!E3629-'[1]TABLEAU DE BORD'!C3629</f>
        <v>0</v>
      </c>
      <c r="CI3631">
        <f>'[1]TABLEAU DE BORD'!H3629</f>
        <v>0</v>
      </c>
      <c r="CJ3631">
        <f>'[1]TABLEAU DE BORD'!K3629-'[1]TABLEAU DE BORD'!I3629</f>
        <v>0</v>
      </c>
    </row>
    <row r="3632" spans="84:88" x14ac:dyDescent="0.25">
      <c r="CF3632">
        <f>'[1]TABLEAU DE BORD'!B3630</f>
        <v>0</v>
      </c>
      <c r="CG3632">
        <f>'[1]TABLEAU DE BORD'!E3630-'[1]TABLEAU DE BORD'!C3630</f>
        <v>0</v>
      </c>
      <c r="CI3632">
        <f>'[1]TABLEAU DE BORD'!H3630</f>
        <v>0</v>
      </c>
      <c r="CJ3632">
        <f>'[1]TABLEAU DE BORD'!K3630-'[1]TABLEAU DE BORD'!I3630</f>
        <v>0</v>
      </c>
    </row>
    <row r="3633" spans="84:88" x14ac:dyDescent="0.25">
      <c r="CF3633">
        <f>'[1]TABLEAU DE BORD'!B3631</f>
        <v>0</v>
      </c>
      <c r="CG3633">
        <f>'[1]TABLEAU DE BORD'!E3631-'[1]TABLEAU DE BORD'!C3631</f>
        <v>0</v>
      </c>
      <c r="CI3633">
        <f>'[1]TABLEAU DE BORD'!H3631</f>
        <v>0</v>
      </c>
      <c r="CJ3633">
        <f>'[1]TABLEAU DE BORD'!K3631-'[1]TABLEAU DE BORD'!I3631</f>
        <v>0</v>
      </c>
    </row>
    <row r="3634" spans="84:88" x14ac:dyDescent="0.25">
      <c r="CF3634">
        <f>'[1]TABLEAU DE BORD'!B3632</f>
        <v>0</v>
      </c>
      <c r="CG3634">
        <f>'[1]TABLEAU DE BORD'!E3632-'[1]TABLEAU DE BORD'!C3632</f>
        <v>0</v>
      </c>
      <c r="CI3634">
        <f>'[1]TABLEAU DE BORD'!H3632</f>
        <v>0</v>
      </c>
      <c r="CJ3634">
        <f>'[1]TABLEAU DE BORD'!K3632-'[1]TABLEAU DE BORD'!I3632</f>
        <v>0</v>
      </c>
    </row>
    <row r="3635" spans="84:88" x14ac:dyDescent="0.25">
      <c r="CF3635">
        <f>'[1]TABLEAU DE BORD'!B3633</f>
        <v>0</v>
      </c>
      <c r="CG3635">
        <f>'[1]TABLEAU DE BORD'!E3633-'[1]TABLEAU DE BORD'!C3633</f>
        <v>0</v>
      </c>
      <c r="CI3635">
        <f>'[1]TABLEAU DE BORD'!H3633</f>
        <v>0</v>
      </c>
      <c r="CJ3635">
        <f>'[1]TABLEAU DE BORD'!K3633-'[1]TABLEAU DE BORD'!I3633</f>
        <v>0</v>
      </c>
    </row>
    <row r="3636" spans="84:88" x14ac:dyDescent="0.25">
      <c r="CF3636">
        <f>'[1]TABLEAU DE BORD'!B3634</f>
        <v>0</v>
      </c>
      <c r="CG3636">
        <f>'[1]TABLEAU DE BORD'!E3634-'[1]TABLEAU DE BORD'!C3634</f>
        <v>0</v>
      </c>
      <c r="CI3636">
        <f>'[1]TABLEAU DE BORD'!H3634</f>
        <v>0</v>
      </c>
      <c r="CJ3636">
        <f>'[1]TABLEAU DE BORD'!K3634-'[1]TABLEAU DE BORD'!I3634</f>
        <v>0</v>
      </c>
    </row>
    <row r="3637" spans="84:88" x14ac:dyDescent="0.25">
      <c r="CF3637">
        <f>'[1]TABLEAU DE BORD'!B3635</f>
        <v>0</v>
      </c>
      <c r="CG3637">
        <f>'[1]TABLEAU DE BORD'!E3635-'[1]TABLEAU DE BORD'!C3635</f>
        <v>0</v>
      </c>
      <c r="CI3637">
        <f>'[1]TABLEAU DE BORD'!H3635</f>
        <v>0</v>
      </c>
      <c r="CJ3637">
        <f>'[1]TABLEAU DE BORD'!K3635-'[1]TABLEAU DE BORD'!I3635</f>
        <v>0</v>
      </c>
    </row>
    <row r="3638" spans="84:88" x14ac:dyDescent="0.25">
      <c r="CF3638">
        <f>'[1]TABLEAU DE BORD'!B3636</f>
        <v>0</v>
      </c>
      <c r="CG3638">
        <f>'[1]TABLEAU DE BORD'!E3636-'[1]TABLEAU DE BORD'!C3636</f>
        <v>0</v>
      </c>
      <c r="CI3638">
        <f>'[1]TABLEAU DE BORD'!H3636</f>
        <v>0</v>
      </c>
      <c r="CJ3638">
        <f>'[1]TABLEAU DE BORD'!K3636-'[1]TABLEAU DE BORD'!I3636</f>
        <v>0</v>
      </c>
    </row>
    <row r="3639" spans="84:88" x14ac:dyDescent="0.25">
      <c r="CF3639">
        <f>'[1]TABLEAU DE BORD'!B3637</f>
        <v>0</v>
      </c>
      <c r="CG3639">
        <f>'[1]TABLEAU DE BORD'!E3637-'[1]TABLEAU DE BORD'!C3637</f>
        <v>0</v>
      </c>
      <c r="CI3639">
        <f>'[1]TABLEAU DE BORD'!H3637</f>
        <v>0</v>
      </c>
      <c r="CJ3639">
        <f>'[1]TABLEAU DE BORD'!K3637-'[1]TABLEAU DE BORD'!I3637</f>
        <v>0</v>
      </c>
    </row>
    <row r="3640" spans="84:88" x14ac:dyDescent="0.25">
      <c r="CF3640">
        <f>'[1]TABLEAU DE BORD'!B3638</f>
        <v>0</v>
      </c>
      <c r="CG3640">
        <f>'[1]TABLEAU DE BORD'!E3638-'[1]TABLEAU DE BORD'!C3638</f>
        <v>0</v>
      </c>
      <c r="CI3640">
        <f>'[1]TABLEAU DE BORD'!H3638</f>
        <v>0</v>
      </c>
      <c r="CJ3640">
        <f>'[1]TABLEAU DE BORD'!K3638-'[1]TABLEAU DE BORD'!I3638</f>
        <v>0</v>
      </c>
    </row>
    <row r="3641" spans="84:88" x14ac:dyDescent="0.25">
      <c r="CF3641">
        <f>'[1]TABLEAU DE BORD'!B3639</f>
        <v>0</v>
      </c>
      <c r="CG3641">
        <f>'[1]TABLEAU DE BORD'!E3639-'[1]TABLEAU DE BORD'!C3639</f>
        <v>0</v>
      </c>
      <c r="CI3641">
        <f>'[1]TABLEAU DE BORD'!H3639</f>
        <v>0</v>
      </c>
      <c r="CJ3641">
        <f>'[1]TABLEAU DE BORD'!K3639-'[1]TABLEAU DE BORD'!I3639</f>
        <v>0</v>
      </c>
    </row>
    <row r="3642" spans="84:88" x14ac:dyDescent="0.25">
      <c r="CF3642">
        <f>'[1]TABLEAU DE BORD'!B3640</f>
        <v>0</v>
      </c>
      <c r="CG3642">
        <f>'[1]TABLEAU DE BORD'!E3640-'[1]TABLEAU DE BORD'!C3640</f>
        <v>0</v>
      </c>
      <c r="CI3642">
        <f>'[1]TABLEAU DE BORD'!H3640</f>
        <v>0</v>
      </c>
      <c r="CJ3642">
        <f>'[1]TABLEAU DE BORD'!K3640-'[1]TABLEAU DE BORD'!I3640</f>
        <v>0</v>
      </c>
    </row>
    <row r="3643" spans="84:88" x14ac:dyDescent="0.25">
      <c r="CF3643">
        <f>'[1]TABLEAU DE BORD'!B3641</f>
        <v>0</v>
      </c>
      <c r="CG3643">
        <f>'[1]TABLEAU DE BORD'!E3641-'[1]TABLEAU DE BORD'!C3641</f>
        <v>0</v>
      </c>
      <c r="CI3643">
        <f>'[1]TABLEAU DE BORD'!H3641</f>
        <v>0</v>
      </c>
      <c r="CJ3643">
        <f>'[1]TABLEAU DE BORD'!K3641-'[1]TABLEAU DE BORD'!I3641</f>
        <v>0</v>
      </c>
    </row>
    <row r="3644" spans="84:88" x14ac:dyDescent="0.25">
      <c r="CF3644">
        <f>'[1]TABLEAU DE BORD'!B3642</f>
        <v>0</v>
      </c>
      <c r="CG3644">
        <f>'[1]TABLEAU DE BORD'!E3642-'[1]TABLEAU DE BORD'!C3642</f>
        <v>0</v>
      </c>
      <c r="CI3644">
        <f>'[1]TABLEAU DE BORD'!H3642</f>
        <v>0</v>
      </c>
      <c r="CJ3644">
        <f>'[1]TABLEAU DE BORD'!K3642-'[1]TABLEAU DE BORD'!I3642</f>
        <v>0</v>
      </c>
    </row>
    <row r="3645" spans="84:88" x14ac:dyDescent="0.25">
      <c r="CF3645">
        <f>'[1]TABLEAU DE BORD'!B3643</f>
        <v>0</v>
      </c>
      <c r="CG3645">
        <f>'[1]TABLEAU DE BORD'!E3643-'[1]TABLEAU DE BORD'!C3643</f>
        <v>0</v>
      </c>
      <c r="CI3645">
        <f>'[1]TABLEAU DE BORD'!H3643</f>
        <v>0</v>
      </c>
      <c r="CJ3645">
        <f>'[1]TABLEAU DE BORD'!K3643-'[1]TABLEAU DE BORD'!I3643</f>
        <v>0</v>
      </c>
    </row>
    <row r="3646" spans="84:88" x14ac:dyDescent="0.25">
      <c r="CF3646">
        <f>'[1]TABLEAU DE BORD'!B3644</f>
        <v>0</v>
      </c>
      <c r="CG3646">
        <f>'[1]TABLEAU DE BORD'!E3644-'[1]TABLEAU DE BORD'!C3644</f>
        <v>0</v>
      </c>
      <c r="CI3646">
        <f>'[1]TABLEAU DE BORD'!H3644</f>
        <v>0</v>
      </c>
      <c r="CJ3646">
        <f>'[1]TABLEAU DE BORD'!K3644-'[1]TABLEAU DE BORD'!I3644</f>
        <v>0</v>
      </c>
    </row>
    <row r="3647" spans="84:88" x14ac:dyDescent="0.25">
      <c r="CF3647">
        <f>'[1]TABLEAU DE BORD'!B3645</f>
        <v>0</v>
      </c>
      <c r="CG3647">
        <f>'[1]TABLEAU DE BORD'!E3645-'[1]TABLEAU DE BORD'!C3645</f>
        <v>0</v>
      </c>
      <c r="CI3647">
        <f>'[1]TABLEAU DE BORD'!H3645</f>
        <v>0</v>
      </c>
      <c r="CJ3647">
        <f>'[1]TABLEAU DE BORD'!K3645-'[1]TABLEAU DE BORD'!I3645</f>
        <v>0</v>
      </c>
    </row>
    <row r="3648" spans="84:88" x14ac:dyDescent="0.25">
      <c r="CF3648">
        <f>'[1]TABLEAU DE BORD'!B3646</f>
        <v>0</v>
      </c>
      <c r="CG3648">
        <f>'[1]TABLEAU DE BORD'!E3646-'[1]TABLEAU DE BORD'!C3646</f>
        <v>0</v>
      </c>
      <c r="CI3648">
        <f>'[1]TABLEAU DE BORD'!H3646</f>
        <v>0</v>
      </c>
      <c r="CJ3648">
        <f>'[1]TABLEAU DE BORD'!K3646-'[1]TABLEAU DE BORD'!I3646</f>
        <v>0</v>
      </c>
    </row>
    <row r="3649" spans="84:88" x14ac:dyDescent="0.25">
      <c r="CF3649">
        <f>'[1]TABLEAU DE BORD'!B3647</f>
        <v>0</v>
      </c>
      <c r="CG3649">
        <f>'[1]TABLEAU DE BORD'!E3647-'[1]TABLEAU DE BORD'!C3647</f>
        <v>0</v>
      </c>
      <c r="CI3649">
        <f>'[1]TABLEAU DE BORD'!H3647</f>
        <v>0</v>
      </c>
      <c r="CJ3649">
        <f>'[1]TABLEAU DE BORD'!K3647-'[1]TABLEAU DE BORD'!I3647</f>
        <v>0</v>
      </c>
    </row>
    <row r="3650" spans="84:88" x14ac:dyDescent="0.25">
      <c r="CF3650">
        <f>'[1]TABLEAU DE BORD'!B3648</f>
        <v>0</v>
      </c>
      <c r="CG3650">
        <f>'[1]TABLEAU DE BORD'!E3648-'[1]TABLEAU DE BORD'!C3648</f>
        <v>0</v>
      </c>
      <c r="CI3650">
        <f>'[1]TABLEAU DE BORD'!H3648</f>
        <v>0</v>
      </c>
      <c r="CJ3650">
        <f>'[1]TABLEAU DE BORD'!K3648-'[1]TABLEAU DE BORD'!I3648</f>
        <v>0</v>
      </c>
    </row>
    <row r="3651" spans="84:88" x14ac:dyDescent="0.25">
      <c r="CF3651">
        <f>'[1]TABLEAU DE BORD'!B3649</f>
        <v>0</v>
      </c>
      <c r="CG3651">
        <f>'[1]TABLEAU DE BORD'!E3649-'[1]TABLEAU DE BORD'!C3649</f>
        <v>0</v>
      </c>
      <c r="CI3651">
        <f>'[1]TABLEAU DE BORD'!H3649</f>
        <v>0</v>
      </c>
      <c r="CJ3651">
        <f>'[1]TABLEAU DE BORD'!K3649-'[1]TABLEAU DE BORD'!I3649</f>
        <v>0</v>
      </c>
    </row>
    <row r="3652" spans="84:88" x14ac:dyDescent="0.25">
      <c r="CF3652">
        <f>'[1]TABLEAU DE BORD'!B3650</f>
        <v>0</v>
      </c>
      <c r="CG3652">
        <f>'[1]TABLEAU DE BORD'!E3650-'[1]TABLEAU DE BORD'!C3650</f>
        <v>0</v>
      </c>
      <c r="CI3652">
        <f>'[1]TABLEAU DE BORD'!H3650</f>
        <v>0</v>
      </c>
      <c r="CJ3652">
        <f>'[1]TABLEAU DE BORD'!K3650-'[1]TABLEAU DE BORD'!I3650</f>
        <v>0</v>
      </c>
    </row>
    <row r="3653" spans="84:88" x14ac:dyDescent="0.25">
      <c r="CF3653">
        <f>'[1]TABLEAU DE BORD'!B3651</f>
        <v>0</v>
      </c>
      <c r="CG3653">
        <f>'[1]TABLEAU DE BORD'!E3651-'[1]TABLEAU DE BORD'!C3651</f>
        <v>0</v>
      </c>
      <c r="CI3653">
        <f>'[1]TABLEAU DE BORD'!H3651</f>
        <v>0</v>
      </c>
      <c r="CJ3653">
        <f>'[1]TABLEAU DE BORD'!K3651-'[1]TABLEAU DE BORD'!I3651</f>
        <v>0</v>
      </c>
    </row>
    <row r="3654" spans="84:88" x14ac:dyDescent="0.25">
      <c r="CF3654">
        <f>'[1]TABLEAU DE BORD'!B3652</f>
        <v>0</v>
      </c>
      <c r="CG3654">
        <f>'[1]TABLEAU DE BORD'!E3652-'[1]TABLEAU DE BORD'!C3652</f>
        <v>0</v>
      </c>
      <c r="CI3654">
        <f>'[1]TABLEAU DE BORD'!H3652</f>
        <v>0</v>
      </c>
      <c r="CJ3654">
        <f>'[1]TABLEAU DE BORD'!K3652-'[1]TABLEAU DE BORD'!I3652</f>
        <v>0</v>
      </c>
    </row>
    <row r="3655" spans="84:88" x14ac:dyDescent="0.25">
      <c r="CF3655">
        <f>'[1]TABLEAU DE BORD'!B3653</f>
        <v>0</v>
      </c>
      <c r="CG3655">
        <f>'[1]TABLEAU DE BORD'!E3653-'[1]TABLEAU DE BORD'!C3653</f>
        <v>0</v>
      </c>
      <c r="CI3655">
        <f>'[1]TABLEAU DE BORD'!H3653</f>
        <v>0</v>
      </c>
      <c r="CJ3655">
        <f>'[1]TABLEAU DE BORD'!K3653-'[1]TABLEAU DE BORD'!I3653</f>
        <v>0</v>
      </c>
    </row>
    <row r="3656" spans="84:88" x14ac:dyDescent="0.25">
      <c r="CF3656">
        <f>'[1]TABLEAU DE BORD'!B3654</f>
        <v>0</v>
      </c>
      <c r="CG3656">
        <f>'[1]TABLEAU DE BORD'!E3654-'[1]TABLEAU DE BORD'!C3654</f>
        <v>0</v>
      </c>
      <c r="CI3656">
        <f>'[1]TABLEAU DE BORD'!H3654</f>
        <v>0</v>
      </c>
      <c r="CJ3656">
        <f>'[1]TABLEAU DE BORD'!K3654-'[1]TABLEAU DE BORD'!I3654</f>
        <v>0</v>
      </c>
    </row>
    <row r="3657" spans="84:88" x14ac:dyDescent="0.25">
      <c r="CF3657">
        <f>'[1]TABLEAU DE BORD'!B3655</f>
        <v>0</v>
      </c>
      <c r="CG3657">
        <f>'[1]TABLEAU DE BORD'!E3655-'[1]TABLEAU DE BORD'!C3655</f>
        <v>0</v>
      </c>
      <c r="CI3657">
        <f>'[1]TABLEAU DE BORD'!H3655</f>
        <v>0</v>
      </c>
      <c r="CJ3657">
        <f>'[1]TABLEAU DE BORD'!K3655-'[1]TABLEAU DE BORD'!I3655</f>
        <v>0</v>
      </c>
    </row>
    <row r="3658" spans="84:88" x14ac:dyDescent="0.25">
      <c r="CF3658">
        <f>'[1]TABLEAU DE BORD'!B3656</f>
        <v>0</v>
      </c>
      <c r="CG3658">
        <f>'[1]TABLEAU DE BORD'!E3656-'[1]TABLEAU DE BORD'!C3656</f>
        <v>0</v>
      </c>
      <c r="CI3658">
        <f>'[1]TABLEAU DE BORD'!H3656</f>
        <v>0</v>
      </c>
      <c r="CJ3658">
        <f>'[1]TABLEAU DE BORD'!K3656-'[1]TABLEAU DE BORD'!I3656</f>
        <v>0</v>
      </c>
    </row>
    <row r="3659" spans="84:88" x14ac:dyDescent="0.25">
      <c r="CF3659">
        <f>'[1]TABLEAU DE BORD'!B3657</f>
        <v>0</v>
      </c>
      <c r="CG3659">
        <f>'[1]TABLEAU DE BORD'!E3657-'[1]TABLEAU DE BORD'!C3657</f>
        <v>0</v>
      </c>
      <c r="CI3659">
        <f>'[1]TABLEAU DE BORD'!H3657</f>
        <v>0</v>
      </c>
      <c r="CJ3659">
        <f>'[1]TABLEAU DE BORD'!K3657-'[1]TABLEAU DE BORD'!I3657</f>
        <v>0</v>
      </c>
    </row>
    <row r="3660" spans="84:88" x14ac:dyDescent="0.25">
      <c r="CF3660">
        <f>'[1]TABLEAU DE BORD'!B3658</f>
        <v>0</v>
      </c>
      <c r="CG3660">
        <f>'[1]TABLEAU DE BORD'!E3658-'[1]TABLEAU DE BORD'!C3658</f>
        <v>0</v>
      </c>
      <c r="CI3660">
        <f>'[1]TABLEAU DE BORD'!H3658</f>
        <v>0</v>
      </c>
      <c r="CJ3660">
        <f>'[1]TABLEAU DE BORD'!K3658-'[1]TABLEAU DE BORD'!I3658</f>
        <v>0</v>
      </c>
    </row>
    <row r="3661" spans="84:88" x14ac:dyDescent="0.25">
      <c r="CF3661">
        <f>'[1]TABLEAU DE BORD'!B3659</f>
        <v>0</v>
      </c>
      <c r="CG3661">
        <f>'[1]TABLEAU DE BORD'!E3659-'[1]TABLEAU DE BORD'!C3659</f>
        <v>0</v>
      </c>
      <c r="CI3661">
        <f>'[1]TABLEAU DE BORD'!H3659</f>
        <v>0</v>
      </c>
      <c r="CJ3661">
        <f>'[1]TABLEAU DE BORD'!K3659-'[1]TABLEAU DE BORD'!I3659</f>
        <v>0</v>
      </c>
    </row>
    <row r="3662" spans="84:88" x14ac:dyDescent="0.25">
      <c r="CF3662">
        <f>'[1]TABLEAU DE BORD'!B3660</f>
        <v>0</v>
      </c>
      <c r="CG3662">
        <f>'[1]TABLEAU DE BORD'!E3660-'[1]TABLEAU DE BORD'!C3660</f>
        <v>0</v>
      </c>
      <c r="CI3662">
        <f>'[1]TABLEAU DE BORD'!H3660</f>
        <v>0</v>
      </c>
      <c r="CJ3662">
        <f>'[1]TABLEAU DE BORD'!K3660-'[1]TABLEAU DE BORD'!I3660</f>
        <v>0</v>
      </c>
    </row>
    <row r="3663" spans="84:88" x14ac:dyDescent="0.25">
      <c r="CF3663">
        <f>'[1]TABLEAU DE BORD'!B3661</f>
        <v>0</v>
      </c>
      <c r="CG3663">
        <f>'[1]TABLEAU DE BORD'!E3661-'[1]TABLEAU DE BORD'!C3661</f>
        <v>0</v>
      </c>
      <c r="CI3663">
        <f>'[1]TABLEAU DE BORD'!H3661</f>
        <v>0</v>
      </c>
      <c r="CJ3663">
        <f>'[1]TABLEAU DE BORD'!K3661-'[1]TABLEAU DE BORD'!I3661</f>
        <v>0</v>
      </c>
    </row>
    <row r="3664" spans="84:88" x14ac:dyDescent="0.25">
      <c r="CF3664">
        <f>'[1]TABLEAU DE BORD'!B3662</f>
        <v>0</v>
      </c>
      <c r="CG3664">
        <f>'[1]TABLEAU DE BORD'!E3662-'[1]TABLEAU DE BORD'!C3662</f>
        <v>0</v>
      </c>
      <c r="CI3664">
        <f>'[1]TABLEAU DE BORD'!H3662</f>
        <v>0</v>
      </c>
      <c r="CJ3664">
        <f>'[1]TABLEAU DE BORD'!K3662-'[1]TABLEAU DE BORD'!I3662</f>
        <v>0</v>
      </c>
    </row>
    <row r="3665" spans="84:88" x14ac:dyDescent="0.25">
      <c r="CF3665">
        <f>'[1]TABLEAU DE BORD'!B3663</f>
        <v>0</v>
      </c>
      <c r="CG3665">
        <f>'[1]TABLEAU DE BORD'!E3663-'[1]TABLEAU DE BORD'!C3663</f>
        <v>0</v>
      </c>
      <c r="CI3665">
        <f>'[1]TABLEAU DE BORD'!H3663</f>
        <v>0</v>
      </c>
      <c r="CJ3665">
        <f>'[1]TABLEAU DE BORD'!K3663-'[1]TABLEAU DE BORD'!I3663</f>
        <v>0</v>
      </c>
    </row>
    <row r="3666" spans="84:88" x14ac:dyDescent="0.25">
      <c r="CF3666">
        <f>'[1]TABLEAU DE BORD'!B3664</f>
        <v>0</v>
      </c>
      <c r="CG3666">
        <f>'[1]TABLEAU DE BORD'!E3664-'[1]TABLEAU DE BORD'!C3664</f>
        <v>0</v>
      </c>
      <c r="CI3666">
        <f>'[1]TABLEAU DE BORD'!H3664</f>
        <v>0</v>
      </c>
      <c r="CJ3666">
        <f>'[1]TABLEAU DE BORD'!K3664-'[1]TABLEAU DE BORD'!I3664</f>
        <v>0</v>
      </c>
    </row>
    <row r="3667" spans="84:88" x14ac:dyDescent="0.25">
      <c r="CF3667">
        <f>'[1]TABLEAU DE BORD'!B3665</f>
        <v>0</v>
      </c>
      <c r="CG3667">
        <f>'[1]TABLEAU DE BORD'!E3665-'[1]TABLEAU DE BORD'!C3665</f>
        <v>0</v>
      </c>
      <c r="CI3667">
        <f>'[1]TABLEAU DE BORD'!H3665</f>
        <v>0</v>
      </c>
      <c r="CJ3667">
        <f>'[1]TABLEAU DE BORD'!K3665-'[1]TABLEAU DE BORD'!I3665</f>
        <v>0</v>
      </c>
    </row>
    <row r="3668" spans="84:88" x14ac:dyDescent="0.25">
      <c r="CF3668">
        <f>'[1]TABLEAU DE BORD'!B3666</f>
        <v>0</v>
      </c>
      <c r="CG3668">
        <f>'[1]TABLEAU DE BORD'!E3666-'[1]TABLEAU DE BORD'!C3666</f>
        <v>0</v>
      </c>
      <c r="CI3668">
        <f>'[1]TABLEAU DE BORD'!H3666</f>
        <v>0</v>
      </c>
      <c r="CJ3668">
        <f>'[1]TABLEAU DE BORD'!K3666-'[1]TABLEAU DE BORD'!I3666</f>
        <v>0</v>
      </c>
    </row>
    <row r="3669" spans="84:88" x14ac:dyDescent="0.25">
      <c r="CF3669">
        <f>'[1]TABLEAU DE BORD'!B3667</f>
        <v>0</v>
      </c>
      <c r="CG3669">
        <f>'[1]TABLEAU DE BORD'!E3667-'[1]TABLEAU DE BORD'!C3667</f>
        <v>0</v>
      </c>
      <c r="CI3669">
        <f>'[1]TABLEAU DE BORD'!H3667</f>
        <v>0</v>
      </c>
      <c r="CJ3669">
        <f>'[1]TABLEAU DE BORD'!K3667-'[1]TABLEAU DE BORD'!I3667</f>
        <v>0</v>
      </c>
    </row>
    <row r="3670" spans="84:88" x14ac:dyDescent="0.25">
      <c r="CF3670">
        <f>'[1]TABLEAU DE BORD'!B3668</f>
        <v>0</v>
      </c>
      <c r="CG3670">
        <f>'[1]TABLEAU DE BORD'!E3668-'[1]TABLEAU DE BORD'!C3668</f>
        <v>0</v>
      </c>
      <c r="CI3670">
        <f>'[1]TABLEAU DE BORD'!H3668</f>
        <v>0</v>
      </c>
      <c r="CJ3670">
        <f>'[1]TABLEAU DE BORD'!K3668-'[1]TABLEAU DE BORD'!I3668</f>
        <v>0</v>
      </c>
    </row>
    <row r="3671" spans="84:88" x14ac:dyDescent="0.25">
      <c r="CF3671">
        <f>'[1]TABLEAU DE BORD'!B3669</f>
        <v>0</v>
      </c>
      <c r="CG3671">
        <f>'[1]TABLEAU DE BORD'!E3669-'[1]TABLEAU DE BORD'!C3669</f>
        <v>0</v>
      </c>
      <c r="CI3671">
        <f>'[1]TABLEAU DE BORD'!H3669</f>
        <v>0</v>
      </c>
      <c r="CJ3671">
        <f>'[1]TABLEAU DE BORD'!K3669-'[1]TABLEAU DE BORD'!I3669</f>
        <v>0</v>
      </c>
    </row>
    <row r="3672" spans="84:88" x14ac:dyDescent="0.25">
      <c r="CF3672">
        <f>'[1]TABLEAU DE BORD'!B3670</f>
        <v>0</v>
      </c>
      <c r="CG3672">
        <f>'[1]TABLEAU DE BORD'!E3670-'[1]TABLEAU DE BORD'!C3670</f>
        <v>0</v>
      </c>
      <c r="CI3672">
        <f>'[1]TABLEAU DE BORD'!H3670</f>
        <v>0</v>
      </c>
      <c r="CJ3672">
        <f>'[1]TABLEAU DE BORD'!K3670-'[1]TABLEAU DE BORD'!I3670</f>
        <v>0</v>
      </c>
    </row>
    <row r="3673" spans="84:88" x14ac:dyDescent="0.25">
      <c r="CF3673">
        <f>'[1]TABLEAU DE BORD'!B3671</f>
        <v>0</v>
      </c>
      <c r="CG3673">
        <f>'[1]TABLEAU DE BORD'!E3671-'[1]TABLEAU DE BORD'!C3671</f>
        <v>0</v>
      </c>
      <c r="CI3673">
        <f>'[1]TABLEAU DE BORD'!H3671</f>
        <v>0</v>
      </c>
      <c r="CJ3673">
        <f>'[1]TABLEAU DE BORD'!K3671-'[1]TABLEAU DE BORD'!I3671</f>
        <v>0</v>
      </c>
    </row>
    <row r="3674" spans="84:88" x14ac:dyDescent="0.25">
      <c r="CF3674">
        <f>'[1]TABLEAU DE BORD'!B3672</f>
        <v>0</v>
      </c>
      <c r="CG3674">
        <f>'[1]TABLEAU DE BORD'!E3672-'[1]TABLEAU DE BORD'!C3672</f>
        <v>0</v>
      </c>
      <c r="CI3674">
        <f>'[1]TABLEAU DE BORD'!H3672</f>
        <v>0</v>
      </c>
      <c r="CJ3674">
        <f>'[1]TABLEAU DE BORD'!K3672-'[1]TABLEAU DE BORD'!I3672</f>
        <v>0</v>
      </c>
    </row>
    <row r="3675" spans="84:88" x14ac:dyDescent="0.25">
      <c r="CF3675">
        <f>'[1]TABLEAU DE BORD'!B3673</f>
        <v>0</v>
      </c>
      <c r="CG3675">
        <f>'[1]TABLEAU DE BORD'!E3673-'[1]TABLEAU DE BORD'!C3673</f>
        <v>0</v>
      </c>
      <c r="CI3675">
        <f>'[1]TABLEAU DE BORD'!H3673</f>
        <v>0</v>
      </c>
      <c r="CJ3675">
        <f>'[1]TABLEAU DE BORD'!K3673-'[1]TABLEAU DE BORD'!I3673</f>
        <v>0</v>
      </c>
    </row>
    <row r="3676" spans="84:88" x14ac:dyDescent="0.25">
      <c r="CF3676">
        <f>'[1]TABLEAU DE BORD'!B3674</f>
        <v>0</v>
      </c>
      <c r="CG3676">
        <f>'[1]TABLEAU DE BORD'!E3674-'[1]TABLEAU DE BORD'!C3674</f>
        <v>0</v>
      </c>
      <c r="CI3676">
        <f>'[1]TABLEAU DE BORD'!H3674</f>
        <v>0</v>
      </c>
      <c r="CJ3676">
        <f>'[1]TABLEAU DE BORD'!K3674-'[1]TABLEAU DE BORD'!I3674</f>
        <v>0</v>
      </c>
    </row>
    <row r="3677" spans="84:88" x14ac:dyDescent="0.25">
      <c r="CF3677">
        <f>'[1]TABLEAU DE BORD'!B3675</f>
        <v>0</v>
      </c>
      <c r="CG3677">
        <f>'[1]TABLEAU DE BORD'!E3675-'[1]TABLEAU DE BORD'!C3675</f>
        <v>0</v>
      </c>
      <c r="CI3677">
        <f>'[1]TABLEAU DE BORD'!H3675</f>
        <v>0</v>
      </c>
      <c r="CJ3677">
        <f>'[1]TABLEAU DE BORD'!K3675-'[1]TABLEAU DE BORD'!I3675</f>
        <v>0</v>
      </c>
    </row>
    <row r="3678" spans="84:88" x14ac:dyDescent="0.25">
      <c r="CF3678">
        <f>'[1]TABLEAU DE BORD'!B3676</f>
        <v>0</v>
      </c>
      <c r="CG3678">
        <f>'[1]TABLEAU DE BORD'!E3676-'[1]TABLEAU DE BORD'!C3676</f>
        <v>0</v>
      </c>
      <c r="CI3678">
        <f>'[1]TABLEAU DE BORD'!H3676</f>
        <v>0</v>
      </c>
      <c r="CJ3678">
        <f>'[1]TABLEAU DE BORD'!K3676-'[1]TABLEAU DE BORD'!I3676</f>
        <v>0</v>
      </c>
    </row>
    <row r="3679" spans="84:88" x14ac:dyDescent="0.25">
      <c r="CF3679">
        <f>'[1]TABLEAU DE BORD'!B3677</f>
        <v>0</v>
      </c>
      <c r="CG3679">
        <f>'[1]TABLEAU DE BORD'!E3677-'[1]TABLEAU DE BORD'!C3677</f>
        <v>0</v>
      </c>
      <c r="CI3679">
        <f>'[1]TABLEAU DE BORD'!H3677</f>
        <v>0</v>
      </c>
      <c r="CJ3679">
        <f>'[1]TABLEAU DE BORD'!K3677-'[1]TABLEAU DE BORD'!I3677</f>
        <v>0</v>
      </c>
    </row>
    <row r="3680" spans="84:88" x14ac:dyDescent="0.25">
      <c r="CF3680">
        <f>'[1]TABLEAU DE BORD'!B3678</f>
        <v>0</v>
      </c>
      <c r="CG3680">
        <f>'[1]TABLEAU DE BORD'!E3678-'[1]TABLEAU DE BORD'!C3678</f>
        <v>0</v>
      </c>
      <c r="CI3680">
        <f>'[1]TABLEAU DE BORD'!H3678</f>
        <v>0</v>
      </c>
      <c r="CJ3680">
        <f>'[1]TABLEAU DE BORD'!K3678-'[1]TABLEAU DE BORD'!I3678</f>
        <v>0</v>
      </c>
    </row>
    <row r="3681" spans="84:88" x14ac:dyDescent="0.25">
      <c r="CF3681">
        <f>'[1]TABLEAU DE BORD'!B3679</f>
        <v>0</v>
      </c>
      <c r="CG3681">
        <f>'[1]TABLEAU DE BORD'!E3679-'[1]TABLEAU DE BORD'!C3679</f>
        <v>0</v>
      </c>
      <c r="CI3681">
        <f>'[1]TABLEAU DE BORD'!H3679</f>
        <v>0</v>
      </c>
      <c r="CJ3681">
        <f>'[1]TABLEAU DE BORD'!K3679-'[1]TABLEAU DE BORD'!I3679</f>
        <v>0</v>
      </c>
    </row>
    <row r="3682" spans="84:88" x14ac:dyDescent="0.25">
      <c r="CF3682">
        <f>'[1]TABLEAU DE BORD'!B3680</f>
        <v>0</v>
      </c>
      <c r="CG3682">
        <f>'[1]TABLEAU DE BORD'!E3680-'[1]TABLEAU DE BORD'!C3680</f>
        <v>0</v>
      </c>
      <c r="CI3682">
        <f>'[1]TABLEAU DE BORD'!H3680</f>
        <v>0</v>
      </c>
      <c r="CJ3682">
        <f>'[1]TABLEAU DE BORD'!K3680-'[1]TABLEAU DE BORD'!I3680</f>
        <v>0</v>
      </c>
    </row>
    <row r="3683" spans="84:88" x14ac:dyDescent="0.25">
      <c r="CF3683">
        <f>'[1]TABLEAU DE BORD'!B3681</f>
        <v>0</v>
      </c>
      <c r="CG3683">
        <f>'[1]TABLEAU DE BORD'!E3681-'[1]TABLEAU DE BORD'!C3681</f>
        <v>0</v>
      </c>
      <c r="CI3683">
        <f>'[1]TABLEAU DE BORD'!H3681</f>
        <v>0</v>
      </c>
      <c r="CJ3683">
        <f>'[1]TABLEAU DE BORD'!K3681-'[1]TABLEAU DE BORD'!I3681</f>
        <v>0</v>
      </c>
    </row>
    <row r="3684" spans="84:88" x14ac:dyDescent="0.25">
      <c r="CF3684">
        <f>'[1]TABLEAU DE BORD'!B3682</f>
        <v>0</v>
      </c>
      <c r="CG3684">
        <f>'[1]TABLEAU DE BORD'!E3682-'[1]TABLEAU DE BORD'!C3682</f>
        <v>0</v>
      </c>
      <c r="CI3684">
        <f>'[1]TABLEAU DE BORD'!H3682</f>
        <v>0</v>
      </c>
      <c r="CJ3684">
        <f>'[1]TABLEAU DE BORD'!K3682-'[1]TABLEAU DE BORD'!I3682</f>
        <v>0</v>
      </c>
    </row>
    <row r="3685" spans="84:88" x14ac:dyDescent="0.25">
      <c r="CF3685">
        <f>'[1]TABLEAU DE BORD'!B3683</f>
        <v>0</v>
      </c>
      <c r="CG3685">
        <f>'[1]TABLEAU DE BORD'!E3683-'[1]TABLEAU DE BORD'!C3683</f>
        <v>0</v>
      </c>
      <c r="CI3685">
        <f>'[1]TABLEAU DE BORD'!H3683</f>
        <v>0</v>
      </c>
      <c r="CJ3685">
        <f>'[1]TABLEAU DE BORD'!K3683-'[1]TABLEAU DE BORD'!I3683</f>
        <v>0</v>
      </c>
    </row>
    <row r="3686" spans="84:88" x14ac:dyDescent="0.25">
      <c r="CF3686">
        <f>'[1]TABLEAU DE BORD'!B3684</f>
        <v>0</v>
      </c>
      <c r="CG3686">
        <f>'[1]TABLEAU DE BORD'!E3684-'[1]TABLEAU DE BORD'!C3684</f>
        <v>0</v>
      </c>
      <c r="CI3686">
        <f>'[1]TABLEAU DE BORD'!H3684</f>
        <v>0</v>
      </c>
      <c r="CJ3686">
        <f>'[1]TABLEAU DE BORD'!K3684-'[1]TABLEAU DE BORD'!I3684</f>
        <v>0</v>
      </c>
    </row>
    <row r="3687" spans="84:88" x14ac:dyDescent="0.25">
      <c r="CF3687">
        <f>'[1]TABLEAU DE BORD'!B3685</f>
        <v>0</v>
      </c>
      <c r="CG3687">
        <f>'[1]TABLEAU DE BORD'!E3685-'[1]TABLEAU DE BORD'!C3685</f>
        <v>0</v>
      </c>
      <c r="CI3687">
        <f>'[1]TABLEAU DE BORD'!H3685</f>
        <v>0</v>
      </c>
      <c r="CJ3687">
        <f>'[1]TABLEAU DE BORD'!K3685-'[1]TABLEAU DE BORD'!I3685</f>
        <v>0</v>
      </c>
    </row>
    <row r="3688" spans="84:88" x14ac:dyDescent="0.25">
      <c r="CF3688">
        <f>'[1]TABLEAU DE BORD'!B3686</f>
        <v>0</v>
      </c>
      <c r="CG3688">
        <f>'[1]TABLEAU DE BORD'!E3686-'[1]TABLEAU DE BORD'!C3686</f>
        <v>0</v>
      </c>
      <c r="CI3688">
        <f>'[1]TABLEAU DE BORD'!H3686</f>
        <v>0</v>
      </c>
      <c r="CJ3688">
        <f>'[1]TABLEAU DE BORD'!K3686-'[1]TABLEAU DE BORD'!I3686</f>
        <v>0</v>
      </c>
    </row>
    <row r="3689" spans="84:88" x14ac:dyDescent="0.25">
      <c r="CF3689">
        <f>'[1]TABLEAU DE BORD'!B3687</f>
        <v>0</v>
      </c>
      <c r="CG3689">
        <f>'[1]TABLEAU DE BORD'!E3687-'[1]TABLEAU DE BORD'!C3687</f>
        <v>0</v>
      </c>
      <c r="CI3689">
        <f>'[1]TABLEAU DE BORD'!H3687</f>
        <v>0</v>
      </c>
      <c r="CJ3689">
        <f>'[1]TABLEAU DE BORD'!K3687-'[1]TABLEAU DE BORD'!I3687</f>
        <v>0</v>
      </c>
    </row>
    <row r="3690" spans="84:88" x14ac:dyDescent="0.25">
      <c r="CF3690">
        <f>'[1]TABLEAU DE BORD'!B3688</f>
        <v>0</v>
      </c>
      <c r="CG3690">
        <f>'[1]TABLEAU DE BORD'!E3688-'[1]TABLEAU DE BORD'!C3688</f>
        <v>0</v>
      </c>
      <c r="CI3690">
        <f>'[1]TABLEAU DE BORD'!H3688</f>
        <v>0</v>
      </c>
      <c r="CJ3690">
        <f>'[1]TABLEAU DE BORD'!K3688-'[1]TABLEAU DE BORD'!I3688</f>
        <v>0</v>
      </c>
    </row>
    <row r="3691" spans="84:88" x14ac:dyDescent="0.25">
      <c r="CF3691">
        <f>'[1]TABLEAU DE BORD'!B3689</f>
        <v>0</v>
      </c>
      <c r="CG3691">
        <f>'[1]TABLEAU DE BORD'!E3689-'[1]TABLEAU DE BORD'!C3689</f>
        <v>0</v>
      </c>
      <c r="CI3691">
        <f>'[1]TABLEAU DE BORD'!H3689</f>
        <v>0</v>
      </c>
      <c r="CJ3691">
        <f>'[1]TABLEAU DE BORD'!K3689-'[1]TABLEAU DE BORD'!I3689</f>
        <v>0</v>
      </c>
    </row>
    <row r="3692" spans="84:88" x14ac:dyDescent="0.25">
      <c r="CF3692">
        <f>'[1]TABLEAU DE BORD'!B3690</f>
        <v>0</v>
      </c>
      <c r="CG3692">
        <f>'[1]TABLEAU DE BORD'!E3690-'[1]TABLEAU DE BORD'!C3690</f>
        <v>0</v>
      </c>
      <c r="CI3692">
        <f>'[1]TABLEAU DE BORD'!H3690</f>
        <v>0</v>
      </c>
      <c r="CJ3692">
        <f>'[1]TABLEAU DE BORD'!K3690-'[1]TABLEAU DE BORD'!I3690</f>
        <v>0</v>
      </c>
    </row>
    <row r="3693" spans="84:88" x14ac:dyDescent="0.25">
      <c r="CF3693">
        <f>'[1]TABLEAU DE BORD'!B3691</f>
        <v>0</v>
      </c>
      <c r="CG3693">
        <f>'[1]TABLEAU DE BORD'!E3691-'[1]TABLEAU DE BORD'!C3691</f>
        <v>0</v>
      </c>
      <c r="CI3693">
        <f>'[1]TABLEAU DE BORD'!H3691</f>
        <v>0</v>
      </c>
      <c r="CJ3693">
        <f>'[1]TABLEAU DE BORD'!K3691-'[1]TABLEAU DE BORD'!I3691</f>
        <v>0</v>
      </c>
    </row>
    <row r="3694" spans="84:88" x14ac:dyDescent="0.25">
      <c r="CF3694">
        <f>'[1]TABLEAU DE BORD'!B3692</f>
        <v>0</v>
      </c>
      <c r="CG3694">
        <f>'[1]TABLEAU DE BORD'!E3692-'[1]TABLEAU DE BORD'!C3692</f>
        <v>0</v>
      </c>
      <c r="CI3694">
        <f>'[1]TABLEAU DE BORD'!H3692</f>
        <v>0</v>
      </c>
      <c r="CJ3694">
        <f>'[1]TABLEAU DE BORD'!K3692-'[1]TABLEAU DE BORD'!I3692</f>
        <v>0</v>
      </c>
    </row>
    <row r="3695" spans="84:88" x14ac:dyDescent="0.25">
      <c r="CF3695">
        <f>'[1]TABLEAU DE BORD'!B3693</f>
        <v>0</v>
      </c>
      <c r="CG3695">
        <f>'[1]TABLEAU DE BORD'!E3693-'[1]TABLEAU DE BORD'!C3693</f>
        <v>0</v>
      </c>
      <c r="CI3695">
        <f>'[1]TABLEAU DE BORD'!H3693</f>
        <v>0</v>
      </c>
      <c r="CJ3695">
        <f>'[1]TABLEAU DE BORD'!K3693-'[1]TABLEAU DE BORD'!I3693</f>
        <v>0</v>
      </c>
    </row>
    <row r="3696" spans="84:88" x14ac:dyDescent="0.25">
      <c r="CF3696">
        <f>'[1]TABLEAU DE BORD'!B3694</f>
        <v>0</v>
      </c>
      <c r="CG3696">
        <f>'[1]TABLEAU DE BORD'!E3694-'[1]TABLEAU DE BORD'!C3694</f>
        <v>0</v>
      </c>
      <c r="CI3696">
        <f>'[1]TABLEAU DE BORD'!H3694</f>
        <v>0</v>
      </c>
      <c r="CJ3696">
        <f>'[1]TABLEAU DE BORD'!K3694-'[1]TABLEAU DE BORD'!I3694</f>
        <v>0</v>
      </c>
    </row>
    <row r="3697" spans="84:88" x14ac:dyDescent="0.25">
      <c r="CF3697">
        <f>'[1]TABLEAU DE BORD'!B3695</f>
        <v>0</v>
      </c>
      <c r="CG3697">
        <f>'[1]TABLEAU DE BORD'!E3695-'[1]TABLEAU DE BORD'!C3695</f>
        <v>0</v>
      </c>
      <c r="CI3697">
        <f>'[1]TABLEAU DE BORD'!H3695</f>
        <v>0</v>
      </c>
      <c r="CJ3697">
        <f>'[1]TABLEAU DE BORD'!K3695-'[1]TABLEAU DE BORD'!I3695</f>
        <v>0</v>
      </c>
    </row>
    <row r="3698" spans="84:88" x14ac:dyDescent="0.25">
      <c r="CF3698">
        <f>'[1]TABLEAU DE BORD'!B3696</f>
        <v>0</v>
      </c>
      <c r="CG3698">
        <f>'[1]TABLEAU DE BORD'!E3696-'[1]TABLEAU DE BORD'!C3696</f>
        <v>0</v>
      </c>
      <c r="CI3698">
        <f>'[1]TABLEAU DE BORD'!H3696</f>
        <v>0</v>
      </c>
      <c r="CJ3698">
        <f>'[1]TABLEAU DE BORD'!K3696-'[1]TABLEAU DE BORD'!I3696</f>
        <v>0</v>
      </c>
    </row>
    <row r="3699" spans="84:88" x14ac:dyDescent="0.25">
      <c r="CF3699">
        <f>'[1]TABLEAU DE BORD'!B3697</f>
        <v>0</v>
      </c>
      <c r="CG3699">
        <f>'[1]TABLEAU DE BORD'!E3697-'[1]TABLEAU DE BORD'!C3697</f>
        <v>0</v>
      </c>
      <c r="CI3699">
        <f>'[1]TABLEAU DE BORD'!H3697</f>
        <v>0</v>
      </c>
      <c r="CJ3699">
        <f>'[1]TABLEAU DE BORD'!K3697-'[1]TABLEAU DE BORD'!I3697</f>
        <v>0</v>
      </c>
    </row>
    <row r="3700" spans="84:88" x14ac:dyDescent="0.25">
      <c r="CF3700">
        <f>'[1]TABLEAU DE BORD'!B3698</f>
        <v>0</v>
      </c>
      <c r="CG3700">
        <f>'[1]TABLEAU DE BORD'!E3698-'[1]TABLEAU DE BORD'!C3698</f>
        <v>0</v>
      </c>
      <c r="CI3700">
        <f>'[1]TABLEAU DE BORD'!H3698</f>
        <v>0</v>
      </c>
      <c r="CJ3700">
        <f>'[1]TABLEAU DE BORD'!K3698-'[1]TABLEAU DE BORD'!I3698</f>
        <v>0</v>
      </c>
    </row>
    <row r="3701" spans="84:88" x14ac:dyDescent="0.25">
      <c r="CF3701">
        <f>'[1]TABLEAU DE BORD'!B3699</f>
        <v>0</v>
      </c>
      <c r="CG3701">
        <f>'[1]TABLEAU DE BORD'!E3699-'[1]TABLEAU DE BORD'!C3699</f>
        <v>0</v>
      </c>
      <c r="CI3701">
        <f>'[1]TABLEAU DE BORD'!H3699</f>
        <v>0</v>
      </c>
      <c r="CJ3701">
        <f>'[1]TABLEAU DE BORD'!K3699-'[1]TABLEAU DE BORD'!I3699</f>
        <v>0</v>
      </c>
    </row>
    <row r="3702" spans="84:88" x14ac:dyDescent="0.25">
      <c r="CF3702">
        <f>'[1]TABLEAU DE BORD'!B3700</f>
        <v>0</v>
      </c>
      <c r="CG3702">
        <f>'[1]TABLEAU DE BORD'!E3700-'[1]TABLEAU DE BORD'!C3700</f>
        <v>0</v>
      </c>
      <c r="CI3702">
        <f>'[1]TABLEAU DE BORD'!H3700</f>
        <v>0</v>
      </c>
      <c r="CJ3702">
        <f>'[1]TABLEAU DE BORD'!K3700-'[1]TABLEAU DE BORD'!I3700</f>
        <v>0</v>
      </c>
    </row>
    <row r="3703" spans="84:88" x14ac:dyDescent="0.25">
      <c r="CF3703">
        <f>'[1]TABLEAU DE BORD'!B3701</f>
        <v>0</v>
      </c>
      <c r="CG3703">
        <f>'[1]TABLEAU DE BORD'!E3701-'[1]TABLEAU DE BORD'!C3701</f>
        <v>0</v>
      </c>
      <c r="CI3703">
        <f>'[1]TABLEAU DE BORD'!H3701</f>
        <v>0</v>
      </c>
      <c r="CJ3703">
        <f>'[1]TABLEAU DE BORD'!K3701-'[1]TABLEAU DE BORD'!I3701</f>
        <v>0</v>
      </c>
    </row>
    <row r="3704" spans="84:88" x14ac:dyDescent="0.25">
      <c r="CF3704">
        <f>'[1]TABLEAU DE BORD'!B3702</f>
        <v>0</v>
      </c>
      <c r="CG3704">
        <f>'[1]TABLEAU DE BORD'!E3702-'[1]TABLEAU DE BORD'!C3702</f>
        <v>0</v>
      </c>
      <c r="CI3704">
        <f>'[1]TABLEAU DE BORD'!H3702</f>
        <v>0</v>
      </c>
      <c r="CJ3704">
        <f>'[1]TABLEAU DE BORD'!K3702-'[1]TABLEAU DE BORD'!I3702</f>
        <v>0</v>
      </c>
    </row>
    <row r="3705" spans="84:88" x14ac:dyDescent="0.25">
      <c r="CF3705">
        <f>'[1]TABLEAU DE BORD'!B3703</f>
        <v>0</v>
      </c>
      <c r="CG3705">
        <f>'[1]TABLEAU DE BORD'!E3703-'[1]TABLEAU DE BORD'!C3703</f>
        <v>0</v>
      </c>
      <c r="CI3705">
        <f>'[1]TABLEAU DE BORD'!H3703</f>
        <v>0</v>
      </c>
      <c r="CJ3705">
        <f>'[1]TABLEAU DE BORD'!K3703-'[1]TABLEAU DE BORD'!I3703</f>
        <v>0</v>
      </c>
    </row>
    <row r="3706" spans="84:88" x14ac:dyDescent="0.25">
      <c r="CF3706">
        <f>'[1]TABLEAU DE BORD'!B3704</f>
        <v>0</v>
      </c>
      <c r="CG3706">
        <f>'[1]TABLEAU DE BORD'!E3704-'[1]TABLEAU DE BORD'!C3704</f>
        <v>0</v>
      </c>
      <c r="CI3706">
        <f>'[1]TABLEAU DE BORD'!H3704</f>
        <v>0</v>
      </c>
      <c r="CJ3706">
        <f>'[1]TABLEAU DE BORD'!K3704-'[1]TABLEAU DE BORD'!I3704</f>
        <v>0</v>
      </c>
    </row>
    <row r="3707" spans="84:88" x14ac:dyDescent="0.25">
      <c r="CF3707">
        <f>'[1]TABLEAU DE BORD'!B3705</f>
        <v>0</v>
      </c>
      <c r="CG3707">
        <f>'[1]TABLEAU DE BORD'!E3705-'[1]TABLEAU DE BORD'!C3705</f>
        <v>0</v>
      </c>
      <c r="CI3707">
        <f>'[1]TABLEAU DE BORD'!H3705</f>
        <v>0</v>
      </c>
      <c r="CJ3707">
        <f>'[1]TABLEAU DE BORD'!K3705-'[1]TABLEAU DE BORD'!I3705</f>
        <v>0</v>
      </c>
    </row>
    <row r="3708" spans="84:88" x14ac:dyDescent="0.25">
      <c r="CF3708">
        <f>'[1]TABLEAU DE BORD'!B3706</f>
        <v>0</v>
      </c>
      <c r="CG3708">
        <f>'[1]TABLEAU DE BORD'!E3706-'[1]TABLEAU DE BORD'!C3706</f>
        <v>0</v>
      </c>
      <c r="CI3708">
        <f>'[1]TABLEAU DE BORD'!H3706</f>
        <v>0</v>
      </c>
      <c r="CJ3708">
        <f>'[1]TABLEAU DE BORD'!K3706-'[1]TABLEAU DE BORD'!I3706</f>
        <v>0</v>
      </c>
    </row>
    <row r="3709" spans="84:88" x14ac:dyDescent="0.25">
      <c r="CF3709">
        <f>'[1]TABLEAU DE BORD'!B3707</f>
        <v>0</v>
      </c>
      <c r="CG3709">
        <f>'[1]TABLEAU DE BORD'!E3707-'[1]TABLEAU DE BORD'!C3707</f>
        <v>0</v>
      </c>
      <c r="CI3709">
        <f>'[1]TABLEAU DE BORD'!H3707</f>
        <v>0</v>
      </c>
      <c r="CJ3709">
        <f>'[1]TABLEAU DE BORD'!K3707-'[1]TABLEAU DE BORD'!I3707</f>
        <v>0</v>
      </c>
    </row>
    <row r="3710" spans="84:88" x14ac:dyDescent="0.25">
      <c r="CF3710">
        <f>'[1]TABLEAU DE BORD'!B3708</f>
        <v>0</v>
      </c>
      <c r="CG3710">
        <f>'[1]TABLEAU DE BORD'!E3708-'[1]TABLEAU DE BORD'!C3708</f>
        <v>0</v>
      </c>
      <c r="CI3710">
        <f>'[1]TABLEAU DE BORD'!H3708</f>
        <v>0</v>
      </c>
      <c r="CJ3710">
        <f>'[1]TABLEAU DE BORD'!K3708-'[1]TABLEAU DE BORD'!I3708</f>
        <v>0</v>
      </c>
    </row>
    <row r="3711" spans="84:88" x14ac:dyDescent="0.25">
      <c r="CF3711">
        <f>'[1]TABLEAU DE BORD'!B3709</f>
        <v>0</v>
      </c>
      <c r="CG3711">
        <f>'[1]TABLEAU DE BORD'!E3709-'[1]TABLEAU DE BORD'!C3709</f>
        <v>0</v>
      </c>
      <c r="CI3711">
        <f>'[1]TABLEAU DE BORD'!H3709</f>
        <v>0</v>
      </c>
      <c r="CJ3711">
        <f>'[1]TABLEAU DE BORD'!K3709-'[1]TABLEAU DE BORD'!I3709</f>
        <v>0</v>
      </c>
    </row>
    <row r="3712" spans="84:88" x14ac:dyDescent="0.25">
      <c r="CF3712">
        <f>'[1]TABLEAU DE BORD'!B3710</f>
        <v>0</v>
      </c>
      <c r="CG3712">
        <f>'[1]TABLEAU DE BORD'!E3710-'[1]TABLEAU DE BORD'!C3710</f>
        <v>0</v>
      </c>
      <c r="CI3712">
        <f>'[1]TABLEAU DE BORD'!H3710</f>
        <v>0</v>
      </c>
      <c r="CJ3712">
        <f>'[1]TABLEAU DE BORD'!K3710-'[1]TABLEAU DE BORD'!I3710</f>
        <v>0</v>
      </c>
    </row>
    <row r="3713" spans="84:88" x14ac:dyDescent="0.25">
      <c r="CF3713">
        <f>'[1]TABLEAU DE BORD'!B3711</f>
        <v>0</v>
      </c>
      <c r="CG3713">
        <f>'[1]TABLEAU DE BORD'!E3711-'[1]TABLEAU DE BORD'!C3711</f>
        <v>0</v>
      </c>
      <c r="CI3713">
        <f>'[1]TABLEAU DE BORD'!H3711</f>
        <v>0</v>
      </c>
      <c r="CJ3713">
        <f>'[1]TABLEAU DE BORD'!K3711-'[1]TABLEAU DE BORD'!I3711</f>
        <v>0</v>
      </c>
    </row>
    <row r="3714" spans="84:88" x14ac:dyDescent="0.25">
      <c r="CF3714">
        <f>'[1]TABLEAU DE BORD'!B3712</f>
        <v>0</v>
      </c>
      <c r="CG3714">
        <f>'[1]TABLEAU DE BORD'!E3712-'[1]TABLEAU DE BORD'!C3712</f>
        <v>0</v>
      </c>
      <c r="CI3714">
        <f>'[1]TABLEAU DE BORD'!H3712</f>
        <v>0</v>
      </c>
      <c r="CJ3714">
        <f>'[1]TABLEAU DE BORD'!K3712-'[1]TABLEAU DE BORD'!I3712</f>
        <v>0</v>
      </c>
    </row>
    <row r="3715" spans="84:88" x14ac:dyDescent="0.25">
      <c r="CF3715">
        <f>'[1]TABLEAU DE BORD'!B3713</f>
        <v>0</v>
      </c>
      <c r="CG3715">
        <f>'[1]TABLEAU DE BORD'!E3713-'[1]TABLEAU DE BORD'!C3713</f>
        <v>0</v>
      </c>
      <c r="CI3715">
        <f>'[1]TABLEAU DE BORD'!H3713</f>
        <v>0</v>
      </c>
      <c r="CJ3715">
        <f>'[1]TABLEAU DE BORD'!K3713-'[1]TABLEAU DE BORD'!I3713</f>
        <v>0</v>
      </c>
    </row>
    <row r="3716" spans="84:88" x14ac:dyDescent="0.25">
      <c r="CF3716">
        <f>'[1]TABLEAU DE BORD'!B3714</f>
        <v>0</v>
      </c>
      <c r="CG3716">
        <f>'[1]TABLEAU DE BORD'!E3714-'[1]TABLEAU DE BORD'!C3714</f>
        <v>0</v>
      </c>
      <c r="CI3716">
        <f>'[1]TABLEAU DE BORD'!H3714</f>
        <v>0</v>
      </c>
      <c r="CJ3716">
        <f>'[1]TABLEAU DE BORD'!K3714-'[1]TABLEAU DE BORD'!I3714</f>
        <v>0</v>
      </c>
    </row>
    <row r="3717" spans="84:88" x14ac:dyDescent="0.25">
      <c r="CF3717">
        <f>'[1]TABLEAU DE BORD'!B3715</f>
        <v>0</v>
      </c>
      <c r="CG3717">
        <f>'[1]TABLEAU DE BORD'!E3715-'[1]TABLEAU DE BORD'!C3715</f>
        <v>0</v>
      </c>
      <c r="CI3717">
        <f>'[1]TABLEAU DE BORD'!H3715</f>
        <v>0</v>
      </c>
      <c r="CJ3717">
        <f>'[1]TABLEAU DE BORD'!K3715-'[1]TABLEAU DE BORD'!I3715</f>
        <v>0</v>
      </c>
    </row>
    <row r="3718" spans="84:88" x14ac:dyDescent="0.25">
      <c r="CF3718">
        <f>'[1]TABLEAU DE BORD'!B3716</f>
        <v>0</v>
      </c>
      <c r="CG3718">
        <f>'[1]TABLEAU DE BORD'!E3716-'[1]TABLEAU DE BORD'!C3716</f>
        <v>0</v>
      </c>
      <c r="CI3718">
        <f>'[1]TABLEAU DE BORD'!H3716</f>
        <v>0</v>
      </c>
      <c r="CJ3718">
        <f>'[1]TABLEAU DE BORD'!K3716-'[1]TABLEAU DE BORD'!I3716</f>
        <v>0</v>
      </c>
    </row>
    <row r="3719" spans="84:88" x14ac:dyDescent="0.25">
      <c r="CF3719">
        <f>'[1]TABLEAU DE BORD'!B3717</f>
        <v>0</v>
      </c>
      <c r="CG3719">
        <f>'[1]TABLEAU DE BORD'!E3717-'[1]TABLEAU DE BORD'!C3717</f>
        <v>0</v>
      </c>
      <c r="CI3719">
        <f>'[1]TABLEAU DE BORD'!H3717</f>
        <v>0</v>
      </c>
      <c r="CJ3719">
        <f>'[1]TABLEAU DE BORD'!K3717-'[1]TABLEAU DE BORD'!I3717</f>
        <v>0</v>
      </c>
    </row>
    <row r="3720" spans="84:88" x14ac:dyDescent="0.25">
      <c r="CF3720">
        <f>'[1]TABLEAU DE BORD'!B3718</f>
        <v>0</v>
      </c>
      <c r="CG3720">
        <f>'[1]TABLEAU DE BORD'!E3718-'[1]TABLEAU DE BORD'!C3718</f>
        <v>0</v>
      </c>
      <c r="CI3720">
        <f>'[1]TABLEAU DE BORD'!H3718</f>
        <v>0</v>
      </c>
      <c r="CJ3720">
        <f>'[1]TABLEAU DE BORD'!K3718-'[1]TABLEAU DE BORD'!I3718</f>
        <v>0</v>
      </c>
    </row>
    <row r="3721" spans="84:88" x14ac:dyDescent="0.25">
      <c r="CF3721">
        <f>'[1]TABLEAU DE BORD'!B3719</f>
        <v>0</v>
      </c>
      <c r="CG3721">
        <f>'[1]TABLEAU DE BORD'!E3719-'[1]TABLEAU DE BORD'!C3719</f>
        <v>0</v>
      </c>
      <c r="CI3721">
        <f>'[1]TABLEAU DE BORD'!H3719</f>
        <v>0</v>
      </c>
      <c r="CJ3721">
        <f>'[1]TABLEAU DE BORD'!K3719-'[1]TABLEAU DE BORD'!I3719</f>
        <v>0</v>
      </c>
    </row>
    <row r="3722" spans="84:88" x14ac:dyDescent="0.25">
      <c r="CF3722">
        <f>'[1]TABLEAU DE BORD'!B3720</f>
        <v>0</v>
      </c>
      <c r="CG3722">
        <f>'[1]TABLEAU DE BORD'!E3720-'[1]TABLEAU DE BORD'!C3720</f>
        <v>0</v>
      </c>
      <c r="CI3722">
        <f>'[1]TABLEAU DE BORD'!H3720</f>
        <v>0</v>
      </c>
      <c r="CJ3722">
        <f>'[1]TABLEAU DE BORD'!K3720-'[1]TABLEAU DE BORD'!I3720</f>
        <v>0</v>
      </c>
    </row>
    <row r="3723" spans="84:88" x14ac:dyDescent="0.25">
      <c r="CF3723">
        <f>'[1]TABLEAU DE BORD'!B3721</f>
        <v>0</v>
      </c>
      <c r="CG3723">
        <f>'[1]TABLEAU DE BORD'!E3721-'[1]TABLEAU DE BORD'!C3721</f>
        <v>0</v>
      </c>
      <c r="CI3723">
        <f>'[1]TABLEAU DE BORD'!H3721</f>
        <v>0</v>
      </c>
      <c r="CJ3723">
        <f>'[1]TABLEAU DE BORD'!K3721-'[1]TABLEAU DE BORD'!I3721</f>
        <v>0</v>
      </c>
    </row>
    <row r="3724" spans="84:88" x14ac:dyDescent="0.25">
      <c r="CF3724">
        <f>'[1]TABLEAU DE BORD'!B3722</f>
        <v>0</v>
      </c>
      <c r="CG3724">
        <f>'[1]TABLEAU DE BORD'!E3722-'[1]TABLEAU DE BORD'!C3722</f>
        <v>0</v>
      </c>
      <c r="CI3724">
        <f>'[1]TABLEAU DE BORD'!H3722</f>
        <v>0</v>
      </c>
      <c r="CJ3724">
        <f>'[1]TABLEAU DE BORD'!K3722-'[1]TABLEAU DE BORD'!I3722</f>
        <v>0</v>
      </c>
    </row>
    <row r="3725" spans="84:88" x14ac:dyDescent="0.25">
      <c r="CF3725">
        <f>'[1]TABLEAU DE BORD'!B3723</f>
        <v>0</v>
      </c>
      <c r="CG3725">
        <f>'[1]TABLEAU DE BORD'!E3723-'[1]TABLEAU DE BORD'!C3723</f>
        <v>0</v>
      </c>
      <c r="CI3725">
        <f>'[1]TABLEAU DE BORD'!H3723</f>
        <v>0</v>
      </c>
      <c r="CJ3725">
        <f>'[1]TABLEAU DE BORD'!K3723-'[1]TABLEAU DE BORD'!I3723</f>
        <v>0</v>
      </c>
    </row>
    <row r="3726" spans="84:88" x14ac:dyDescent="0.25">
      <c r="CF3726">
        <f>'[1]TABLEAU DE BORD'!B3724</f>
        <v>0</v>
      </c>
      <c r="CG3726">
        <f>'[1]TABLEAU DE BORD'!E3724-'[1]TABLEAU DE BORD'!C3724</f>
        <v>0</v>
      </c>
      <c r="CI3726">
        <f>'[1]TABLEAU DE BORD'!H3724</f>
        <v>0</v>
      </c>
      <c r="CJ3726">
        <f>'[1]TABLEAU DE BORD'!K3724-'[1]TABLEAU DE BORD'!I3724</f>
        <v>0</v>
      </c>
    </row>
    <row r="3727" spans="84:88" x14ac:dyDescent="0.25">
      <c r="CF3727">
        <f>'[1]TABLEAU DE BORD'!B3725</f>
        <v>0</v>
      </c>
      <c r="CG3727">
        <f>'[1]TABLEAU DE BORD'!E3725-'[1]TABLEAU DE BORD'!C3725</f>
        <v>0</v>
      </c>
      <c r="CI3727">
        <f>'[1]TABLEAU DE BORD'!H3725</f>
        <v>0</v>
      </c>
      <c r="CJ3727">
        <f>'[1]TABLEAU DE BORD'!K3725-'[1]TABLEAU DE BORD'!I3725</f>
        <v>0</v>
      </c>
    </row>
    <row r="3728" spans="84:88" x14ac:dyDescent="0.25">
      <c r="CF3728">
        <f>'[1]TABLEAU DE BORD'!B3726</f>
        <v>0</v>
      </c>
      <c r="CG3728">
        <f>'[1]TABLEAU DE BORD'!E3726-'[1]TABLEAU DE BORD'!C3726</f>
        <v>0</v>
      </c>
      <c r="CI3728">
        <f>'[1]TABLEAU DE BORD'!H3726</f>
        <v>0</v>
      </c>
      <c r="CJ3728">
        <f>'[1]TABLEAU DE BORD'!K3726-'[1]TABLEAU DE BORD'!I3726</f>
        <v>0</v>
      </c>
    </row>
    <row r="3729" spans="84:88" x14ac:dyDescent="0.25">
      <c r="CF3729">
        <f>'[1]TABLEAU DE BORD'!B3727</f>
        <v>0</v>
      </c>
      <c r="CG3729">
        <f>'[1]TABLEAU DE BORD'!E3727-'[1]TABLEAU DE BORD'!C3727</f>
        <v>0</v>
      </c>
      <c r="CI3729">
        <f>'[1]TABLEAU DE BORD'!H3727</f>
        <v>0</v>
      </c>
      <c r="CJ3729">
        <f>'[1]TABLEAU DE BORD'!K3727-'[1]TABLEAU DE BORD'!I3727</f>
        <v>0</v>
      </c>
    </row>
    <row r="3730" spans="84:88" x14ac:dyDescent="0.25">
      <c r="CF3730">
        <f>'[1]TABLEAU DE BORD'!B3728</f>
        <v>0</v>
      </c>
      <c r="CG3730">
        <f>'[1]TABLEAU DE BORD'!E3728-'[1]TABLEAU DE BORD'!C3728</f>
        <v>0</v>
      </c>
      <c r="CI3730">
        <f>'[1]TABLEAU DE BORD'!H3728</f>
        <v>0</v>
      </c>
      <c r="CJ3730">
        <f>'[1]TABLEAU DE BORD'!K3728-'[1]TABLEAU DE BORD'!I3728</f>
        <v>0</v>
      </c>
    </row>
    <row r="3731" spans="84:88" x14ac:dyDescent="0.25">
      <c r="CF3731">
        <f>'[1]TABLEAU DE BORD'!B3729</f>
        <v>0</v>
      </c>
      <c r="CG3731">
        <f>'[1]TABLEAU DE BORD'!E3729-'[1]TABLEAU DE BORD'!C3729</f>
        <v>0</v>
      </c>
      <c r="CI3731">
        <f>'[1]TABLEAU DE BORD'!H3729</f>
        <v>0</v>
      </c>
      <c r="CJ3731">
        <f>'[1]TABLEAU DE BORD'!K3729-'[1]TABLEAU DE BORD'!I3729</f>
        <v>0</v>
      </c>
    </row>
    <row r="3732" spans="84:88" x14ac:dyDescent="0.25">
      <c r="CF3732">
        <f>'[1]TABLEAU DE BORD'!B3730</f>
        <v>0</v>
      </c>
      <c r="CG3732">
        <f>'[1]TABLEAU DE BORD'!E3730-'[1]TABLEAU DE BORD'!C3730</f>
        <v>0</v>
      </c>
      <c r="CI3732">
        <f>'[1]TABLEAU DE BORD'!H3730</f>
        <v>0</v>
      </c>
      <c r="CJ3732">
        <f>'[1]TABLEAU DE BORD'!K3730-'[1]TABLEAU DE BORD'!I3730</f>
        <v>0</v>
      </c>
    </row>
    <row r="3733" spans="84:88" x14ac:dyDescent="0.25">
      <c r="CF3733">
        <f>'[1]TABLEAU DE BORD'!B3731</f>
        <v>0</v>
      </c>
      <c r="CG3733">
        <f>'[1]TABLEAU DE BORD'!E3731-'[1]TABLEAU DE BORD'!C3731</f>
        <v>0</v>
      </c>
      <c r="CI3733">
        <f>'[1]TABLEAU DE BORD'!H3731</f>
        <v>0</v>
      </c>
      <c r="CJ3733">
        <f>'[1]TABLEAU DE BORD'!K3731-'[1]TABLEAU DE BORD'!I3731</f>
        <v>0</v>
      </c>
    </row>
    <row r="3734" spans="84:88" x14ac:dyDescent="0.25">
      <c r="CF3734">
        <f>'[1]TABLEAU DE BORD'!B3732</f>
        <v>0</v>
      </c>
      <c r="CG3734">
        <f>'[1]TABLEAU DE BORD'!E3732-'[1]TABLEAU DE BORD'!C3732</f>
        <v>0</v>
      </c>
      <c r="CI3734">
        <f>'[1]TABLEAU DE BORD'!H3732</f>
        <v>0</v>
      </c>
      <c r="CJ3734">
        <f>'[1]TABLEAU DE BORD'!K3732-'[1]TABLEAU DE BORD'!I3732</f>
        <v>0</v>
      </c>
    </row>
    <row r="3735" spans="84:88" x14ac:dyDescent="0.25">
      <c r="CF3735">
        <f>'[1]TABLEAU DE BORD'!B3733</f>
        <v>0</v>
      </c>
      <c r="CG3735">
        <f>'[1]TABLEAU DE BORD'!E3733-'[1]TABLEAU DE BORD'!C3733</f>
        <v>0</v>
      </c>
      <c r="CI3735">
        <f>'[1]TABLEAU DE BORD'!H3733</f>
        <v>0</v>
      </c>
      <c r="CJ3735">
        <f>'[1]TABLEAU DE BORD'!K3733-'[1]TABLEAU DE BORD'!I3733</f>
        <v>0</v>
      </c>
    </row>
    <row r="3736" spans="84:88" x14ac:dyDescent="0.25">
      <c r="CF3736">
        <f>'[1]TABLEAU DE BORD'!B3734</f>
        <v>0</v>
      </c>
      <c r="CG3736">
        <f>'[1]TABLEAU DE BORD'!E3734-'[1]TABLEAU DE BORD'!C3734</f>
        <v>0</v>
      </c>
      <c r="CI3736">
        <f>'[1]TABLEAU DE BORD'!H3734</f>
        <v>0</v>
      </c>
      <c r="CJ3736">
        <f>'[1]TABLEAU DE BORD'!K3734-'[1]TABLEAU DE BORD'!I3734</f>
        <v>0</v>
      </c>
    </row>
    <row r="3737" spans="84:88" x14ac:dyDescent="0.25">
      <c r="CF3737">
        <f>'[1]TABLEAU DE BORD'!B3735</f>
        <v>0</v>
      </c>
      <c r="CG3737">
        <f>'[1]TABLEAU DE BORD'!E3735-'[1]TABLEAU DE BORD'!C3735</f>
        <v>0</v>
      </c>
      <c r="CI3737">
        <f>'[1]TABLEAU DE BORD'!H3735</f>
        <v>0</v>
      </c>
      <c r="CJ3737">
        <f>'[1]TABLEAU DE BORD'!K3735-'[1]TABLEAU DE BORD'!I3735</f>
        <v>0</v>
      </c>
    </row>
    <row r="3738" spans="84:88" x14ac:dyDescent="0.25">
      <c r="CF3738">
        <f>'[1]TABLEAU DE BORD'!B3736</f>
        <v>0</v>
      </c>
      <c r="CG3738">
        <f>'[1]TABLEAU DE BORD'!E3736-'[1]TABLEAU DE BORD'!C3736</f>
        <v>0</v>
      </c>
      <c r="CI3738">
        <f>'[1]TABLEAU DE BORD'!H3736</f>
        <v>0</v>
      </c>
      <c r="CJ3738">
        <f>'[1]TABLEAU DE BORD'!K3736-'[1]TABLEAU DE BORD'!I3736</f>
        <v>0</v>
      </c>
    </row>
    <row r="3739" spans="84:88" x14ac:dyDescent="0.25">
      <c r="CF3739">
        <f>'[1]TABLEAU DE BORD'!B3737</f>
        <v>0</v>
      </c>
      <c r="CG3739">
        <f>'[1]TABLEAU DE BORD'!E3737-'[1]TABLEAU DE BORD'!C3737</f>
        <v>0</v>
      </c>
      <c r="CI3739">
        <f>'[1]TABLEAU DE BORD'!H3737</f>
        <v>0</v>
      </c>
      <c r="CJ3739">
        <f>'[1]TABLEAU DE BORD'!K3737-'[1]TABLEAU DE BORD'!I3737</f>
        <v>0</v>
      </c>
    </row>
    <row r="3740" spans="84:88" x14ac:dyDescent="0.25">
      <c r="CF3740">
        <f>'[1]TABLEAU DE BORD'!B3738</f>
        <v>0</v>
      </c>
      <c r="CG3740">
        <f>'[1]TABLEAU DE BORD'!E3738-'[1]TABLEAU DE BORD'!C3738</f>
        <v>0</v>
      </c>
      <c r="CI3740">
        <f>'[1]TABLEAU DE BORD'!H3738</f>
        <v>0</v>
      </c>
      <c r="CJ3740">
        <f>'[1]TABLEAU DE BORD'!K3738-'[1]TABLEAU DE BORD'!I3738</f>
        <v>0</v>
      </c>
    </row>
    <row r="3741" spans="84:88" x14ac:dyDescent="0.25">
      <c r="CF3741">
        <f>'[1]TABLEAU DE BORD'!B3739</f>
        <v>0</v>
      </c>
      <c r="CG3741">
        <f>'[1]TABLEAU DE BORD'!E3739-'[1]TABLEAU DE BORD'!C3739</f>
        <v>0</v>
      </c>
      <c r="CI3741">
        <f>'[1]TABLEAU DE BORD'!H3739</f>
        <v>0</v>
      </c>
      <c r="CJ3741">
        <f>'[1]TABLEAU DE BORD'!K3739-'[1]TABLEAU DE BORD'!I3739</f>
        <v>0</v>
      </c>
    </row>
    <row r="3742" spans="84:88" x14ac:dyDescent="0.25">
      <c r="CF3742">
        <f>'[1]TABLEAU DE BORD'!B3740</f>
        <v>0</v>
      </c>
      <c r="CG3742">
        <f>'[1]TABLEAU DE BORD'!E3740-'[1]TABLEAU DE BORD'!C3740</f>
        <v>0</v>
      </c>
      <c r="CI3742">
        <f>'[1]TABLEAU DE BORD'!H3740</f>
        <v>0</v>
      </c>
      <c r="CJ3742">
        <f>'[1]TABLEAU DE BORD'!K3740-'[1]TABLEAU DE BORD'!I3740</f>
        <v>0</v>
      </c>
    </row>
    <row r="3743" spans="84:88" x14ac:dyDescent="0.25">
      <c r="CF3743">
        <f>'[1]TABLEAU DE BORD'!B3741</f>
        <v>0</v>
      </c>
      <c r="CG3743">
        <f>'[1]TABLEAU DE BORD'!E3741-'[1]TABLEAU DE BORD'!C3741</f>
        <v>0</v>
      </c>
      <c r="CI3743">
        <f>'[1]TABLEAU DE BORD'!H3741</f>
        <v>0</v>
      </c>
      <c r="CJ3743">
        <f>'[1]TABLEAU DE BORD'!K3741-'[1]TABLEAU DE BORD'!I3741</f>
        <v>0</v>
      </c>
    </row>
    <row r="3744" spans="84:88" x14ac:dyDescent="0.25">
      <c r="CF3744">
        <f>'[1]TABLEAU DE BORD'!B3742</f>
        <v>0</v>
      </c>
      <c r="CG3744">
        <f>'[1]TABLEAU DE BORD'!E3742-'[1]TABLEAU DE BORD'!C3742</f>
        <v>0</v>
      </c>
      <c r="CI3744">
        <f>'[1]TABLEAU DE BORD'!H3742</f>
        <v>0</v>
      </c>
      <c r="CJ3744">
        <f>'[1]TABLEAU DE BORD'!K3742-'[1]TABLEAU DE BORD'!I3742</f>
        <v>0</v>
      </c>
    </row>
    <row r="3745" spans="84:88" x14ac:dyDescent="0.25">
      <c r="CF3745">
        <f>'[1]TABLEAU DE BORD'!B3743</f>
        <v>0</v>
      </c>
      <c r="CG3745">
        <f>'[1]TABLEAU DE BORD'!E3743-'[1]TABLEAU DE BORD'!C3743</f>
        <v>0</v>
      </c>
      <c r="CI3745">
        <f>'[1]TABLEAU DE BORD'!H3743</f>
        <v>0</v>
      </c>
      <c r="CJ3745">
        <f>'[1]TABLEAU DE BORD'!K3743-'[1]TABLEAU DE BORD'!I3743</f>
        <v>0</v>
      </c>
    </row>
    <row r="3746" spans="84:88" x14ac:dyDescent="0.25">
      <c r="CF3746">
        <f>'[1]TABLEAU DE BORD'!B3744</f>
        <v>0</v>
      </c>
      <c r="CG3746">
        <f>'[1]TABLEAU DE BORD'!E3744-'[1]TABLEAU DE BORD'!C3744</f>
        <v>0</v>
      </c>
      <c r="CI3746">
        <f>'[1]TABLEAU DE BORD'!H3744</f>
        <v>0</v>
      </c>
      <c r="CJ3746">
        <f>'[1]TABLEAU DE BORD'!K3744-'[1]TABLEAU DE BORD'!I3744</f>
        <v>0</v>
      </c>
    </row>
    <row r="3747" spans="84:88" x14ac:dyDescent="0.25">
      <c r="CF3747">
        <f>'[1]TABLEAU DE BORD'!B3745</f>
        <v>0</v>
      </c>
      <c r="CG3747">
        <f>'[1]TABLEAU DE BORD'!E3745-'[1]TABLEAU DE BORD'!C3745</f>
        <v>0</v>
      </c>
      <c r="CI3747">
        <f>'[1]TABLEAU DE BORD'!H3745</f>
        <v>0</v>
      </c>
      <c r="CJ3747">
        <f>'[1]TABLEAU DE BORD'!K3745-'[1]TABLEAU DE BORD'!I3745</f>
        <v>0</v>
      </c>
    </row>
    <row r="3748" spans="84:88" x14ac:dyDescent="0.25">
      <c r="CF3748">
        <f>'[1]TABLEAU DE BORD'!B3746</f>
        <v>0</v>
      </c>
      <c r="CG3748">
        <f>'[1]TABLEAU DE BORD'!E3746-'[1]TABLEAU DE BORD'!C3746</f>
        <v>0</v>
      </c>
      <c r="CI3748">
        <f>'[1]TABLEAU DE BORD'!H3746</f>
        <v>0</v>
      </c>
      <c r="CJ3748">
        <f>'[1]TABLEAU DE BORD'!K3746-'[1]TABLEAU DE BORD'!I3746</f>
        <v>0</v>
      </c>
    </row>
    <row r="3749" spans="84:88" x14ac:dyDescent="0.25">
      <c r="CF3749">
        <f>'[1]TABLEAU DE BORD'!B3747</f>
        <v>0</v>
      </c>
      <c r="CG3749">
        <f>'[1]TABLEAU DE BORD'!E3747-'[1]TABLEAU DE BORD'!C3747</f>
        <v>0</v>
      </c>
      <c r="CI3749">
        <f>'[1]TABLEAU DE BORD'!H3747</f>
        <v>0</v>
      </c>
      <c r="CJ3749">
        <f>'[1]TABLEAU DE BORD'!K3747-'[1]TABLEAU DE BORD'!I3747</f>
        <v>0</v>
      </c>
    </row>
    <row r="3750" spans="84:88" x14ac:dyDescent="0.25">
      <c r="CF3750">
        <f>'[1]TABLEAU DE BORD'!B3748</f>
        <v>0</v>
      </c>
      <c r="CG3750">
        <f>'[1]TABLEAU DE BORD'!E3748-'[1]TABLEAU DE BORD'!C3748</f>
        <v>0</v>
      </c>
      <c r="CI3750">
        <f>'[1]TABLEAU DE BORD'!H3748</f>
        <v>0</v>
      </c>
      <c r="CJ3750">
        <f>'[1]TABLEAU DE BORD'!K3748-'[1]TABLEAU DE BORD'!I3748</f>
        <v>0</v>
      </c>
    </row>
    <row r="3751" spans="84:88" x14ac:dyDescent="0.25">
      <c r="CF3751">
        <f>'[1]TABLEAU DE BORD'!B3749</f>
        <v>0</v>
      </c>
      <c r="CG3751">
        <f>'[1]TABLEAU DE BORD'!E3749-'[1]TABLEAU DE BORD'!C3749</f>
        <v>0</v>
      </c>
      <c r="CI3751">
        <f>'[1]TABLEAU DE BORD'!H3749</f>
        <v>0</v>
      </c>
      <c r="CJ3751">
        <f>'[1]TABLEAU DE BORD'!K3749-'[1]TABLEAU DE BORD'!I3749</f>
        <v>0</v>
      </c>
    </row>
    <row r="3752" spans="84:88" x14ac:dyDescent="0.25">
      <c r="CF3752">
        <f>'[1]TABLEAU DE BORD'!B3750</f>
        <v>0</v>
      </c>
      <c r="CG3752">
        <f>'[1]TABLEAU DE BORD'!E3750-'[1]TABLEAU DE BORD'!C3750</f>
        <v>0</v>
      </c>
      <c r="CI3752">
        <f>'[1]TABLEAU DE BORD'!H3750</f>
        <v>0</v>
      </c>
      <c r="CJ3752">
        <f>'[1]TABLEAU DE BORD'!K3750-'[1]TABLEAU DE BORD'!I3750</f>
        <v>0</v>
      </c>
    </row>
    <row r="3753" spans="84:88" x14ac:dyDescent="0.25">
      <c r="CF3753">
        <f>'[1]TABLEAU DE BORD'!B3751</f>
        <v>0</v>
      </c>
      <c r="CG3753">
        <f>'[1]TABLEAU DE BORD'!E3751-'[1]TABLEAU DE BORD'!C3751</f>
        <v>0</v>
      </c>
      <c r="CI3753">
        <f>'[1]TABLEAU DE BORD'!H3751</f>
        <v>0</v>
      </c>
      <c r="CJ3753">
        <f>'[1]TABLEAU DE BORD'!K3751-'[1]TABLEAU DE BORD'!I3751</f>
        <v>0</v>
      </c>
    </row>
    <row r="3754" spans="84:88" x14ac:dyDescent="0.25">
      <c r="CF3754">
        <f>'[1]TABLEAU DE BORD'!B3752</f>
        <v>0</v>
      </c>
      <c r="CG3754">
        <f>'[1]TABLEAU DE BORD'!E3752-'[1]TABLEAU DE BORD'!C3752</f>
        <v>0</v>
      </c>
      <c r="CI3754">
        <f>'[1]TABLEAU DE BORD'!H3752</f>
        <v>0</v>
      </c>
      <c r="CJ3754">
        <f>'[1]TABLEAU DE BORD'!K3752-'[1]TABLEAU DE BORD'!I3752</f>
        <v>0</v>
      </c>
    </row>
    <row r="3755" spans="84:88" x14ac:dyDescent="0.25">
      <c r="CF3755">
        <f>'[1]TABLEAU DE BORD'!B3753</f>
        <v>0</v>
      </c>
      <c r="CG3755">
        <f>'[1]TABLEAU DE BORD'!E3753-'[1]TABLEAU DE BORD'!C3753</f>
        <v>0</v>
      </c>
      <c r="CI3755">
        <f>'[1]TABLEAU DE BORD'!H3753</f>
        <v>0</v>
      </c>
      <c r="CJ3755">
        <f>'[1]TABLEAU DE BORD'!K3753-'[1]TABLEAU DE BORD'!I3753</f>
        <v>0</v>
      </c>
    </row>
    <row r="3756" spans="84:88" x14ac:dyDescent="0.25">
      <c r="CF3756">
        <f>'[1]TABLEAU DE BORD'!B3754</f>
        <v>0</v>
      </c>
      <c r="CG3756">
        <f>'[1]TABLEAU DE BORD'!E3754-'[1]TABLEAU DE BORD'!C3754</f>
        <v>0</v>
      </c>
      <c r="CI3756">
        <f>'[1]TABLEAU DE BORD'!H3754</f>
        <v>0</v>
      </c>
      <c r="CJ3756">
        <f>'[1]TABLEAU DE BORD'!K3754-'[1]TABLEAU DE BORD'!I3754</f>
        <v>0</v>
      </c>
    </row>
    <row r="3757" spans="84:88" x14ac:dyDescent="0.25">
      <c r="CF3757">
        <f>'[1]TABLEAU DE BORD'!B3755</f>
        <v>0</v>
      </c>
      <c r="CG3757">
        <f>'[1]TABLEAU DE BORD'!E3755-'[1]TABLEAU DE BORD'!C3755</f>
        <v>0</v>
      </c>
      <c r="CI3757">
        <f>'[1]TABLEAU DE BORD'!H3755</f>
        <v>0</v>
      </c>
      <c r="CJ3757">
        <f>'[1]TABLEAU DE BORD'!K3755-'[1]TABLEAU DE BORD'!I3755</f>
        <v>0</v>
      </c>
    </row>
    <row r="3758" spans="84:88" x14ac:dyDescent="0.25">
      <c r="CF3758">
        <f>'[1]TABLEAU DE BORD'!B3756</f>
        <v>0</v>
      </c>
      <c r="CG3758">
        <f>'[1]TABLEAU DE BORD'!E3756-'[1]TABLEAU DE BORD'!C3756</f>
        <v>0</v>
      </c>
      <c r="CI3758">
        <f>'[1]TABLEAU DE BORD'!H3756</f>
        <v>0</v>
      </c>
      <c r="CJ3758">
        <f>'[1]TABLEAU DE BORD'!K3756-'[1]TABLEAU DE BORD'!I3756</f>
        <v>0</v>
      </c>
    </row>
    <row r="3759" spans="84:88" x14ac:dyDescent="0.25">
      <c r="CF3759">
        <f>'[1]TABLEAU DE BORD'!B3757</f>
        <v>0</v>
      </c>
      <c r="CG3759">
        <f>'[1]TABLEAU DE BORD'!E3757-'[1]TABLEAU DE BORD'!C3757</f>
        <v>0</v>
      </c>
      <c r="CI3759">
        <f>'[1]TABLEAU DE BORD'!H3757</f>
        <v>0</v>
      </c>
      <c r="CJ3759">
        <f>'[1]TABLEAU DE BORD'!K3757-'[1]TABLEAU DE BORD'!I3757</f>
        <v>0</v>
      </c>
    </row>
    <row r="3760" spans="84:88" x14ac:dyDescent="0.25">
      <c r="CF3760">
        <f>'[1]TABLEAU DE BORD'!B3758</f>
        <v>0</v>
      </c>
      <c r="CG3760">
        <f>'[1]TABLEAU DE BORD'!E3758-'[1]TABLEAU DE BORD'!C3758</f>
        <v>0</v>
      </c>
      <c r="CI3760">
        <f>'[1]TABLEAU DE BORD'!H3758</f>
        <v>0</v>
      </c>
      <c r="CJ3760">
        <f>'[1]TABLEAU DE BORD'!K3758-'[1]TABLEAU DE BORD'!I3758</f>
        <v>0</v>
      </c>
    </row>
    <row r="3761" spans="84:88" x14ac:dyDescent="0.25">
      <c r="CF3761">
        <f>'[1]TABLEAU DE BORD'!B3759</f>
        <v>0</v>
      </c>
      <c r="CG3761">
        <f>'[1]TABLEAU DE BORD'!E3759-'[1]TABLEAU DE BORD'!C3759</f>
        <v>0</v>
      </c>
      <c r="CI3761">
        <f>'[1]TABLEAU DE BORD'!H3759</f>
        <v>0</v>
      </c>
      <c r="CJ3761">
        <f>'[1]TABLEAU DE BORD'!K3759-'[1]TABLEAU DE BORD'!I3759</f>
        <v>0</v>
      </c>
    </row>
    <row r="3762" spans="84:88" x14ac:dyDescent="0.25">
      <c r="CF3762">
        <f>'[1]TABLEAU DE BORD'!B3760</f>
        <v>0</v>
      </c>
      <c r="CG3762">
        <f>'[1]TABLEAU DE BORD'!E3760-'[1]TABLEAU DE BORD'!C3760</f>
        <v>0</v>
      </c>
      <c r="CI3762">
        <f>'[1]TABLEAU DE BORD'!H3760</f>
        <v>0</v>
      </c>
      <c r="CJ3762">
        <f>'[1]TABLEAU DE BORD'!K3760-'[1]TABLEAU DE BORD'!I3760</f>
        <v>0</v>
      </c>
    </row>
    <row r="3763" spans="84:88" x14ac:dyDescent="0.25">
      <c r="CF3763">
        <f>'[1]TABLEAU DE BORD'!B3761</f>
        <v>0</v>
      </c>
      <c r="CG3763">
        <f>'[1]TABLEAU DE BORD'!E3761-'[1]TABLEAU DE BORD'!C3761</f>
        <v>0</v>
      </c>
      <c r="CI3763">
        <f>'[1]TABLEAU DE BORD'!H3761</f>
        <v>0</v>
      </c>
      <c r="CJ3763">
        <f>'[1]TABLEAU DE BORD'!K3761-'[1]TABLEAU DE BORD'!I3761</f>
        <v>0</v>
      </c>
    </row>
    <row r="3764" spans="84:88" x14ac:dyDescent="0.25">
      <c r="CF3764">
        <f>'[1]TABLEAU DE BORD'!B3762</f>
        <v>0</v>
      </c>
      <c r="CG3764">
        <f>'[1]TABLEAU DE BORD'!E3762-'[1]TABLEAU DE BORD'!C3762</f>
        <v>0</v>
      </c>
      <c r="CI3764">
        <f>'[1]TABLEAU DE BORD'!H3762</f>
        <v>0</v>
      </c>
      <c r="CJ3764">
        <f>'[1]TABLEAU DE BORD'!K3762-'[1]TABLEAU DE BORD'!I3762</f>
        <v>0</v>
      </c>
    </row>
    <row r="3765" spans="84:88" x14ac:dyDescent="0.25">
      <c r="CF3765">
        <f>'[1]TABLEAU DE BORD'!B3763</f>
        <v>0</v>
      </c>
      <c r="CG3765">
        <f>'[1]TABLEAU DE BORD'!E3763-'[1]TABLEAU DE BORD'!C3763</f>
        <v>0</v>
      </c>
      <c r="CI3765">
        <f>'[1]TABLEAU DE BORD'!H3763</f>
        <v>0</v>
      </c>
      <c r="CJ3765">
        <f>'[1]TABLEAU DE BORD'!K3763-'[1]TABLEAU DE BORD'!I3763</f>
        <v>0</v>
      </c>
    </row>
    <row r="3766" spans="84:88" x14ac:dyDescent="0.25">
      <c r="CF3766">
        <f>'[1]TABLEAU DE BORD'!B3764</f>
        <v>0</v>
      </c>
      <c r="CG3766">
        <f>'[1]TABLEAU DE BORD'!E3764-'[1]TABLEAU DE BORD'!C3764</f>
        <v>0</v>
      </c>
      <c r="CI3766">
        <f>'[1]TABLEAU DE BORD'!H3764</f>
        <v>0</v>
      </c>
      <c r="CJ3766">
        <f>'[1]TABLEAU DE BORD'!K3764-'[1]TABLEAU DE BORD'!I3764</f>
        <v>0</v>
      </c>
    </row>
    <row r="3767" spans="84:88" x14ac:dyDescent="0.25">
      <c r="CF3767">
        <f>'[1]TABLEAU DE BORD'!B3765</f>
        <v>0</v>
      </c>
      <c r="CG3767">
        <f>'[1]TABLEAU DE BORD'!E3765-'[1]TABLEAU DE BORD'!C3765</f>
        <v>0</v>
      </c>
      <c r="CI3767">
        <f>'[1]TABLEAU DE BORD'!H3765</f>
        <v>0</v>
      </c>
      <c r="CJ3767">
        <f>'[1]TABLEAU DE BORD'!K3765-'[1]TABLEAU DE BORD'!I3765</f>
        <v>0</v>
      </c>
    </row>
    <row r="3768" spans="84:88" x14ac:dyDescent="0.25">
      <c r="CF3768">
        <f>'[1]TABLEAU DE BORD'!B3766</f>
        <v>0</v>
      </c>
      <c r="CG3768">
        <f>'[1]TABLEAU DE BORD'!E3766-'[1]TABLEAU DE BORD'!C3766</f>
        <v>0</v>
      </c>
      <c r="CI3768">
        <f>'[1]TABLEAU DE BORD'!H3766</f>
        <v>0</v>
      </c>
      <c r="CJ3768">
        <f>'[1]TABLEAU DE BORD'!K3766-'[1]TABLEAU DE BORD'!I3766</f>
        <v>0</v>
      </c>
    </row>
    <row r="3769" spans="84:88" x14ac:dyDescent="0.25">
      <c r="CF3769">
        <f>'[1]TABLEAU DE BORD'!B3767</f>
        <v>0</v>
      </c>
      <c r="CG3769">
        <f>'[1]TABLEAU DE BORD'!E3767-'[1]TABLEAU DE BORD'!C3767</f>
        <v>0</v>
      </c>
      <c r="CI3769">
        <f>'[1]TABLEAU DE BORD'!H3767</f>
        <v>0</v>
      </c>
      <c r="CJ3769">
        <f>'[1]TABLEAU DE BORD'!K3767-'[1]TABLEAU DE BORD'!I3767</f>
        <v>0</v>
      </c>
    </row>
    <row r="3770" spans="84:88" x14ac:dyDescent="0.25">
      <c r="CF3770">
        <f>'[1]TABLEAU DE BORD'!B3768</f>
        <v>0</v>
      </c>
      <c r="CG3770">
        <f>'[1]TABLEAU DE BORD'!E3768-'[1]TABLEAU DE BORD'!C3768</f>
        <v>0</v>
      </c>
      <c r="CI3770">
        <f>'[1]TABLEAU DE BORD'!H3768</f>
        <v>0</v>
      </c>
      <c r="CJ3770">
        <f>'[1]TABLEAU DE BORD'!K3768-'[1]TABLEAU DE BORD'!I3768</f>
        <v>0</v>
      </c>
    </row>
    <row r="3771" spans="84:88" x14ac:dyDescent="0.25">
      <c r="CF3771">
        <f>'[1]TABLEAU DE BORD'!B3769</f>
        <v>0</v>
      </c>
      <c r="CG3771">
        <f>'[1]TABLEAU DE BORD'!E3769-'[1]TABLEAU DE BORD'!C3769</f>
        <v>0</v>
      </c>
      <c r="CI3771">
        <f>'[1]TABLEAU DE BORD'!H3769</f>
        <v>0</v>
      </c>
      <c r="CJ3771">
        <f>'[1]TABLEAU DE BORD'!K3769-'[1]TABLEAU DE BORD'!I3769</f>
        <v>0</v>
      </c>
    </row>
    <row r="3772" spans="84:88" x14ac:dyDescent="0.25">
      <c r="CF3772">
        <f>'[1]TABLEAU DE BORD'!B3770</f>
        <v>0</v>
      </c>
      <c r="CG3772">
        <f>'[1]TABLEAU DE BORD'!E3770-'[1]TABLEAU DE BORD'!C3770</f>
        <v>0</v>
      </c>
      <c r="CI3772">
        <f>'[1]TABLEAU DE BORD'!H3770</f>
        <v>0</v>
      </c>
      <c r="CJ3772">
        <f>'[1]TABLEAU DE BORD'!K3770-'[1]TABLEAU DE BORD'!I3770</f>
        <v>0</v>
      </c>
    </row>
    <row r="3773" spans="84:88" x14ac:dyDescent="0.25">
      <c r="CF3773">
        <f>'[1]TABLEAU DE BORD'!B3771</f>
        <v>0</v>
      </c>
      <c r="CG3773">
        <f>'[1]TABLEAU DE BORD'!E3771-'[1]TABLEAU DE BORD'!C3771</f>
        <v>0</v>
      </c>
      <c r="CI3773">
        <f>'[1]TABLEAU DE BORD'!H3771</f>
        <v>0</v>
      </c>
      <c r="CJ3773">
        <f>'[1]TABLEAU DE BORD'!K3771-'[1]TABLEAU DE BORD'!I3771</f>
        <v>0</v>
      </c>
    </row>
    <row r="3774" spans="84:88" x14ac:dyDescent="0.25">
      <c r="CF3774">
        <f>'[1]TABLEAU DE BORD'!B3772</f>
        <v>0</v>
      </c>
      <c r="CG3774">
        <f>'[1]TABLEAU DE BORD'!E3772-'[1]TABLEAU DE BORD'!C3772</f>
        <v>0</v>
      </c>
      <c r="CI3774">
        <f>'[1]TABLEAU DE BORD'!H3772</f>
        <v>0</v>
      </c>
      <c r="CJ3774">
        <f>'[1]TABLEAU DE BORD'!K3772-'[1]TABLEAU DE BORD'!I3772</f>
        <v>0</v>
      </c>
    </row>
    <row r="3775" spans="84:88" x14ac:dyDescent="0.25">
      <c r="CF3775">
        <f>'[1]TABLEAU DE BORD'!B3773</f>
        <v>0</v>
      </c>
      <c r="CG3775">
        <f>'[1]TABLEAU DE BORD'!E3773-'[1]TABLEAU DE BORD'!C3773</f>
        <v>0</v>
      </c>
      <c r="CI3775">
        <f>'[1]TABLEAU DE BORD'!H3773</f>
        <v>0</v>
      </c>
      <c r="CJ3775">
        <f>'[1]TABLEAU DE BORD'!K3773-'[1]TABLEAU DE BORD'!I3773</f>
        <v>0</v>
      </c>
    </row>
    <row r="3776" spans="84:88" x14ac:dyDescent="0.25">
      <c r="CF3776">
        <f>'[1]TABLEAU DE BORD'!B3774</f>
        <v>0</v>
      </c>
      <c r="CG3776">
        <f>'[1]TABLEAU DE BORD'!E3774-'[1]TABLEAU DE BORD'!C3774</f>
        <v>0</v>
      </c>
      <c r="CI3776">
        <f>'[1]TABLEAU DE BORD'!H3774</f>
        <v>0</v>
      </c>
      <c r="CJ3776">
        <f>'[1]TABLEAU DE BORD'!K3774-'[1]TABLEAU DE BORD'!I3774</f>
        <v>0</v>
      </c>
    </row>
    <row r="3777" spans="84:88" x14ac:dyDescent="0.25">
      <c r="CF3777">
        <f>'[1]TABLEAU DE BORD'!B3775</f>
        <v>0</v>
      </c>
      <c r="CG3777">
        <f>'[1]TABLEAU DE BORD'!E3775-'[1]TABLEAU DE BORD'!C3775</f>
        <v>0</v>
      </c>
      <c r="CI3777">
        <f>'[1]TABLEAU DE BORD'!H3775</f>
        <v>0</v>
      </c>
      <c r="CJ3777">
        <f>'[1]TABLEAU DE BORD'!K3775-'[1]TABLEAU DE BORD'!I3775</f>
        <v>0</v>
      </c>
    </row>
    <row r="3778" spans="84:88" x14ac:dyDescent="0.25">
      <c r="CF3778">
        <f>'[1]TABLEAU DE BORD'!B3776</f>
        <v>0</v>
      </c>
      <c r="CG3778">
        <f>'[1]TABLEAU DE BORD'!E3776-'[1]TABLEAU DE BORD'!C3776</f>
        <v>0</v>
      </c>
      <c r="CI3778">
        <f>'[1]TABLEAU DE BORD'!H3776</f>
        <v>0</v>
      </c>
      <c r="CJ3778">
        <f>'[1]TABLEAU DE BORD'!K3776-'[1]TABLEAU DE BORD'!I3776</f>
        <v>0</v>
      </c>
    </row>
    <row r="3779" spans="84:88" x14ac:dyDescent="0.25">
      <c r="CF3779">
        <f>'[1]TABLEAU DE BORD'!B3777</f>
        <v>0</v>
      </c>
      <c r="CG3779">
        <f>'[1]TABLEAU DE BORD'!E3777-'[1]TABLEAU DE BORD'!C3777</f>
        <v>0</v>
      </c>
      <c r="CI3779">
        <f>'[1]TABLEAU DE BORD'!H3777</f>
        <v>0</v>
      </c>
      <c r="CJ3779">
        <f>'[1]TABLEAU DE BORD'!K3777-'[1]TABLEAU DE BORD'!I3777</f>
        <v>0</v>
      </c>
    </row>
    <row r="3780" spans="84:88" x14ac:dyDescent="0.25">
      <c r="CF3780">
        <f>'[1]TABLEAU DE BORD'!B3778</f>
        <v>0</v>
      </c>
      <c r="CG3780">
        <f>'[1]TABLEAU DE BORD'!E3778-'[1]TABLEAU DE BORD'!C3778</f>
        <v>0</v>
      </c>
      <c r="CI3780">
        <f>'[1]TABLEAU DE BORD'!H3778</f>
        <v>0</v>
      </c>
      <c r="CJ3780">
        <f>'[1]TABLEAU DE BORD'!K3778-'[1]TABLEAU DE BORD'!I3778</f>
        <v>0</v>
      </c>
    </row>
    <row r="3781" spans="84:88" x14ac:dyDescent="0.25">
      <c r="CF3781">
        <f>'[1]TABLEAU DE BORD'!B3779</f>
        <v>0</v>
      </c>
      <c r="CG3781">
        <f>'[1]TABLEAU DE BORD'!E3779-'[1]TABLEAU DE BORD'!C3779</f>
        <v>0</v>
      </c>
      <c r="CI3781">
        <f>'[1]TABLEAU DE BORD'!H3779</f>
        <v>0</v>
      </c>
      <c r="CJ3781">
        <f>'[1]TABLEAU DE BORD'!K3779-'[1]TABLEAU DE BORD'!I3779</f>
        <v>0</v>
      </c>
    </row>
    <row r="3782" spans="84:88" x14ac:dyDescent="0.25">
      <c r="CF3782">
        <f>'[1]TABLEAU DE BORD'!B3780</f>
        <v>0</v>
      </c>
      <c r="CG3782">
        <f>'[1]TABLEAU DE BORD'!E3780-'[1]TABLEAU DE BORD'!C3780</f>
        <v>0</v>
      </c>
      <c r="CI3782">
        <f>'[1]TABLEAU DE BORD'!H3780</f>
        <v>0</v>
      </c>
      <c r="CJ3782">
        <f>'[1]TABLEAU DE BORD'!K3780-'[1]TABLEAU DE BORD'!I3780</f>
        <v>0</v>
      </c>
    </row>
    <row r="3783" spans="84:88" x14ac:dyDescent="0.25">
      <c r="CF3783">
        <f>'[1]TABLEAU DE BORD'!B3781</f>
        <v>0</v>
      </c>
      <c r="CG3783">
        <f>'[1]TABLEAU DE BORD'!E3781-'[1]TABLEAU DE BORD'!C3781</f>
        <v>0</v>
      </c>
      <c r="CI3783">
        <f>'[1]TABLEAU DE BORD'!H3781</f>
        <v>0</v>
      </c>
      <c r="CJ3783">
        <f>'[1]TABLEAU DE BORD'!K3781-'[1]TABLEAU DE BORD'!I3781</f>
        <v>0</v>
      </c>
    </row>
    <row r="3784" spans="84:88" x14ac:dyDescent="0.25">
      <c r="CF3784">
        <f>'[1]TABLEAU DE BORD'!B3782</f>
        <v>0</v>
      </c>
      <c r="CG3784">
        <f>'[1]TABLEAU DE BORD'!E3782-'[1]TABLEAU DE BORD'!C3782</f>
        <v>0</v>
      </c>
      <c r="CI3784">
        <f>'[1]TABLEAU DE BORD'!H3782</f>
        <v>0</v>
      </c>
      <c r="CJ3784">
        <f>'[1]TABLEAU DE BORD'!K3782-'[1]TABLEAU DE BORD'!I3782</f>
        <v>0</v>
      </c>
    </row>
    <row r="3785" spans="84:88" x14ac:dyDescent="0.25">
      <c r="CF3785">
        <f>'[1]TABLEAU DE BORD'!B3783</f>
        <v>0</v>
      </c>
      <c r="CG3785">
        <f>'[1]TABLEAU DE BORD'!E3783-'[1]TABLEAU DE BORD'!C3783</f>
        <v>0</v>
      </c>
      <c r="CI3785">
        <f>'[1]TABLEAU DE BORD'!H3783</f>
        <v>0</v>
      </c>
      <c r="CJ3785">
        <f>'[1]TABLEAU DE BORD'!K3783-'[1]TABLEAU DE BORD'!I3783</f>
        <v>0</v>
      </c>
    </row>
    <row r="3786" spans="84:88" x14ac:dyDescent="0.25">
      <c r="CF3786">
        <f>'[1]TABLEAU DE BORD'!B3784</f>
        <v>0</v>
      </c>
      <c r="CG3786">
        <f>'[1]TABLEAU DE BORD'!E3784-'[1]TABLEAU DE BORD'!C3784</f>
        <v>0</v>
      </c>
      <c r="CI3786">
        <f>'[1]TABLEAU DE BORD'!H3784</f>
        <v>0</v>
      </c>
      <c r="CJ3786">
        <f>'[1]TABLEAU DE BORD'!K3784-'[1]TABLEAU DE BORD'!I3784</f>
        <v>0</v>
      </c>
    </row>
    <row r="3787" spans="84:88" x14ac:dyDescent="0.25">
      <c r="CF3787">
        <f>'[1]TABLEAU DE BORD'!B3785</f>
        <v>0</v>
      </c>
      <c r="CG3787">
        <f>'[1]TABLEAU DE BORD'!E3785-'[1]TABLEAU DE BORD'!C3785</f>
        <v>0</v>
      </c>
      <c r="CI3787">
        <f>'[1]TABLEAU DE BORD'!H3785</f>
        <v>0</v>
      </c>
      <c r="CJ3787">
        <f>'[1]TABLEAU DE BORD'!K3785-'[1]TABLEAU DE BORD'!I3785</f>
        <v>0</v>
      </c>
    </row>
    <row r="3788" spans="84:88" x14ac:dyDescent="0.25">
      <c r="CF3788">
        <f>'[1]TABLEAU DE BORD'!B3786</f>
        <v>0</v>
      </c>
      <c r="CG3788">
        <f>'[1]TABLEAU DE BORD'!E3786-'[1]TABLEAU DE BORD'!C3786</f>
        <v>0</v>
      </c>
      <c r="CI3788">
        <f>'[1]TABLEAU DE BORD'!H3786</f>
        <v>0</v>
      </c>
      <c r="CJ3788">
        <f>'[1]TABLEAU DE BORD'!K3786-'[1]TABLEAU DE BORD'!I3786</f>
        <v>0</v>
      </c>
    </row>
    <row r="3789" spans="84:88" x14ac:dyDescent="0.25">
      <c r="CF3789">
        <f>'[1]TABLEAU DE BORD'!B3787</f>
        <v>0</v>
      </c>
      <c r="CG3789">
        <f>'[1]TABLEAU DE BORD'!E3787-'[1]TABLEAU DE BORD'!C3787</f>
        <v>0</v>
      </c>
      <c r="CI3789">
        <f>'[1]TABLEAU DE BORD'!H3787</f>
        <v>0</v>
      </c>
      <c r="CJ3789">
        <f>'[1]TABLEAU DE BORD'!K3787-'[1]TABLEAU DE BORD'!I3787</f>
        <v>0</v>
      </c>
    </row>
    <row r="3790" spans="84:88" x14ac:dyDescent="0.25">
      <c r="CF3790">
        <f>'[1]TABLEAU DE BORD'!B3788</f>
        <v>0</v>
      </c>
      <c r="CG3790">
        <f>'[1]TABLEAU DE BORD'!E3788-'[1]TABLEAU DE BORD'!C3788</f>
        <v>0</v>
      </c>
      <c r="CI3790">
        <f>'[1]TABLEAU DE BORD'!H3788</f>
        <v>0</v>
      </c>
      <c r="CJ3790">
        <f>'[1]TABLEAU DE BORD'!K3788-'[1]TABLEAU DE BORD'!I3788</f>
        <v>0</v>
      </c>
    </row>
    <row r="3791" spans="84:88" x14ac:dyDescent="0.25">
      <c r="CF3791">
        <f>'[1]TABLEAU DE BORD'!B3789</f>
        <v>0</v>
      </c>
      <c r="CG3791">
        <f>'[1]TABLEAU DE BORD'!E3789-'[1]TABLEAU DE BORD'!C3789</f>
        <v>0</v>
      </c>
      <c r="CI3791">
        <f>'[1]TABLEAU DE BORD'!H3789</f>
        <v>0</v>
      </c>
      <c r="CJ3791">
        <f>'[1]TABLEAU DE BORD'!K3789-'[1]TABLEAU DE BORD'!I3789</f>
        <v>0</v>
      </c>
    </row>
    <row r="3792" spans="84:88" x14ac:dyDescent="0.25">
      <c r="CF3792">
        <f>'[1]TABLEAU DE BORD'!B3790</f>
        <v>0</v>
      </c>
      <c r="CG3792">
        <f>'[1]TABLEAU DE BORD'!E3790-'[1]TABLEAU DE BORD'!C3790</f>
        <v>0</v>
      </c>
      <c r="CI3792">
        <f>'[1]TABLEAU DE BORD'!H3790</f>
        <v>0</v>
      </c>
      <c r="CJ3792">
        <f>'[1]TABLEAU DE BORD'!K3790-'[1]TABLEAU DE BORD'!I3790</f>
        <v>0</v>
      </c>
    </row>
    <row r="3793" spans="84:88" x14ac:dyDescent="0.25">
      <c r="CF3793">
        <f>'[1]TABLEAU DE BORD'!B3791</f>
        <v>0</v>
      </c>
      <c r="CG3793">
        <f>'[1]TABLEAU DE BORD'!E3791-'[1]TABLEAU DE BORD'!C3791</f>
        <v>0</v>
      </c>
      <c r="CI3793">
        <f>'[1]TABLEAU DE BORD'!H3791</f>
        <v>0</v>
      </c>
      <c r="CJ3793">
        <f>'[1]TABLEAU DE BORD'!K3791-'[1]TABLEAU DE BORD'!I3791</f>
        <v>0</v>
      </c>
    </row>
    <row r="3794" spans="84:88" x14ac:dyDescent="0.25">
      <c r="CF3794">
        <f>'[1]TABLEAU DE BORD'!B3792</f>
        <v>0</v>
      </c>
      <c r="CG3794">
        <f>'[1]TABLEAU DE BORD'!E3792-'[1]TABLEAU DE BORD'!C3792</f>
        <v>0</v>
      </c>
      <c r="CI3794">
        <f>'[1]TABLEAU DE BORD'!H3792</f>
        <v>0</v>
      </c>
      <c r="CJ3794">
        <f>'[1]TABLEAU DE BORD'!K3792-'[1]TABLEAU DE BORD'!I3792</f>
        <v>0</v>
      </c>
    </row>
    <row r="3795" spans="84:88" x14ac:dyDescent="0.25">
      <c r="CF3795">
        <f>'[1]TABLEAU DE BORD'!B3793</f>
        <v>0</v>
      </c>
      <c r="CG3795">
        <f>'[1]TABLEAU DE BORD'!E3793-'[1]TABLEAU DE BORD'!C3793</f>
        <v>0</v>
      </c>
      <c r="CI3795">
        <f>'[1]TABLEAU DE BORD'!H3793</f>
        <v>0</v>
      </c>
      <c r="CJ3795">
        <f>'[1]TABLEAU DE BORD'!K3793-'[1]TABLEAU DE BORD'!I3793</f>
        <v>0</v>
      </c>
    </row>
    <row r="3796" spans="84:88" x14ac:dyDescent="0.25">
      <c r="CF3796">
        <f>'[1]TABLEAU DE BORD'!B3794</f>
        <v>0</v>
      </c>
      <c r="CG3796">
        <f>'[1]TABLEAU DE BORD'!E3794-'[1]TABLEAU DE BORD'!C3794</f>
        <v>0</v>
      </c>
      <c r="CI3796">
        <f>'[1]TABLEAU DE BORD'!H3794</f>
        <v>0</v>
      </c>
      <c r="CJ3796">
        <f>'[1]TABLEAU DE BORD'!K3794-'[1]TABLEAU DE BORD'!I3794</f>
        <v>0</v>
      </c>
    </row>
    <row r="3797" spans="84:88" x14ac:dyDescent="0.25">
      <c r="CF3797">
        <f>'[1]TABLEAU DE BORD'!B3795</f>
        <v>0</v>
      </c>
      <c r="CG3797">
        <f>'[1]TABLEAU DE BORD'!E3795-'[1]TABLEAU DE BORD'!C3795</f>
        <v>0</v>
      </c>
      <c r="CI3797">
        <f>'[1]TABLEAU DE BORD'!H3795</f>
        <v>0</v>
      </c>
      <c r="CJ3797">
        <f>'[1]TABLEAU DE BORD'!K3795-'[1]TABLEAU DE BORD'!I3795</f>
        <v>0</v>
      </c>
    </row>
    <row r="3798" spans="84:88" x14ac:dyDescent="0.25">
      <c r="CF3798">
        <f>'[1]TABLEAU DE BORD'!B3796</f>
        <v>0</v>
      </c>
      <c r="CG3798">
        <f>'[1]TABLEAU DE BORD'!E3796-'[1]TABLEAU DE BORD'!C3796</f>
        <v>0</v>
      </c>
      <c r="CI3798">
        <f>'[1]TABLEAU DE BORD'!H3796</f>
        <v>0</v>
      </c>
      <c r="CJ3798">
        <f>'[1]TABLEAU DE BORD'!K3796-'[1]TABLEAU DE BORD'!I3796</f>
        <v>0</v>
      </c>
    </row>
    <row r="3799" spans="84:88" x14ac:dyDescent="0.25">
      <c r="CF3799">
        <f>'[1]TABLEAU DE BORD'!B3797</f>
        <v>0</v>
      </c>
      <c r="CG3799">
        <f>'[1]TABLEAU DE BORD'!E3797-'[1]TABLEAU DE BORD'!C3797</f>
        <v>0</v>
      </c>
      <c r="CI3799">
        <f>'[1]TABLEAU DE BORD'!H3797</f>
        <v>0</v>
      </c>
      <c r="CJ3799">
        <f>'[1]TABLEAU DE BORD'!K3797-'[1]TABLEAU DE BORD'!I3797</f>
        <v>0</v>
      </c>
    </row>
    <row r="3800" spans="84:88" x14ac:dyDescent="0.25">
      <c r="CF3800">
        <f>'[1]TABLEAU DE BORD'!B3798</f>
        <v>0</v>
      </c>
      <c r="CG3800">
        <f>'[1]TABLEAU DE BORD'!E3798-'[1]TABLEAU DE BORD'!C3798</f>
        <v>0</v>
      </c>
      <c r="CI3800">
        <f>'[1]TABLEAU DE BORD'!H3798</f>
        <v>0</v>
      </c>
      <c r="CJ3800">
        <f>'[1]TABLEAU DE BORD'!K3798-'[1]TABLEAU DE BORD'!I3798</f>
        <v>0</v>
      </c>
    </row>
    <row r="3801" spans="84:88" x14ac:dyDescent="0.25">
      <c r="CF3801">
        <f>'[1]TABLEAU DE BORD'!B3799</f>
        <v>0</v>
      </c>
      <c r="CG3801">
        <f>'[1]TABLEAU DE BORD'!E3799-'[1]TABLEAU DE BORD'!C3799</f>
        <v>0</v>
      </c>
      <c r="CI3801">
        <f>'[1]TABLEAU DE BORD'!H3799</f>
        <v>0</v>
      </c>
      <c r="CJ3801">
        <f>'[1]TABLEAU DE BORD'!K3799-'[1]TABLEAU DE BORD'!I3799</f>
        <v>0</v>
      </c>
    </row>
    <row r="3802" spans="84:88" x14ac:dyDescent="0.25">
      <c r="CF3802">
        <f>'[1]TABLEAU DE BORD'!B3800</f>
        <v>0</v>
      </c>
      <c r="CG3802">
        <f>'[1]TABLEAU DE BORD'!E3800-'[1]TABLEAU DE BORD'!C3800</f>
        <v>0</v>
      </c>
      <c r="CI3802">
        <f>'[1]TABLEAU DE BORD'!H3800</f>
        <v>0</v>
      </c>
      <c r="CJ3802">
        <f>'[1]TABLEAU DE BORD'!K3800-'[1]TABLEAU DE BORD'!I3800</f>
        <v>0</v>
      </c>
    </row>
    <row r="3803" spans="84:88" x14ac:dyDescent="0.25">
      <c r="CF3803">
        <f>'[1]TABLEAU DE BORD'!B3801</f>
        <v>0</v>
      </c>
      <c r="CG3803">
        <f>'[1]TABLEAU DE BORD'!E3801-'[1]TABLEAU DE BORD'!C3801</f>
        <v>0</v>
      </c>
      <c r="CI3803">
        <f>'[1]TABLEAU DE BORD'!H3801</f>
        <v>0</v>
      </c>
      <c r="CJ3803">
        <f>'[1]TABLEAU DE BORD'!K3801-'[1]TABLEAU DE BORD'!I3801</f>
        <v>0</v>
      </c>
    </row>
    <row r="3804" spans="84:88" x14ac:dyDescent="0.25">
      <c r="CF3804">
        <f>'[1]TABLEAU DE BORD'!B3802</f>
        <v>0</v>
      </c>
      <c r="CG3804">
        <f>'[1]TABLEAU DE BORD'!E3802-'[1]TABLEAU DE BORD'!C3802</f>
        <v>0</v>
      </c>
      <c r="CI3804">
        <f>'[1]TABLEAU DE BORD'!H3802</f>
        <v>0</v>
      </c>
      <c r="CJ3804">
        <f>'[1]TABLEAU DE BORD'!K3802-'[1]TABLEAU DE BORD'!I3802</f>
        <v>0</v>
      </c>
    </row>
    <row r="3805" spans="84:88" x14ac:dyDescent="0.25">
      <c r="CF3805">
        <f>'[1]TABLEAU DE BORD'!B3803</f>
        <v>0</v>
      </c>
      <c r="CG3805">
        <f>'[1]TABLEAU DE BORD'!E3803-'[1]TABLEAU DE BORD'!C3803</f>
        <v>0</v>
      </c>
      <c r="CI3805">
        <f>'[1]TABLEAU DE BORD'!H3803</f>
        <v>0</v>
      </c>
      <c r="CJ3805">
        <f>'[1]TABLEAU DE BORD'!K3803-'[1]TABLEAU DE BORD'!I3803</f>
        <v>0</v>
      </c>
    </row>
    <row r="3806" spans="84:88" x14ac:dyDescent="0.25">
      <c r="CF3806">
        <f>'[1]TABLEAU DE BORD'!B3804</f>
        <v>0</v>
      </c>
      <c r="CG3806">
        <f>'[1]TABLEAU DE BORD'!E3804-'[1]TABLEAU DE BORD'!C3804</f>
        <v>0</v>
      </c>
      <c r="CI3806">
        <f>'[1]TABLEAU DE BORD'!H3804</f>
        <v>0</v>
      </c>
      <c r="CJ3806">
        <f>'[1]TABLEAU DE BORD'!K3804-'[1]TABLEAU DE BORD'!I3804</f>
        <v>0</v>
      </c>
    </row>
    <row r="3807" spans="84:88" x14ac:dyDescent="0.25">
      <c r="CF3807">
        <f>'[1]TABLEAU DE BORD'!B3805</f>
        <v>0</v>
      </c>
      <c r="CG3807">
        <f>'[1]TABLEAU DE BORD'!E3805-'[1]TABLEAU DE BORD'!C3805</f>
        <v>0</v>
      </c>
      <c r="CI3807">
        <f>'[1]TABLEAU DE BORD'!H3805</f>
        <v>0</v>
      </c>
      <c r="CJ3807">
        <f>'[1]TABLEAU DE BORD'!K3805-'[1]TABLEAU DE BORD'!I3805</f>
        <v>0</v>
      </c>
    </row>
    <row r="3808" spans="84:88" x14ac:dyDescent="0.25">
      <c r="CF3808">
        <f>'[1]TABLEAU DE BORD'!B3806</f>
        <v>0</v>
      </c>
      <c r="CG3808">
        <f>'[1]TABLEAU DE BORD'!E3806-'[1]TABLEAU DE BORD'!C3806</f>
        <v>0</v>
      </c>
      <c r="CI3808">
        <f>'[1]TABLEAU DE BORD'!H3806</f>
        <v>0</v>
      </c>
      <c r="CJ3808">
        <f>'[1]TABLEAU DE BORD'!K3806-'[1]TABLEAU DE BORD'!I3806</f>
        <v>0</v>
      </c>
    </row>
    <row r="3809" spans="84:88" x14ac:dyDescent="0.25">
      <c r="CF3809">
        <f>'[1]TABLEAU DE BORD'!B3807</f>
        <v>0</v>
      </c>
      <c r="CG3809">
        <f>'[1]TABLEAU DE BORD'!E3807-'[1]TABLEAU DE BORD'!C3807</f>
        <v>0</v>
      </c>
      <c r="CI3809">
        <f>'[1]TABLEAU DE BORD'!H3807</f>
        <v>0</v>
      </c>
      <c r="CJ3809">
        <f>'[1]TABLEAU DE BORD'!K3807-'[1]TABLEAU DE BORD'!I3807</f>
        <v>0</v>
      </c>
    </row>
    <row r="3810" spans="84:88" x14ac:dyDescent="0.25">
      <c r="CF3810">
        <f>'[1]TABLEAU DE BORD'!B3808</f>
        <v>0</v>
      </c>
      <c r="CG3810">
        <f>'[1]TABLEAU DE BORD'!E3808-'[1]TABLEAU DE BORD'!C3808</f>
        <v>0</v>
      </c>
      <c r="CI3810">
        <f>'[1]TABLEAU DE BORD'!H3808</f>
        <v>0</v>
      </c>
      <c r="CJ3810">
        <f>'[1]TABLEAU DE BORD'!K3808-'[1]TABLEAU DE BORD'!I3808</f>
        <v>0</v>
      </c>
    </row>
    <row r="3811" spans="84:88" x14ac:dyDescent="0.25">
      <c r="CF3811">
        <f>'[1]TABLEAU DE BORD'!B3809</f>
        <v>0</v>
      </c>
      <c r="CG3811">
        <f>'[1]TABLEAU DE BORD'!E3809-'[1]TABLEAU DE BORD'!C3809</f>
        <v>0</v>
      </c>
      <c r="CI3811">
        <f>'[1]TABLEAU DE BORD'!H3809</f>
        <v>0</v>
      </c>
      <c r="CJ3811">
        <f>'[1]TABLEAU DE BORD'!K3809-'[1]TABLEAU DE BORD'!I3809</f>
        <v>0</v>
      </c>
    </row>
    <row r="3812" spans="84:88" x14ac:dyDescent="0.25">
      <c r="CF3812">
        <f>'[1]TABLEAU DE BORD'!B3810</f>
        <v>0</v>
      </c>
      <c r="CG3812">
        <f>'[1]TABLEAU DE BORD'!E3810-'[1]TABLEAU DE BORD'!C3810</f>
        <v>0</v>
      </c>
      <c r="CI3812">
        <f>'[1]TABLEAU DE BORD'!H3810</f>
        <v>0</v>
      </c>
      <c r="CJ3812">
        <f>'[1]TABLEAU DE BORD'!K3810-'[1]TABLEAU DE BORD'!I3810</f>
        <v>0</v>
      </c>
    </row>
    <row r="3813" spans="84:88" x14ac:dyDescent="0.25">
      <c r="CF3813">
        <f>'[1]TABLEAU DE BORD'!B3811</f>
        <v>0</v>
      </c>
      <c r="CG3813">
        <f>'[1]TABLEAU DE BORD'!E3811-'[1]TABLEAU DE BORD'!C3811</f>
        <v>0</v>
      </c>
      <c r="CI3813">
        <f>'[1]TABLEAU DE BORD'!H3811</f>
        <v>0</v>
      </c>
      <c r="CJ3813">
        <f>'[1]TABLEAU DE BORD'!K3811-'[1]TABLEAU DE BORD'!I3811</f>
        <v>0</v>
      </c>
    </row>
    <row r="3814" spans="84:88" x14ac:dyDescent="0.25">
      <c r="CF3814">
        <f>'[1]TABLEAU DE BORD'!B3812</f>
        <v>0</v>
      </c>
      <c r="CG3814">
        <f>'[1]TABLEAU DE BORD'!E3812-'[1]TABLEAU DE BORD'!C3812</f>
        <v>0</v>
      </c>
      <c r="CI3814">
        <f>'[1]TABLEAU DE BORD'!H3812</f>
        <v>0</v>
      </c>
      <c r="CJ3814">
        <f>'[1]TABLEAU DE BORD'!K3812-'[1]TABLEAU DE BORD'!I3812</f>
        <v>0</v>
      </c>
    </row>
    <row r="3815" spans="84:88" x14ac:dyDescent="0.25">
      <c r="CF3815">
        <f>'[1]TABLEAU DE BORD'!B3813</f>
        <v>0</v>
      </c>
      <c r="CG3815">
        <f>'[1]TABLEAU DE BORD'!E3813-'[1]TABLEAU DE BORD'!C3813</f>
        <v>0</v>
      </c>
      <c r="CI3815">
        <f>'[1]TABLEAU DE BORD'!H3813</f>
        <v>0</v>
      </c>
      <c r="CJ3815">
        <f>'[1]TABLEAU DE BORD'!K3813-'[1]TABLEAU DE BORD'!I3813</f>
        <v>0</v>
      </c>
    </row>
    <row r="3816" spans="84:88" x14ac:dyDescent="0.25">
      <c r="CF3816">
        <f>'[1]TABLEAU DE BORD'!B3814</f>
        <v>0</v>
      </c>
      <c r="CG3816">
        <f>'[1]TABLEAU DE BORD'!E3814-'[1]TABLEAU DE BORD'!C3814</f>
        <v>0</v>
      </c>
      <c r="CI3816">
        <f>'[1]TABLEAU DE BORD'!H3814</f>
        <v>0</v>
      </c>
      <c r="CJ3816">
        <f>'[1]TABLEAU DE BORD'!K3814-'[1]TABLEAU DE BORD'!I3814</f>
        <v>0</v>
      </c>
    </row>
    <row r="3817" spans="84:88" x14ac:dyDescent="0.25">
      <c r="CF3817">
        <f>'[1]TABLEAU DE BORD'!B3815</f>
        <v>0</v>
      </c>
      <c r="CG3817">
        <f>'[1]TABLEAU DE BORD'!E3815-'[1]TABLEAU DE BORD'!C3815</f>
        <v>0</v>
      </c>
      <c r="CI3817">
        <f>'[1]TABLEAU DE BORD'!H3815</f>
        <v>0</v>
      </c>
      <c r="CJ3817">
        <f>'[1]TABLEAU DE BORD'!K3815-'[1]TABLEAU DE BORD'!I3815</f>
        <v>0</v>
      </c>
    </row>
    <row r="3818" spans="84:88" x14ac:dyDescent="0.25">
      <c r="CF3818">
        <f>'[1]TABLEAU DE BORD'!B3816</f>
        <v>0</v>
      </c>
      <c r="CG3818">
        <f>'[1]TABLEAU DE BORD'!E3816-'[1]TABLEAU DE BORD'!C3816</f>
        <v>0</v>
      </c>
      <c r="CI3818">
        <f>'[1]TABLEAU DE BORD'!H3816</f>
        <v>0</v>
      </c>
      <c r="CJ3818">
        <f>'[1]TABLEAU DE BORD'!K3816-'[1]TABLEAU DE BORD'!I3816</f>
        <v>0</v>
      </c>
    </row>
    <row r="3819" spans="84:88" x14ac:dyDescent="0.25">
      <c r="CF3819">
        <f>'[1]TABLEAU DE BORD'!B3817</f>
        <v>0</v>
      </c>
      <c r="CG3819">
        <f>'[1]TABLEAU DE BORD'!E3817-'[1]TABLEAU DE BORD'!C3817</f>
        <v>0</v>
      </c>
      <c r="CI3819">
        <f>'[1]TABLEAU DE BORD'!H3817</f>
        <v>0</v>
      </c>
      <c r="CJ3819">
        <f>'[1]TABLEAU DE BORD'!K3817-'[1]TABLEAU DE BORD'!I3817</f>
        <v>0</v>
      </c>
    </row>
    <row r="3820" spans="84:88" x14ac:dyDescent="0.25">
      <c r="CF3820">
        <f>'[1]TABLEAU DE BORD'!B3818</f>
        <v>0</v>
      </c>
      <c r="CG3820">
        <f>'[1]TABLEAU DE BORD'!E3818-'[1]TABLEAU DE BORD'!C3818</f>
        <v>0</v>
      </c>
      <c r="CI3820">
        <f>'[1]TABLEAU DE BORD'!H3818</f>
        <v>0</v>
      </c>
      <c r="CJ3820">
        <f>'[1]TABLEAU DE BORD'!K3818-'[1]TABLEAU DE BORD'!I3818</f>
        <v>0</v>
      </c>
    </row>
    <row r="3821" spans="84:88" x14ac:dyDescent="0.25">
      <c r="CF3821">
        <f>'[1]TABLEAU DE BORD'!B3819</f>
        <v>0</v>
      </c>
      <c r="CG3821">
        <f>'[1]TABLEAU DE BORD'!E3819-'[1]TABLEAU DE BORD'!C3819</f>
        <v>0</v>
      </c>
      <c r="CI3821">
        <f>'[1]TABLEAU DE BORD'!H3819</f>
        <v>0</v>
      </c>
      <c r="CJ3821">
        <f>'[1]TABLEAU DE BORD'!K3819-'[1]TABLEAU DE BORD'!I3819</f>
        <v>0</v>
      </c>
    </row>
    <row r="3822" spans="84:88" x14ac:dyDescent="0.25">
      <c r="CF3822">
        <f>'[1]TABLEAU DE BORD'!B3820</f>
        <v>0</v>
      </c>
      <c r="CG3822">
        <f>'[1]TABLEAU DE BORD'!E3820-'[1]TABLEAU DE BORD'!C3820</f>
        <v>0</v>
      </c>
      <c r="CI3822">
        <f>'[1]TABLEAU DE BORD'!H3820</f>
        <v>0</v>
      </c>
      <c r="CJ3822">
        <f>'[1]TABLEAU DE BORD'!K3820-'[1]TABLEAU DE BORD'!I3820</f>
        <v>0</v>
      </c>
    </row>
    <row r="3823" spans="84:88" x14ac:dyDescent="0.25">
      <c r="CF3823">
        <f>'[1]TABLEAU DE BORD'!B3821</f>
        <v>0</v>
      </c>
      <c r="CG3823">
        <f>'[1]TABLEAU DE BORD'!E3821-'[1]TABLEAU DE BORD'!C3821</f>
        <v>0</v>
      </c>
      <c r="CI3823">
        <f>'[1]TABLEAU DE BORD'!H3821</f>
        <v>0</v>
      </c>
      <c r="CJ3823">
        <f>'[1]TABLEAU DE BORD'!K3821-'[1]TABLEAU DE BORD'!I3821</f>
        <v>0</v>
      </c>
    </row>
    <row r="3824" spans="84:88" x14ac:dyDescent="0.25">
      <c r="CF3824">
        <f>'[1]TABLEAU DE BORD'!B3822</f>
        <v>0</v>
      </c>
      <c r="CG3824">
        <f>'[1]TABLEAU DE BORD'!E3822-'[1]TABLEAU DE BORD'!C3822</f>
        <v>0</v>
      </c>
      <c r="CI3824">
        <f>'[1]TABLEAU DE BORD'!H3822</f>
        <v>0</v>
      </c>
      <c r="CJ3824">
        <f>'[1]TABLEAU DE BORD'!K3822-'[1]TABLEAU DE BORD'!I3822</f>
        <v>0</v>
      </c>
    </row>
    <row r="3825" spans="84:88" x14ac:dyDescent="0.25">
      <c r="CF3825">
        <f>'[1]TABLEAU DE BORD'!B3823</f>
        <v>0</v>
      </c>
      <c r="CG3825">
        <f>'[1]TABLEAU DE BORD'!E3823-'[1]TABLEAU DE BORD'!C3823</f>
        <v>0</v>
      </c>
      <c r="CI3825">
        <f>'[1]TABLEAU DE BORD'!H3823</f>
        <v>0</v>
      </c>
      <c r="CJ3825">
        <f>'[1]TABLEAU DE BORD'!K3823-'[1]TABLEAU DE BORD'!I3823</f>
        <v>0</v>
      </c>
    </row>
    <row r="3826" spans="84:88" x14ac:dyDescent="0.25">
      <c r="CF3826">
        <f>'[1]TABLEAU DE BORD'!B3824</f>
        <v>0</v>
      </c>
      <c r="CG3826">
        <f>'[1]TABLEAU DE BORD'!E3824-'[1]TABLEAU DE BORD'!C3824</f>
        <v>0</v>
      </c>
      <c r="CI3826">
        <f>'[1]TABLEAU DE BORD'!H3824</f>
        <v>0</v>
      </c>
      <c r="CJ3826">
        <f>'[1]TABLEAU DE BORD'!K3824-'[1]TABLEAU DE BORD'!I3824</f>
        <v>0</v>
      </c>
    </row>
    <row r="3827" spans="84:88" x14ac:dyDescent="0.25">
      <c r="CF3827">
        <f>'[1]TABLEAU DE BORD'!B3825</f>
        <v>0</v>
      </c>
      <c r="CG3827">
        <f>'[1]TABLEAU DE BORD'!E3825-'[1]TABLEAU DE BORD'!C3825</f>
        <v>0</v>
      </c>
      <c r="CI3827">
        <f>'[1]TABLEAU DE BORD'!H3825</f>
        <v>0</v>
      </c>
      <c r="CJ3827">
        <f>'[1]TABLEAU DE BORD'!K3825-'[1]TABLEAU DE BORD'!I3825</f>
        <v>0</v>
      </c>
    </row>
    <row r="3828" spans="84:88" x14ac:dyDescent="0.25">
      <c r="CF3828">
        <f>'[1]TABLEAU DE BORD'!B3826</f>
        <v>0</v>
      </c>
      <c r="CG3828">
        <f>'[1]TABLEAU DE BORD'!E3826-'[1]TABLEAU DE BORD'!C3826</f>
        <v>0</v>
      </c>
      <c r="CI3828">
        <f>'[1]TABLEAU DE BORD'!H3826</f>
        <v>0</v>
      </c>
      <c r="CJ3828">
        <f>'[1]TABLEAU DE BORD'!K3826-'[1]TABLEAU DE BORD'!I3826</f>
        <v>0</v>
      </c>
    </row>
    <row r="3829" spans="84:88" x14ac:dyDescent="0.25">
      <c r="CF3829">
        <f>'[1]TABLEAU DE BORD'!B3827</f>
        <v>0</v>
      </c>
      <c r="CG3829">
        <f>'[1]TABLEAU DE BORD'!E3827-'[1]TABLEAU DE BORD'!C3827</f>
        <v>0</v>
      </c>
      <c r="CI3829">
        <f>'[1]TABLEAU DE BORD'!H3827</f>
        <v>0</v>
      </c>
      <c r="CJ3829">
        <f>'[1]TABLEAU DE BORD'!K3827-'[1]TABLEAU DE BORD'!I3827</f>
        <v>0</v>
      </c>
    </row>
    <row r="3830" spans="84:88" x14ac:dyDescent="0.25">
      <c r="CF3830">
        <f>'[1]TABLEAU DE BORD'!B3828</f>
        <v>0</v>
      </c>
      <c r="CG3830">
        <f>'[1]TABLEAU DE BORD'!E3828-'[1]TABLEAU DE BORD'!C3828</f>
        <v>0</v>
      </c>
      <c r="CI3830">
        <f>'[1]TABLEAU DE BORD'!H3828</f>
        <v>0</v>
      </c>
      <c r="CJ3830">
        <f>'[1]TABLEAU DE BORD'!K3828-'[1]TABLEAU DE BORD'!I3828</f>
        <v>0</v>
      </c>
    </row>
    <row r="3831" spans="84:88" x14ac:dyDescent="0.25">
      <c r="CF3831">
        <f>'[1]TABLEAU DE BORD'!B3829</f>
        <v>0</v>
      </c>
      <c r="CG3831">
        <f>'[1]TABLEAU DE BORD'!E3829-'[1]TABLEAU DE BORD'!C3829</f>
        <v>0</v>
      </c>
      <c r="CI3831">
        <f>'[1]TABLEAU DE BORD'!H3829</f>
        <v>0</v>
      </c>
      <c r="CJ3831">
        <f>'[1]TABLEAU DE BORD'!K3829-'[1]TABLEAU DE BORD'!I3829</f>
        <v>0</v>
      </c>
    </row>
    <row r="3832" spans="84:88" x14ac:dyDescent="0.25">
      <c r="CF3832">
        <f>'[1]TABLEAU DE BORD'!B3830</f>
        <v>0</v>
      </c>
      <c r="CG3832">
        <f>'[1]TABLEAU DE BORD'!E3830-'[1]TABLEAU DE BORD'!C3830</f>
        <v>0</v>
      </c>
      <c r="CI3832">
        <f>'[1]TABLEAU DE BORD'!H3830</f>
        <v>0</v>
      </c>
      <c r="CJ3832">
        <f>'[1]TABLEAU DE BORD'!K3830-'[1]TABLEAU DE BORD'!I3830</f>
        <v>0</v>
      </c>
    </row>
    <row r="3833" spans="84:88" x14ac:dyDescent="0.25">
      <c r="CF3833">
        <f>'[1]TABLEAU DE BORD'!B3831</f>
        <v>0</v>
      </c>
      <c r="CG3833">
        <f>'[1]TABLEAU DE BORD'!E3831-'[1]TABLEAU DE BORD'!C3831</f>
        <v>0</v>
      </c>
      <c r="CI3833">
        <f>'[1]TABLEAU DE BORD'!H3831</f>
        <v>0</v>
      </c>
      <c r="CJ3833">
        <f>'[1]TABLEAU DE BORD'!K3831-'[1]TABLEAU DE BORD'!I3831</f>
        <v>0</v>
      </c>
    </row>
    <row r="3834" spans="84:88" x14ac:dyDescent="0.25">
      <c r="CF3834">
        <f>'[1]TABLEAU DE BORD'!B3832</f>
        <v>0</v>
      </c>
      <c r="CG3834">
        <f>'[1]TABLEAU DE BORD'!E3832-'[1]TABLEAU DE BORD'!C3832</f>
        <v>0</v>
      </c>
      <c r="CI3834">
        <f>'[1]TABLEAU DE BORD'!H3832</f>
        <v>0</v>
      </c>
      <c r="CJ3834">
        <f>'[1]TABLEAU DE BORD'!K3832-'[1]TABLEAU DE BORD'!I3832</f>
        <v>0</v>
      </c>
    </row>
    <row r="3835" spans="84:88" x14ac:dyDescent="0.25">
      <c r="CF3835">
        <f>'[1]TABLEAU DE BORD'!B3833</f>
        <v>0</v>
      </c>
      <c r="CG3835">
        <f>'[1]TABLEAU DE BORD'!E3833-'[1]TABLEAU DE BORD'!C3833</f>
        <v>0</v>
      </c>
      <c r="CI3835">
        <f>'[1]TABLEAU DE BORD'!H3833</f>
        <v>0</v>
      </c>
      <c r="CJ3835">
        <f>'[1]TABLEAU DE BORD'!K3833-'[1]TABLEAU DE BORD'!I3833</f>
        <v>0</v>
      </c>
    </row>
    <row r="3836" spans="84:88" x14ac:dyDescent="0.25">
      <c r="CF3836">
        <f>'[1]TABLEAU DE BORD'!B3834</f>
        <v>0</v>
      </c>
      <c r="CG3836">
        <f>'[1]TABLEAU DE BORD'!E3834-'[1]TABLEAU DE BORD'!C3834</f>
        <v>0</v>
      </c>
      <c r="CI3836">
        <f>'[1]TABLEAU DE BORD'!H3834</f>
        <v>0</v>
      </c>
      <c r="CJ3836">
        <f>'[1]TABLEAU DE BORD'!K3834-'[1]TABLEAU DE BORD'!I3834</f>
        <v>0</v>
      </c>
    </row>
    <row r="3837" spans="84:88" x14ac:dyDescent="0.25">
      <c r="CF3837">
        <f>'[1]TABLEAU DE BORD'!B3835</f>
        <v>0</v>
      </c>
      <c r="CG3837">
        <f>'[1]TABLEAU DE BORD'!E3835-'[1]TABLEAU DE BORD'!C3835</f>
        <v>0</v>
      </c>
      <c r="CI3837">
        <f>'[1]TABLEAU DE BORD'!H3835</f>
        <v>0</v>
      </c>
      <c r="CJ3837">
        <f>'[1]TABLEAU DE BORD'!K3835-'[1]TABLEAU DE BORD'!I3835</f>
        <v>0</v>
      </c>
    </row>
    <row r="3838" spans="84:88" x14ac:dyDescent="0.25">
      <c r="CF3838">
        <f>'[1]TABLEAU DE BORD'!B3836</f>
        <v>0</v>
      </c>
      <c r="CG3838">
        <f>'[1]TABLEAU DE BORD'!E3836-'[1]TABLEAU DE BORD'!C3836</f>
        <v>0</v>
      </c>
      <c r="CI3838">
        <f>'[1]TABLEAU DE BORD'!H3836</f>
        <v>0</v>
      </c>
      <c r="CJ3838">
        <f>'[1]TABLEAU DE BORD'!K3836-'[1]TABLEAU DE BORD'!I3836</f>
        <v>0</v>
      </c>
    </row>
    <row r="3839" spans="84:88" x14ac:dyDescent="0.25">
      <c r="CF3839">
        <f>'[1]TABLEAU DE BORD'!B3837</f>
        <v>0</v>
      </c>
      <c r="CG3839">
        <f>'[1]TABLEAU DE BORD'!E3837-'[1]TABLEAU DE BORD'!C3837</f>
        <v>0</v>
      </c>
      <c r="CI3839">
        <f>'[1]TABLEAU DE BORD'!H3837</f>
        <v>0</v>
      </c>
      <c r="CJ3839">
        <f>'[1]TABLEAU DE BORD'!K3837-'[1]TABLEAU DE BORD'!I3837</f>
        <v>0</v>
      </c>
    </row>
    <row r="3840" spans="84:88" x14ac:dyDescent="0.25">
      <c r="CF3840">
        <f>'[1]TABLEAU DE BORD'!B3838</f>
        <v>0</v>
      </c>
      <c r="CG3840">
        <f>'[1]TABLEAU DE BORD'!E3838-'[1]TABLEAU DE BORD'!C3838</f>
        <v>0</v>
      </c>
      <c r="CI3840">
        <f>'[1]TABLEAU DE BORD'!H3838</f>
        <v>0</v>
      </c>
      <c r="CJ3840">
        <f>'[1]TABLEAU DE BORD'!K3838-'[1]TABLEAU DE BORD'!I3838</f>
        <v>0</v>
      </c>
    </row>
    <row r="3841" spans="84:88" x14ac:dyDescent="0.25">
      <c r="CF3841">
        <f>'[1]TABLEAU DE BORD'!B3839</f>
        <v>0</v>
      </c>
      <c r="CG3841">
        <f>'[1]TABLEAU DE BORD'!E3839-'[1]TABLEAU DE BORD'!C3839</f>
        <v>0</v>
      </c>
      <c r="CI3841">
        <f>'[1]TABLEAU DE BORD'!H3839</f>
        <v>0</v>
      </c>
      <c r="CJ3841">
        <f>'[1]TABLEAU DE BORD'!K3839-'[1]TABLEAU DE BORD'!I3839</f>
        <v>0</v>
      </c>
    </row>
    <row r="3842" spans="84:88" x14ac:dyDescent="0.25">
      <c r="CF3842">
        <f>'[1]TABLEAU DE BORD'!B3840</f>
        <v>0</v>
      </c>
      <c r="CG3842">
        <f>'[1]TABLEAU DE BORD'!E3840-'[1]TABLEAU DE BORD'!C3840</f>
        <v>0</v>
      </c>
      <c r="CI3842">
        <f>'[1]TABLEAU DE BORD'!H3840</f>
        <v>0</v>
      </c>
      <c r="CJ3842">
        <f>'[1]TABLEAU DE BORD'!K3840-'[1]TABLEAU DE BORD'!I3840</f>
        <v>0</v>
      </c>
    </row>
    <row r="3843" spans="84:88" x14ac:dyDescent="0.25">
      <c r="CF3843">
        <f>'[1]TABLEAU DE BORD'!B3841</f>
        <v>0</v>
      </c>
      <c r="CG3843">
        <f>'[1]TABLEAU DE BORD'!E3841-'[1]TABLEAU DE BORD'!C3841</f>
        <v>0</v>
      </c>
      <c r="CI3843">
        <f>'[1]TABLEAU DE BORD'!H3841</f>
        <v>0</v>
      </c>
      <c r="CJ3843">
        <f>'[1]TABLEAU DE BORD'!K3841-'[1]TABLEAU DE BORD'!I3841</f>
        <v>0</v>
      </c>
    </row>
    <row r="3844" spans="84:88" x14ac:dyDescent="0.25">
      <c r="CF3844">
        <f>'[1]TABLEAU DE BORD'!B3842</f>
        <v>0</v>
      </c>
      <c r="CG3844">
        <f>'[1]TABLEAU DE BORD'!E3842-'[1]TABLEAU DE BORD'!C3842</f>
        <v>0</v>
      </c>
      <c r="CI3844">
        <f>'[1]TABLEAU DE BORD'!H3842</f>
        <v>0</v>
      </c>
      <c r="CJ3844">
        <f>'[1]TABLEAU DE BORD'!K3842-'[1]TABLEAU DE BORD'!I3842</f>
        <v>0</v>
      </c>
    </row>
    <row r="3845" spans="84:88" x14ac:dyDescent="0.25">
      <c r="CF3845">
        <f>'[1]TABLEAU DE BORD'!B3843</f>
        <v>0</v>
      </c>
      <c r="CG3845">
        <f>'[1]TABLEAU DE BORD'!E3843-'[1]TABLEAU DE BORD'!C3843</f>
        <v>0</v>
      </c>
      <c r="CI3845">
        <f>'[1]TABLEAU DE BORD'!H3843</f>
        <v>0</v>
      </c>
      <c r="CJ3845">
        <f>'[1]TABLEAU DE BORD'!K3843-'[1]TABLEAU DE BORD'!I3843</f>
        <v>0</v>
      </c>
    </row>
    <row r="3846" spans="84:88" x14ac:dyDescent="0.25">
      <c r="CF3846">
        <f>'[1]TABLEAU DE BORD'!B3844</f>
        <v>0</v>
      </c>
      <c r="CG3846">
        <f>'[1]TABLEAU DE BORD'!E3844-'[1]TABLEAU DE BORD'!C3844</f>
        <v>0</v>
      </c>
      <c r="CI3846">
        <f>'[1]TABLEAU DE BORD'!H3844</f>
        <v>0</v>
      </c>
      <c r="CJ3846">
        <f>'[1]TABLEAU DE BORD'!K3844-'[1]TABLEAU DE BORD'!I3844</f>
        <v>0</v>
      </c>
    </row>
    <row r="3847" spans="84:88" x14ac:dyDescent="0.25">
      <c r="CF3847">
        <f>'[1]TABLEAU DE BORD'!B3845</f>
        <v>0</v>
      </c>
      <c r="CG3847">
        <f>'[1]TABLEAU DE BORD'!E3845-'[1]TABLEAU DE BORD'!C3845</f>
        <v>0</v>
      </c>
      <c r="CI3847">
        <f>'[1]TABLEAU DE BORD'!H3845</f>
        <v>0</v>
      </c>
      <c r="CJ3847">
        <f>'[1]TABLEAU DE BORD'!K3845-'[1]TABLEAU DE BORD'!I3845</f>
        <v>0</v>
      </c>
    </row>
    <row r="3848" spans="84:88" x14ac:dyDescent="0.25">
      <c r="CF3848">
        <f>'[1]TABLEAU DE BORD'!B3846</f>
        <v>0</v>
      </c>
      <c r="CG3848">
        <f>'[1]TABLEAU DE BORD'!E3846-'[1]TABLEAU DE BORD'!C3846</f>
        <v>0</v>
      </c>
      <c r="CI3848">
        <f>'[1]TABLEAU DE BORD'!H3846</f>
        <v>0</v>
      </c>
      <c r="CJ3848">
        <f>'[1]TABLEAU DE BORD'!K3846-'[1]TABLEAU DE BORD'!I3846</f>
        <v>0</v>
      </c>
    </row>
    <row r="3849" spans="84:88" x14ac:dyDescent="0.25">
      <c r="CF3849">
        <f>'[1]TABLEAU DE BORD'!B3847</f>
        <v>0</v>
      </c>
      <c r="CG3849">
        <f>'[1]TABLEAU DE BORD'!E3847-'[1]TABLEAU DE BORD'!C3847</f>
        <v>0</v>
      </c>
      <c r="CI3849">
        <f>'[1]TABLEAU DE BORD'!H3847</f>
        <v>0</v>
      </c>
      <c r="CJ3849">
        <f>'[1]TABLEAU DE BORD'!K3847-'[1]TABLEAU DE BORD'!I3847</f>
        <v>0</v>
      </c>
    </row>
    <row r="3850" spans="84:88" x14ac:dyDescent="0.25">
      <c r="CF3850">
        <f>'[1]TABLEAU DE BORD'!B3848</f>
        <v>0</v>
      </c>
      <c r="CG3850">
        <f>'[1]TABLEAU DE BORD'!E3848-'[1]TABLEAU DE BORD'!C3848</f>
        <v>0</v>
      </c>
      <c r="CI3850">
        <f>'[1]TABLEAU DE BORD'!H3848</f>
        <v>0</v>
      </c>
      <c r="CJ3850">
        <f>'[1]TABLEAU DE BORD'!K3848-'[1]TABLEAU DE BORD'!I3848</f>
        <v>0</v>
      </c>
    </row>
    <row r="3851" spans="84:88" x14ac:dyDescent="0.25">
      <c r="CF3851">
        <f>'[1]TABLEAU DE BORD'!B3849</f>
        <v>0</v>
      </c>
      <c r="CG3851">
        <f>'[1]TABLEAU DE BORD'!E3849-'[1]TABLEAU DE BORD'!C3849</f>
        <v>0</v>
      </c>
      <c r="CI3851">
        <f>'[1]TABLEAU DE BORD'!H3849</f>
        <v>0</v>
      </c>
      <c r="CJ3851">
        <f>'[1]TABLEAU DE BORD'!K3849-'[1]TABLEAU DE BORD'!I3849</f>
        <v>0</v>
      </c>
    </row>
    <row r="3852" spans="84:88" x14ac:dyDescent="0.25">
      <c r="CF3852">
        <f>'[1]TABLEAU DE BORD'!B3850</f>
        <v>0</v>
      </c>
      <c r="CG3852">
        <f>'[1]TABLEAU DE BORD'!E3850-'[1]TABLEAU DE BORD'!C3850</f>
        <v>0</v>
      </c>
      <c r="CI3852">
        <f>'[1]TABLEAU DE BORD'!H3850</f>
        <v>0</v>
      </c>
      <c r="CJ3852">
        <f>'[1]TABLEAU DE BORD'!K3850-'[1]TABLEAU DE BORD'!I3850</f>
        <v>0</v>
      </c>
    </row>
    <row r="3853" spans="84:88" x14ac:dyDescent="0.25">
      <c r="CF3853">
        <f>'[1]TABLEAU DE BORD'!B3851</f>
        <v>0</v>
      </c>
      <c r="CG3853">
        <f>'[1]TABLEAU DE BORD'!E3851-'[1]TABLEAU DE BORD'!C3851</f>
        <v>0</v>
      </c>
      <c r="CI3853">
        <f>'[1]TABLEAU DE BORD'!H3851</f>
        <v>0</v>
      </c>
      <c r="CJ3853">
        <f>'[1]TABLEAU DE BORD'!K3851-'[1]TABLEAU DE BORD'!I3851</f>
        <v>0</v>
      </c>
    </row>
    <row r="3854" spans="84:88" x14ac:dyDescent="0.25">
      <c r="CF3854">
        <f>'[1]TABLEAU DE BORD'!B3852</f>
        <v>0</v>
      </c>
      <c r="CG3854">
        <f>'[1]TABLEAU DE BORD'!E3852-'[1]TABLEAU DE BORD'!C3852</f>
        <v>0</v>
      </c>
      <c r="CI3854">
        <f>'[1]TABLEAU DE BORD'!H3852</f>
        <v>0</v>
      </c>
      <c r="CJ3854">
        <f>'[1]TABLEAU DE BORD'!K3852-'[1]TABLEAU DE BORD'!I3852</f>
        <v>0</v>
      </c>
    </row>
    <row r="3855" spans="84:88" x14ac:dyDescent="0.25">
      <c r="CF3855">
        <f>'[1]TABLEAU DE BORD'!B3853</f>
        <v>0</v>
      </c>
      <c r="CG3855">
        <f>'[1]TABLEAU DE BORD'!E3853-'[1]TABLEAU DE BORD'!C3853</f>
        <v>0</v>
      </c>
      <c r="CI3855">
        <f>'[1]TABLEAU DE BORD'!H3853</f>
        <v>0</v>
      </c>
      <c r="CJ3855">
        <f>'[1]TABLEAU DE BORD'!K3853-'[1]TABLEAU DE BORD'!I3853</f>
        <v>0</v>
      </c>
    </row>
    <row r="3856" spans="84:88" x14ac:dyDescent="0.25">
      <c r="CF3856">
        <f>'[1]TABLEAU DE BORD'!B3854</f>
        <v>0</v>
      </c>
      <c r="CG3856">
        <f>'[1]TABLEAU DE BORD'!E3854-'[1]TABLEAU DE BORD'!C3854</f>
        <v>0</v>
      </c>
      <c r="CI3856">
        <f>'[1]TABLEAU DE BORD'!H3854</f>
        <v>0</v>
      </c>
      <c r="CJ3856">
        <f>'[1]TABLEAU DE BORD'!K3854-'[1]TABLEAU DE BORD'!I3854</f>
        <v>0</v>
      </c>
    </row>
    <row r="3857" spans="84:88" x14ac:dyDescent="0.25">
      <c r="CF3857">
        <f>'[1]TABLEAU DE BORD'!B3855</f>
        <v>0</v>
      </c>
      <c r="CG3857">
        <f>'[1]TABLEAU DE BORD'!E3855-'[1]TABLEAU DE BORD'!C3855</f>
        <v>0</v>
      </c>
      <c r="CI3857">
        <f>'[1]TABLEAU DE BORD'!H3855</f>
        <v>0</v>
      </c>
      <c r="CJ3857">
        <f>'[1]TABLEAU DE BORD'!K3855-'[1]TABLEAU DE BORD'!I3855</f>
        <v>0</v>
      </c>
    </row>
    <row r="3858" spans="84:88" x14ac:dyDescent="0.25">
      <c r="CF3858">
        <f>'[1]TABLEAU DE BORD'!B3856</f>
        <v>0</v>
      </c>
      <c r="CG3858">
        <f>'[1]TABLEAU DE BORD'!E3856-'[1]TABLEAU DE BORD'!C3856</f>
        <v>0</v>
      </c>
      <c r="CI3858">
        <f>'[1]TABLEAU DE BORD'!H3856</f>
        <v>0</v>
      </c>
      <c r="CJ3858">
        <f>'[1]TABLEAU DE BORD'!K3856-'[1]TABLEAU DE BORD'!I3856</f>
        <v>0</v>
      </c>
    </row>
    <row r="3859" spans="84:88" x14ac:dyDescent="0.25">
      <c r="CF3859">
        <f>'[1]TABLEAU DE BORD'!B3857</f>
        <v>0</v>
      </c>
      <c r="CG3859">
        <f>'[1]TABLEAU DE BORD'!E3857-'[1]TABLEAU DE BORD'!C3857</f>
        <v>0</v>
      </c>
      <c r="CI3859">
        <f>'[1]TABLEAU DE BORD'!H3857</f>
        <v>0</v>
      </c>
      <c r="CJ3859">
        <f>'[1]TABLEAU DE BORD'!K3857-'[1]TABLEAU DE BORD'!I3857</f>
        <v>0</v>
      </c>
    </row>
    <row r="3860" spans="84:88" x14ac:dyDescent="0.25">
      <c r="CF3860">
        <f>'[1]TABLEAU DE BORD'!B3858</f>
        <v>0</v>
      </c>
      <c r="CG3860">
        <f>'[1]TABLEAU DE BORD'!E3858-'[1]TABLEAU DE BORD'!C3858</f>
        <v>0</v>
      </c>
      <c r="CI3860">
        <f>'[1]TABLEAU DE BORD'!H3858</f>
        <v>0</v>
      </c>
      <c r="CJ3860">
        <f>'[1]TABLEAU DE BORD'!K3858-'[1]TABLEAU DE BORD'!I3858</f>
        <v>0</v>
      </c>
    </row>
    <row r="3861" spans="84:88" x14ac:dyDescent="0.25">
      <c r="CF3861">
        <f>'[1]TABLEAU DE BORD'!B3859</f>
        <v>0</v>
      </c>
      <c r="CG3861">
        <f>'[1]TABLEAU DE BORD'!E3859-'[1]TABLEAU DE BORD'!C3859</f>
        <v>0</v>
      </c>
      <c r="CI3861">
        <f>'[1]TABLEAU DE BORD'!H3859</f>
        <v>0</v>
      </c>
      <c r="CJ3861">
        <f>'[1]TABLEAU DE BORD'!K3859-'[1]TABLEAU DE BORD'!I3859</f>
        <v>0</v>
      </c>
    </row>
    <row r="3862" spans="84:88" x14ac:dyDescent="0.25">
      <c r="CF3862">
        <f>'[1]TABLEAU DE BORD'!B3860</f>
        <v>0</v>
      </c>
      <c r="CG3862">
        <f>'[1]TABLEAU DE BORD'!E3860-'[1]TABLEAU DE BORD'!C3860</f>
        <v>0</v>
      </c>
      <c r="CI3862">
        <f>'[1]TABLEAU DE BORD'!H3860</f>
        <v>0</v>
      </c>
      <c r="CJ3862">
        <f>'[1]TABLEAU DE BORD'!K3860-'[1]TABLEAU DE BORD'!I3860</f>
        <v>0</v>
      </c>
    </row>
    <row r="3863" spans="84:88" x14ac:dyDescent="0.25">
      <c r="CF3863">
        <f>'[1]TABLEAU DE BORD'!B3861</f>
        <v>0</v>
      </c>
      <c r="CG3863">
        <f>'[1]TABLEAU DE BORD'!E3861-'[1]TABLEAU DE BORD'!C3861</f>
        <v>0</v>
      </c>
      <c r="CI3863">
        <f>'[1]TABLEAU DE BORD'!H3861</f>
        <v>0</v>
      </c>
      <c r="CJ3863">
        <f>'[1]TABLEAU DE BORD'!K3861-'[1]TABLEAU DE BORD'!I3861</f>
        <v>0</v>
      </c>
    </row>
    <row r="3864" spans="84:88" x14ac:dyDescent="0.25">
      <c r="CF3864">
        <f>'[1]TABLEAU DE BORD'!B3862</f>
        <v>0</v>
      </c>
      <c r="CG3864">
        <f>'[1]TABLEAU DE BORD'!E3862-'[1]TABLEAU DE BORD'!C3862</f>
        <v>0</v>
      </c>
      <c r="CI3864">
        <f>'[1]TABLEAU DE BORD'!H3862</f>
        <v>0</v>
      </c>
      <c r="CJ3864">
        <f>'[1]TABLEAU DE BORD'!K3862-'[1]TABLEAU DE BORD'!I3862</f>
        <v>0</v>
      </c>
    </row>
    <row r="3865" spans="84:88" x14ac:dyDescent="0.25">
      <c r="CF3865">
        <f>'[1]TABLEAU DE BORD'!B3863</f>
        <v>0</v>
      </c>
      <c r="CG3865">
        <f>'[1]TABLEAU DE BORD'!E3863-'[1]TABLEAU DE BORD'!C3863</f>
        <v>0</v>
      </c>
      <c r="CI3865">
        <f>'[1]TABLEAU DE BORD'!H3863</f>
        <v>0</v>
      </c>
      <c r="CJ3865">
        <f>'[1]TABLEAU DE BORD'!K3863-'[1]TABLEAU DE BORD'!I3863</f>
        <v>0</v>
      </c>
    </row>
    <row r="3866" spans="84:88" x14ac:dyDescent="0.25">
      <c r="CF3866">
        <f>'[1]TABLEAU DE BORD'!B3864</f>
        <v>0</v>
      </c>
      <c r="CG3866">
        <f>'[1]TABLEAU DE BORD'!E3864-'[1]TABLEAU DE BORD'!C3864</f>
        <v>0</v>
      </c>
      <c r="CI3866">
        <f>'[1]TABLEAU DE BORD'!H3864</f>
        <v>0</v>
      </c>
      <c r="CJ3866">
        <f>'[1]TABLEAU DE BORD'!K3864-'[1]TABLEAU DE BORD'!I3864</f>
        <v>0</v>
      </c>
    </row>
    <row r="3867" spans="84:88" x14ac:dyDescent="0.25">
      <c r="CF3867">
        <f>'[1]TABLEAU DE BORD'!B3865</f>
        <v>0</v>
      </c>
      <c r="CG3867">
        <f>'[1]TABLEAU DE BORD'!E3865-'[1]TABLEAU DE BORD'!C3865</f>
        <v>0</v>
      </c>
      <c r="CI3867">
        <f>'[1]TABLEAU DE BORD'!H3865</f>
        <v>0</v>
      </c>
      <c r="CJ3867">
        <f>'[1]TABLEAU DE BORD'!K3865-'[1]TABLEAU DE BORD'!I3865</f>
        <v>0</v>
      </c>
    </row>
    <row r="3868" spans="84:88" x14ac:dyDescent="0.25">
      <c r="CF3868">
        <f>'[1]TABLEAU DE BORD'!B3866</f>
        <v>0</v>
      </c>
      <c r="CG3868">
        <f>'[1]TABLEAU DE BORD'!E3866-'[1]TABLEAU DE BORD'!C3866</f>
        <v>0</v>
      </c>
      <c r="CI3868">
        <f>'[1]TABLEAU DE BORD'!H3866</f>
        <v>0</v>
      </c>
      <c r="CJ3868">
        <f>'[1]TABLEAU DE BORD'!K3866-'[1]TABLEAU DE BORD'!I3866</f>
        <v>0</v>
      </c>
    </row>
    <row r="3869" spans="84:88" x14ac:dyDescent="0.25">
      <c r="CF3869">
        <f>'[1]TABLEAU DE BORD'!B3867</f>
        <v>0</v>
      </c>
      <c r="CG3869">
        <f>'[1]TABLEAU DE BORD'!E3867-'[1]TABLEAU DE BORD'!C3867</f>
        <v>0</v>
      </c>
      <c r="CI3869">
        <f>'[1]TABLEAU DE BORD'!H3867</f>
        <v>0</v>
      </c>
      <c r="CJ3869">
        <f>'[1]TABLEAU DE BORD'!K3867-'[1]TABLEAU DE BORD'!I3867</f>
        <v>0</v>
      </c>
    </row>
    <row r="3870" spans="84:88" x14ac:dyDescent="0.25">
      <c r="CF3870">
        <f>'[1]TABLEAU DE BORD'!B3868</f>
        <v>0</v>
      </c>
      <c r="CG3870">
        <f>'[1]TABLEAU DE BORD'!E3868-'[1]TABLEAU DE BORD'!C3868</f>
        <v>0</v>
      </c>
      <c r="CI3870">
        <f>'[1]TABLEAU DE BORD'!H3868</f>
        <v>0</v>
      </c>
      <c r="CJ3870">
        <f>'[1]TABLEAU DE BORD'!K3868-'[1]TABLEAU DE BORD'!I3868</f>
        <v>0</v>
      </c>
    </row>
    <row r="3871" spans="84:88" x14ac:dyDescent="0.25">
      <c r="CF3871">
        <f>'[1]TABLEAU DE BORD'!B3869</f>
        <v>0</v>
      </c>
      <c r="CG3871">
        <f>'[1]TABLEAU DE BORD'!E3869-'[1]TABLEAU DE BORD'!C3869</f>
        <v>0</v>
      </c>
      <c r="CI3871">
        <f>'[1]TABLEAU DE BORD'!H3869</f>
        <v>0</v>
      </c>
      <c r="CJ3871">
        <f>'[1]TABLEAU DE BORD'!K3869-'[1]TABLEAU DE BORD'!I3869</f>
        <v>0</v>
      </c>
    </row>
    <row r="3872" spans="84:88" x14ac:dyDescent="0.25">
      <c r="CF3872">
        <f>'[1]TABLEAU DE BORD'!B3870</f>
        <v>0</v>
      </c>
      <c r="CG3872">
        <f>'[1]TABLEAU DE BORD'!E3870-'[1]TABLEAU DE BORD'!C3870</f>
        <v>0</v>
      </c>
      <c r="CI3872">
        <f>'[1]TABLEAU DE BORD'!H3870</f>
        <v>0</v>
      </c>
      <c r="CJ3872">
        <f>'[1]TABLEAU DE BORD'!K3870-'[1]TABLEAU DE BORD'!I3870</f>
        <v>0</v>
      </c>
    </row>
    <row r="3873" spans="84:88" x14ac:dyDescent="0.25">
      <c r="CF3873">
        <f>'[1]TABLEAU DE BORD'!B3871</f>
        <v>0</v>
      </c>
      <c r="CG3873">
        <f>'[1]TABLEAU DE BORD'!E3871-'[1]TABLEAU DE BORD'!C3871</f>
        <v>0</v>
      </c>
      <c r="CI3873">
        <f>'[1]TABLEAU DE BORD'!H3871</f>
        <v>0</v>
      </c>
      <c r="CJ3873">
        <f>'[1]TABLEAU DE BORD'!K3871-'[1]TABLEAU DE BORD'!I3871</f>
        <v>0</v>
      </c>
    </row>
    <row r="3874" spans="84:88" x14ac:dyDescent="0.25">
      <c r="CF3874">
        <f>'[1]TABLEAU DE BORD'!B3872</f>
        <v>0</v>
      </c>
      <c r="CG3874">
        <f>'[1]TABLEAU DE BORD'!E3872-'[1]TABLEAU DE BORD'!C3872</f>
        <v>0</v>
      </c>
      <c r="CI3874">
        <f>'[1]TABLEAU DE BORD'!H3872</f>
        <v>0</v>
      </c>
      <c r="CJ3874">
        <f>'[1]TABLEAU DE BORD'!K3872-'[1]TABLEAU DE BORD'!I3872</f>
        <v>0</v>
      </c>
    </row>
    <row r="3875" spans="84:88" x14ac:dyDescent="0.25">
      <c r="CF3875">
        <f>'[1]TABLEAU DE BORD'!B3873</f>
        <v>0</v>
      </c>
      <c r="CG3875">
        <f>'[1]TABLEAU DE BORD'!E3873-'[1]TABLEAU DE BORD'!C3873</f>
        <v>0</v>
      </c>
      <c r="CI3875">
        <f>'[1]TABLEAU DE BORD'!H3873</f>
        <v>0</v>
      </c>
      <c r="CJ3875">
        <f>'[1]TABLEAU DE BORD'!K3873-'[1]TABLEAU DE BORD'!I3873</f>
        <v>0</v>
      </c>
    </row>
    <row r="3876" spans="84:88" x14ac:dyDescent="0.25">
      <c r="CF3876">
        <f>'[1]TABLEAU DE BORD'!B3874</f>
        <v>0</v>
      </c>
      <c r="CG3876">
        <f>'[1]TABLEAU DE BORD'!E3874-'[1]TABLEAU DE BORD'!C3874</f>
        <v>0</v>
      </c>
      <c r="CI3876">
        <f>'[1]TABLEAU DE BORD'!H3874</f>
        <v>0</v>
      </c>
      <c r="CJ3876">
        <f>'[1]TABLEAU DE BORD'!K3874-'[1]TABLEAU DE BORD'!I3874</f>
        <v>0</v>
      </c>
    </row>
    <row r="3877" spans="84:88" x14ac:dyDescent="0.25">
      <c r="CF3877">
        <f>'[1]TABLEAU DE BORD'!B3875</f>
        <v>0</v>
      </c>
      <c r="CG3877">
        <f>'[1]TABLEAU DE BORD'!E3875-'[1]TABLEAU DE BORD'!C3875</f>
        <v>0</v>
      </c>
      <c r="CI3877">
        <f>'[1]TABLEAU DE BORD'!H3875</f>
        <v>0</v>
      </c>
      <c r="CJ3877">
        <f>'[1]TABLEAU DE BORD'!K3875-'[1]TABLEAU DE BORD'!I3875</f>
        <v>0</v>
      </c>
    </row>
    <row r="3878" spans="84:88" x14ac:dyDescent="0.25">
      <c r="CF3878">
        <f>'[1]TABLEAU DE BORD'!B3876</f>
        <v>0</v>
      </c>
      <c r="CG3878">
        <f>'[1]TABLEAU DE BORD'!E3876-'[1]TABLEAU DE BORD'!C3876</f>
        <v>0</v>
      </c>
      <c r="CI3878">
        <f>'[1]TABLEAU DE BORD'!H3876</f>
        <v>0</v>
      </c>
      <c r="CJ3878">
        <f>'[1]TABLEAU DE BORD'!K3876-'[1]TABLEAU DE BORD'!I3876</f>
        <v>0</v>
      </c>
    </row>
    <row r="3879" spans="84:88" x14ac:dyDescent="0.25">
      <c r="CF3879">
        <f>'[1]TABLEAU DE BORD'!B3877</f>
        <v>0</v>
      </c>
      <c r="CG3879">
        <f>'[1]TABLEAU DE BORD'!E3877-'[1]TABLEAU DE BORD'!C3877</f>
        <v>0</v>
      </c>
      <c r="CI3879">
        <f>'[1]TABLEAU DE BORD'!H3877</f>
        <v>0</v>
      </c>
      <c r="CJ3879">
        <f>'[1]TABLEAU DE BORD'!K3877-'[1]TABLEAU DE BORD'!I3877</f>
        <v>0</v>
      </c>
    </row>
    <row r="3880" spans="84:88" x14ac:dyDescent="0.25">
      <c r="CF3880">
        <f>'[1]TABLEAU DE BORD'!B3878</f>
        <v>0</v>
      </c>
      <c r="CG3880">
        <f>'[1]TABLEAU DE BORD'!E3878-'[1]TABLEAU DE BORD'!C3878</f>
        <v>0</v>
      </c>
      <c r="CI3880">
        <f>'[1]TABLEAU DE BORD'!H3878</f>
        <v>0</v>
      </c>
      <c r="CJ3880">
        <f>'[1]TABLEAU DE BORD'!K3878-'[1]TABLEAU DE BORD'!I3878</f>
        <v>0</v>
      </c>
    </row>
    <row r="3881" spans="84:88" x14ac:dyDescent="0.25">
      <c r="CF3881">
        <f>'[1]TABLEAU DE BORD'!B3879</f>
        <v>0</v>
      </c>
      <c r="CG3881">
        <f>'[1]TABLEAU DE BORD'!E3879-'[1]TABLEAU DE BORD'!C3879</f>
        <v>0</v>
      </c>
      <c r="CI3881">
        <f>'[1]TABLEAU DE BORD'!H3879</f>
        <v>0</v>
      </c>
      <c r="CJ3881">
        <f>'[1]TABLEAU DE BORD'!K3879-'[1]TABLEAU DE BORD'!I3879</f>
        <v>0</v>
      </c>
    </row>
    <row r="3882" spans="84:88" x14ac:dyDescent="0.25">
      <c r="CF3882">
        <f>'[1]TABLEAU DE BORD'!B3880</f>
        <v>0</v>
      </c>
      <c r="CG3882">
        <f>'[1]TABLEAU DE BORD'!E3880-'[1]TABLEAU DE BORD'!C3880</f>
        <v>0</v>
      </c>
      <c r="CI3882">
        <f>'[1]TABLEAU DE BORD'!H3880</f>
        <v>0</v>
      </c>
      <c r="CJ3882">
        <f>'[1]TABLEAU DE BORD'!K3880-'[1]TABLEAU DE BORD'!I3880</f>
        <v>0</v>
      </c>
    </row>
    <row r="3883" spans="84:88" x14ac:dyDescent="0.25">
      <c r="CF3883">
        <f>'[1]TABLEAU DE BORD'!B3881</f>
        <v>0</v>
      </c>
      <c r="CG3883">
        <f>'[1]TABLEAU DE BORD'!E3881-'[1]TABLEAU DE BORD'!C3881</f>
        <v>0</v>
      </c>
      <c r="CI3883">
        <f>'[1]TABLEAU DE BORD'!H3881</f>
        <v>0</v>
      </c>
      <c r="CJ3883">
        <f>'[1]TABLEAU DE BORD'!K3881-'[1]TABLEAU DE BORD'!I3881</f>
        <v>0</v>
      </c>
    </row>
    <row r="3884" spans="84:88" x14ac:dyDescent="0.25">
      <c r="CF3884">
        <f>'[1]TABLEAU DE BORD'!B3882</f>
        <v>0</v>
      </c>
      <c r="CG3884">
        <f>'[1]TABLEAU DE BORD'!E3882-'[1]TABLEAU DE BORD'!C3882</f>
        <v>0</v>
      </c>
      <c r="CI3884">
        <f>'[1]TABLEAU DE BORD'!H3882</f>
        <v>0</v>
      </c>
      <c r="CJ3884">
        <f>'[1]TABLEAU DE BORD'!K3882-'[1]TABLEAU DE BORD'!I3882</f>
        <v>0</v>
      </c>
    </row>
    <row r="3885" spans="84:88" x14ac:dyDescent="0.25">
      <c r="CF3885">
        <f>'[1]TABLEAU DE BORD'!B3883</f>
        <v>0</v>
      </c>
      <c r="CG3885">
        <f>'[1]TABLEAU DE BORD'!E3883-'[1]TABLEAU DE BORD'!C3883</f>
        <v>0</v>
      </c>
      <c r="CI3885">
        <f>'[1]TABLEAU DE BORD'!H3883</f>
        <v>0</v>
      </c>
      <c r="CJ3885">
        <f>'[1]TABLEAU DE BORD'!K3883-'[1]TABLEAU DE BORD'!I3883</f>
        <v>0</v>
      </c>
    </row>
    <row r="3886" spans="84:88" x14ac:dyDescent="0.25">
      <c r="CF3886">
        <f>'[1]TABLEAU DE BORD'!B3884</f>
        <v>0</v>
      </c>
      <c r="CG3886">
        <f>'[1]TABLEAU DE BORD'!E3884-'[1]TABLEAU DE BORD'!C3884</f>
        <v>0</v>
      </c>
      <c r="CI3886">
        <f>'[1]TABLEAU DE BORD'!H3884</f>
        <v>0</v>
      </c>
      <c r="CJ3886">
        <f>'[1]TABLEAU DE BORD'!K3884-'[1]TABLEAU DE BORD'!I3884</f>
        <v>0</v>
      </c>
    </row>
    <row r="3887" spans="84:88" x14ac:dyDescent="0.25">
      <c r="CF3887">
        <f>'[1]TABLEAU DE BORD'!B3885</f>
        <v>0</v>
      </c>
      <c r="CG3887">
        <f>'[1]TABLEAU DE BORD'!E3885-'[1]TABLEAU DE BORD'!C3885</f>
        <v>0</v>
      </c>
      <c r="CI3887">
        <f>'[1]TABLEAU DE BORD'!H3885</f>
        <v>0</v>
      </c>
      <c r="CJ3887">
        <f>'[1]TABLEAU DE BORD'!K3885-'[1]TABLEAU DE BORD'!I3885</f>
        <v>0</v>
      </c>
    </row>
    <row r="3888" spans="84:88" x14ac:dyDescent="0.25">
      <c r="CF3888">
        <f>'[1]TABLEAU DE BORD'!B3886</f>
        <v>0</v>
      </c>
      <c r="CG3888">
        <f>'[1]TABLEAU DE BORD'!E3886-'[1]TABLEAU DE BORD'!C3886</f>
        <v>0</v>
      </c>
      <c r="CI3888">
        <f>'[1]TABLEAU DE BORD'!H3886</f>
        <v>0</v>
      </c>
      <c r="CJ3888">
        <f>'[1]TABLEAU DE BORD'!K3886-'[1]TABLEAU DE BORD'!I3886</f>
        <v>0</v>
      </c>
    </row>
    <row r="3889" spans="84:88" x14ac:dyDescent="0.25">
      <c r="CF3889">
        <f>'[1]TABLEAU DE BORD'!B3887</f>
        <v>0</v>
      </c>
      <c r="CG3889">
        <f>'[1]TABLEAU DE BORD'!E3887-'[1]TABLEAU DE BORD'!C3887</f>
        <v>0</v>
      </c>
      <c r="CI3889">
        <f>'[1]TABLEAU DE BORD'!H3887</f>
        <v>0</v>
      </c>
      <c r="CJ3889">
        <f>'[1]TABLEAU DE BORD'!K3887-'[1]TABLEAU DE BORD'!I3887</f>
        <v>0</v>
      </c>
    </row>
    <row r="3890" spans="84:88" x14ac:dyDescent="0.25">
      <c r="CF3890">
        <f>'[1]TABLEAU DE BORD'!B3888</f>
        <v>0</v>
      </c>
      <c r="CG3890">
        <f>'[1]TABLEAU DE BORD'!E3888-'[1]TABLEAU DE BORD'!C3888</f>
        <v>0</v>
      </c>
      <c r="CI3890">
        <f>'[1]TABLEAU DE BORD'!H3888</f>
        <v>0</v>
      </c>
      <c r="CJ3890">
        <f>'[1]TABLEAU DE BORD'!K3888-'[1]TABLEAU DE BORD'!I3888</f>
        <v>0</v>
      </c>
    </row>
    <row r="3891" spans="84:88" x14ac:dyDescent="0.25">
      <c r="CF3891">
        <f>'[1]TABLEAU DE BORD'!B3889</f>
        <v>0</v>
      </c>
      <c r="CG3891">
        <f>'[1]TABLEAU DE BORD'!E3889-'[1]TABLEAU DE BORD'!C3889</f>
        <v>0</v>
      </c>
      <c r="CI3891">
        <f>'[1]TABLEAU DE BORD'!H3889</f>
        <v>0</v>
      </c>
      <c r="CJ3891">
        <f>'[1]TABLEAU DE BORD'!K3889-'[1]TABLEAU DE BORD'!I3889</f>
        <v>0</v>
      </c>
    </row>
    <row r="3892" spans="84:88" x14ac:dyDescent="0.25">
      <c r="CF3892">
        <f>'[1]TABLEAU DE BORD'!B3890</f>
        <v>0</v>
      </c>
      <c r="CG3892">
        <f>'[1]TABLEAU DE BORD'!E3890-'[1]TABLEAU DE BORD'!C3890</f>
        <v>0</v>
      </c>
      <c r="CI3892">
        <f>'[1]TABLEAU DE BORD'!H3890</f>
        <v>0</v>
      </c>
      <c r="CJ3892">
        <f>'[1]TABLEAU DE BORD'!K3890-'[1]TABLEAU DE BORD'!I3890</f>
        <v>0</v>
      </c>
    </row>
    <row r="3893" spans="84:88" x14ac:dyDescent="0.25">
      <c r="CF3893">
        <f>'[1]TABLEAU DE BORD'!B3891</f>
        <v>0</v>
      </c>
      <c r="CG3893">
        <f>'[1]TABLEAU DE BORD'!E3891-'[1]TABLEAU DE BORD'!C3891</f>
        <v>0</v>
      </c>
      <c r="CI3893">
        <f>'[1]TABLEAU DE BORD'!H3891</f>
        <v>0</v>
      </c>
      <c r="CJ3893">
        <f>'[1]TABLEAU DE BORD'!K3891-'[1]TABLEAU DE BORD'!I3891</f>
        <v>0</v>
      </c>
    </row>
    <row r="3894" spans="84:88" x14ac:dyDescent="0.25">
      <c r="CF3894">
        <f>'[1]TABLEAU DE BORD'!B3892</f>
        <v>0</v>
      </c>
      <c r="CG3894">
        <f>'[1]TABLEAU DE BORD'!E3892-'[1]TABLEAU DE BORD'!C3892</f>
        <v>0</v>
      </c>
      <c r="CI3894">
        <f>'[1]TABLEAU DE BORD'!H3892</f>
        <v>0</v>
      </c>
      <c r="CJ3894">
        <f>'[1]TABLEAU DE BORD'!K3892-'[1]TABLEAU DE BORD'!I3892</f>
        <v>0</v>
      </c>
    </row>
    <row r="3895" spans="84:88" x14ac:dyDescent="0.25">
      <c r="CF3895">
        <f>'[1]TABLEAU DE BORD'!B3893</f>
        <v>0</v>
      </c>
      <c r="CG3895">
        <f>'[1]TABLEAU DE BORD'!E3893-'[1]TABLEAU DE BORD'!C3893</f>
        <v>0</v>
      </c>
      <c r="CI3895">
        <f>'[1]TABLEAU DE BORD'!H3893</f>
        <v>0</v>
      </c>
      <c r="CJ3895">
        <f>'[1]TABLEAU DE BORD'!K3893-'[1]TABLEAU DE BORD'!I3893</f>
        <v>0</v>
      </c>
    </row>
    <row r="3896" spans="84:88" x14ac:dyDescent="0.25">
      <c r="CF3896">
        <f>'[1]TABLEAU DE BORD'!B3894</f>
        <v>0</v>
      </c>
      <c r="CG3896">
        <f>'[1]TABLEAU DE BORD'!E3894-'[1]TABLEAU DE BORD'!C3894</f>
        <v>0</v>
      </c>
      <c r="CI3896">
        <f>'[1]TABLEAU DE BORD'!H3894</f>
        <v>0</v>
      </c>
      <c r="CJ3896">
        <f>'[1]TABLEAU DE BORD'!K3894-'[1]TABLEAU DE BORD'!I3894</f>
        <v>0</v>
      </c>
    </row>
    <row r="3897" spans="84:88" x14ac:dyDescent="0.25">
      <c r="CF3897">
        <f>'[1]TABLEAU DE BORD'!B3895</f>
        <v>0</v>
      </c>
      <c r="CG3897">
        <f>'[1]TABLEAU DE BORD'!E3895-'[1]TABLEAU DE BORD'!C3895</f>
        <v>0</v>
      </c>
      <c r="CI3897">
        <f>'[1]TABLEAU DE BORD'!H3895</f>
        <v>0</v>
      </c>
      <c r="CJ3897">
        <f>'[1]TABLEAU DE BORD'!K3895-'[1]TABLEAU DE BORD'!I3895</f>
        <v>0</v>
      </c>
    </row>
    <row r="3898" spans="84:88" x14ac:dyDescent="0.25">
      <c r="CF3898">
        <f>'[1]TABLEAU DE BORD'!B3896</f>
        <v>0</v>
      </c>
      <c r="CG3898">
        <f>'[1]TABLEAU DE BORD'!E3896-'[1]TABLEAU DE BORD'!C3896</f>
        <v>0</v>
      </c>
      <c r="CI3898">
        <f>'[1]TABLEAU DE BORD'!H3896</f>
        <v>0</v>
      </c>
      <c r="CJ3898">
        <f>'[1]TABLEAU DE BORD'!K3896-'[1]TABLEAU DE BORD'!I3896</f>
        <v>0</v>
      </c>
    </row>
    <row r="3899" spans="84:88" x14ac:dyDescent="0.25">
      <c r="CF3899">
        <f>'[1]TABLEAU DE BORD'!B3897</f>
        <v>0</v>
      </c>
      <c r="CG3899">
        <f>'[1]TABLEAU DE BORD'!E3897-'[1]TABLEAU DE BORD'!C3897</f>
        <v>0</v>
      </c>
      <c r="CI3899">
        <f>'[1]TABLEAU DE BORD'!H3897</f>
        <v>0</v>
      </c>
      <c r="CJ3899">
        <f>'[1]TABLEAU DE BORD'!K3897-'[1]TABLEAU DE BORD'!I3897</f>
        <v>0</v>
      </c>
    </row>
    <row r="3900" spans="84:88" x14ac:dyDescent="0.25">
      <c r="CF3900">
        <f>'[1]TABLEAU DE BORD'!B3898</f>
        <v>0</v>
      </c>
      <c r="CG3900">
        <f>'[1]TABLEAU DE BORD'!E3898-'[1]TABLEAU DE BORD'!C3898</f>
        <v>0</v>
      </c>
      <c r="CI3900">
        <f>'[1]TABLEAU DE BORD'!H3898</f>
        <v>0</v>
      </c>
      <c r="CJ3900">
        <f>'[1]TABLEAU DE BORD'!K3898-'[1]TABLEAU DE BORD'!I3898</f>
        <v>0</v>
      </c>
    </row>
    <row r="3901" spans="84:88" x14ac:dyDescent="0.25">
      <c r="CF3901">
        <f>'[1]TABLEAU DE BORD'!B3899</f>
        <v>0</v>
      </c>
      <c r="CG3901">
        <f>'[1]TABLEAU DE BORD'!E3899-'[1]TABLEAU DE BORD'!C3899</f>
        <v>0</v>
      </c>
      <c r="CI3901">
        <f>'[1]TABLEAU DE BORD'!H3899</f>
        <v>0</v>
      </c>
      <c r="CJ3901">
        <f>'[1]TABLEAU DE BORD'!K3899-'[1]TABLEAU DE BORD'!I3899</f>
        <v>0</v>
      </c>
    </row>
    <row r="3902" spans="84:88" x14ac:dyDescent="0.25">
      <c r="CF3902">
        <f>'[1]TABLEAU DE BORD'!B3900</f>
        <v>0</v>
      </c>
      <c r="CG3902">
        <f>'[1]TABLEAU DE BORD'!E3900-'[1]TABLEAU DE BORD'!C3900</f>
        <v>0</v>
      </c>
      <c r="CI3902">
        <f>'[1]TABLEAU DE BORD'!H3900</f>
        <v>0</v>
      </c>
      <c r="CJ3902">
        <f>'[1]TABLEAU DE BORD'!K3900-'[1]TABLEAU DE BORD'!I3900</f>
        <v>0</v>
      </c>
    </row>
    <row r="3903" spans="84:88" x14ac:dyDescent="0.25">
      <c r="CF3903">
        <f>'[1]TABLEAU DE BORD'!B3901</f>
        <v>0</v>
      </c>
      <c r="CG3903">
        <f>'[1]TABLEAU DE BORD'!E3901-'[1]TABLEAU DE BORD'!C3901</f>
        <v>0</v>
      </c>
      <c r="CI3903">
        <f>'[1]TABLEAU DE BORD'!H3901</f>
        <v>0</v>
      </c>
      <c r="CJ3903">
        <f>'[1]TABLEAU DE BORD'!K3901-'[1]TABLEAU DE BORD'!I3901</f>
        <v>0</v>
      </c>
    </row>
    <row r="3904" spans="84:88" x14ac:dyDescent="0.25">
      <c r="CF3904">
        <f>'[1]TABLEAU DE BORD'!B3902</f>
        <v>0</v>
      </c>
      <c r="CG3904">
        <f>'[1]TABLEAU DE BORD'!E3902-'[1]TABLEAU DE BORD'!C3902</f>
        <v>0</v>
      </c>
      <c r="CI3904">
        <f>'[1]TABLEAU DE BORD'!H3902</f>
        <v>0</v>
      </c>
      <c r="CJ3904">
        <f>'[1]TABLEAU DE BORD'!K3902-'[1]TABLEAU DE BORD'!I3902</f>
        <v>0</v>
      </c>
    </row>
    <row r="3905" spans="84:88" x14ac:dyDescent="0.25">
      <c r="CF3905">
        <f>'[1]TABLEAU DE BORD'!B3903</f>
        <v>0</v>
      </c>
      <c r="CG3905">
        <f>'[1]TABLEAU DE BORD'!E3903-'[1]TABLEAU DE BORD'!C3903</f>
        <v>0</v>
      </c>
      <c r="CI3905">
        <f>'[1]TABLEAU DE BORD'!H3903</f>
        <v>0</v>
      </c>
      <c r="CJ3905">
        <f>'[1]TABLEAU DE BORD'!K3903-'[1]TABLEAU DE BORD'!I3903</f>
        <v>0</v>
      </c>
    </row>
    <row r="3906" spans="84:88" x14ac:dyDescent="0.25">
      <c r="CF3906">
        <f>'[1]TABLEAU DE BORD'!B3904</f>
        <v>0</v>
      </c>
      <c r="CG3906">
        <f>'[1]TABLEAU DE BORD'!E3904-'[1]TABLEAU DE BORD'!C3904</f>
        <v>0</v>
      </c>
      <c r="CI3906">
        <f>'[1]TABLEAU DE BORD'!H3904</f>
        <v>0</v>
      </c>
      <c r="CJ3906">
        <f>'[1]TABLEAU DE BORD'!K3904-'[1]TABLEAU DE BORD'!I3904</f>
        <v>0</v>
      </c>
    </row>
    <row r="3907" spans="84:88" x14ac:dyDescent="0.25">
      <c r="CF3907">
        <f>'[1]TABLEAU DE BORD'!B3905</f>
        <v>0</v>
      </c>
      <c r="CG3907">
        <f>'[1]TABLEAU DE BORD'!E3905-'[1]TABLEAU DE BORD'!C3905</f>
        <v>0</v>
      </c>
      <c r="CI3907">
        <f>'[1]TABLEAU DE BORD'!H3905</f>
        <v>0</v>
      </c>
      <c r="CJ3907">
        <f>'[1]TABLEAU DE BORD'!K3905-'[1]TABLEAU DE BORD'!I3905</f>
        <v>0</v>
      </c>
    </row>
    <row r="3908" spans="84:88" x14ac:dyDescent="0.25">
      <c r="CF3908">
        <f>'[1]TABLEAU DE BORD'!B3906</f>
        <v>0</v>
      </c>
      <c r="CG3908">
        <f>'[1]TABLEAU DE BORD'!E3906-'[1]TABLEAU DE BORD'!C3906</f>
        <v>0</v>
      </c>
      <c r="CI3908">
        <f>'[1]TABLEAU DE BORD'!H3906</f>
        <v>0</v>
      </c>
      <c r="CJ3908">
        <f>'[1]TABLEAU DE BORD'!K3906-'[1]TABLEAU DE BORD'!I3906</f>
        <v>0</v>
      </c>
    </row>
    <row r="3909" spans="84:88" x14ac:dyDescent="0.25">
      <c r="CF3909">
        <f>'[1]TABLEAU DE BORD'!B3907</f>
        <v>0</v>
      </c>
      <c r="CG3909">
        <f>'[1]TABLEAU DE BORD'!E3907-'[1]TABLEAU DE BORD'!C3907</f>
        <v>0</v>
      </c>
      <c r="CI3909">
        <f>'[1]TABLEAU DE BORD'!H3907</f>
        <v>0</v>
      </c>
      <c r="CJ3909">
        <f>'[1]TABLEAU DE BORD'!K3907-'[1]TABLEAU DE BORD'!I3907</f>
        <v>0</v>
      </c>
    </row>
    <row r="3910" spans="84:88" x14ac:dyDescent="0.25">
      <c r="CF3910">
        <f>'[1]TABLEAU DE BORD'!B3908</f>
        <v>0</v>
      </c>
      <c r="CG3910">
        <f>'[1]TABLEAU DE BORD'!E3908-'[1]TABLEAU DE BORD'!C3908</f>
        <v>0</v>
      </c>
      <c r="CI3910">
        <f>'[1]TABLEAU DE BORD'!H3908</f>
        <v>0</v>
      </c>
      <c r="CJ3910">
        <f>'[1]TABLEAU DE BORD'!K3908-'[1]TABLEAU DE BORD'!I3908</f>
        <v>0</v>
      </c>
    </row>
    <row r="3911" spans="84:88" x14ac:dyDescent="0.25">
      <c r="CF3911">
        <f>'[1]TABLEAU DE BORD'!B3909</f>
        <v>0</v>
      </c>
      <c r="CG3911">
        <f>'[1]TABLEAU DE BORD'!E3909-'[1]TABLEAU DE BORD'!C3909</f>
        <v>0</v>
      </c>
      <c r="CI3911">
        <f>'[1]TABLEAU DE BORD'!H3909</f>
        <v>0</v>
      </c>
      <c r="CJ3911">
        <f>'[1]TABLEAU DE BORD'!K3909-'[1]TABLEAU DE BORD'!I3909</f>
        <v>0</v>
      </c>
    </row>
    <row r="3912" spans="84:88" x14ac:dyDescent="0.25">
      <c r="CF3912">
        <f>'[1]TABLEAU DE BORD'!B3910</f>
        <v>0</v>
      </c>
      <c r="CG3912">
        <f>'[1]TABLEAU DE BORD'!E3910-'[1]TABLEAU DE BORD'!C3910</f>
        <v>0</v>
      </c>
      <c r="CI3912">
        <f>'[1]TABLEAU DE BORD'!H3910</f>
        <v>0</v>
      </c>
      <c r="CJ3912">
        <f>'[1]TABLEAU DE BORD'!K3910-'[1]TABLEAU DE BORD'!I3910</f>
        <v>0</v>
      </c>
    </row>
    <row r="3913" spans="84:88" x14ac:dyDescent="0.25">
      <c r="CF3913">
        <f>'[1]TABLEAU DE BORD'!B3911</f>
        <v>0</v>
      </c>
      <c r="CG3913">
        <f>'[1]TABLEAU DE BORD'!E3911-'[1]TABLEAU DE BORD'!C3911</f>
        <v>0</v>
      </c>
      <c r="CI3913">
        <f>'[1]TABLEAU DE BORD'!H3911</f>
        <v>0</v>
      </c>
      <c r="CJ3913">
        <f>'[1]TABLEAU DE BORD'!K3911-'[1]TABLEAU DE BORD'!I3911</f>
        <v>0</v>
      </c>
    </row>
    <row r="3914" spans="84:88" x14ac:dyDescent="0.25">
      <c r="CF3914">
        <f>'[1]TABLEAU DE BORD'!B3912</f>
        <v>0</v>
      </c>
      <c r="CG3914">
        <f>'[1]TABLEAU DE BORD'!E3912-'[1]TABLEAU DE BORD'!C3912</f>
        <v>0</v>
      </c>
      <c r="CI3914">
        <f>'[1]TABLEAU DE BORD'!H3912</f>
        <v>0</v>
      </c>
      <c r="CJ3914">
        <f>'[1]TABLEAU DE BORD'!K3912-'[1]TABLEAU DE BORD'!I3912</f>
        <v>0</v>
      </c>
    </row>
    <row r="3915" spans="84:88" x14ac:dyDescent="0.25">
      <c r="CF3915">
        <f>'[1]TABLEAU DE BORD'!B3913</f>
        <v>0</v>
      </c>
      <c r="CG3915">
        <f>'[1]TABLEAU DE BORD'!E3913-'[1]TABLEAU DE BORD'!C3913</f>
        <v>0</v>
      </c>
      <c r="CI3915">
        <f>'[1]TABLEAU DE BORD'!H3913</f>
        <v>0</v>
      </c>
      <c r="CJ3915">
        <f>'[1]TABLEAU DE BORD'!K3913-'[1]TABLEAU DE BORD'!I3913</f>
        <v>0</v>
      </c>
    </row>
    <row r="3916" spans="84:88" x14ac:dyDescent="0.25">
      <c r="CF3916">
        <f>'[1]TABLEAU DE BORD'!B3914</f>
        <v>0</v>
      </c>
      <c r="CG3916">
        <f>'[1]TABLEAU DE BORD'!E3914-'[1]TABLEAU DE BORD'!C3914</f>
        <v>0</v>
      </c>
      <c r="CI3916">
        <f>'[1]TABLEAU DE BORD'!H3914</f>
        <v>0</v>
      </c>
      <c r="CJ3916">
        <f>'[1]TABLEAU DE BORD'!K3914-'[1]TABLEAU DE BORD'!I3914</f>
        <v>0</v>
      </c>
    </row>
    <row r="3917" spans="84:88" x14ac:dyDescent="0.25">
      <c r="CF3917">
        <f>'[1]TABLEAU DE BORD'!B3915</f>
        <v>0</v>
      </c>
      <c r="CG3917">
        <f>'[1]TABLEAU DE BORD'!E3915-'[1]TABLEAU DE BORD'!C3915</f>
        <v>0</v>
      </c>
      <c r="CI3917">
        <f>'[1]TABLEAU DE BORD'!H3915</f>
        <v>0</v>
      </c>
      <c r="CJ3917">
        <f>'[1]TABLEAU DE BORD'!K3915-'[1]TABLEAU DE BORD'!I3915</f>
        <v>0</v>
      </c>
    </row>
    <row r="3918" spans="84:88" x14ac:dyDescent="0.25">
      <c r="CF3918">
        <f>'[1]TABLEAU DE BORD'!B3916</f>
        <v>0</v>
      </c>
      <c r="CG3918">
        <f>'[1]TABLEAU DE BORD'!E3916-'[1]TABLEAU DE BORD'!C3916</f>
        <v>0</v>
      </c>
      <c r="CI3918">
        <f>'[1]TABLEAU DE BORD'!H3916</f>
        <v>0</v>
      </c>
      <c r="CJ3918">
        <f>'[1]TABLEAU DE BORD'!K3916-'[1]TABLEAU DE BORD'!I3916</f>
        <v>0</v>
      </c>
    </row>
    <row r="3919" spans="84:88" x14ac:dyDescent="0.25">
      <c r="CF3919">
        <f>'[1]TABLEAU DE BORD'!B3917</f>
        <v>0</v>
      </c>
      <c r="CG3919">
        <f>'[1]TABLEAU DE BORD'!E3917-'[1]TABLEAU DE BORD'!C3917</f>
        <v>0</v>
      </c>
      <c r="CI3919">
        <f>'[1]TABLEAU DE BORD'!H3917</f>
        <v>0</v>
      </c>
      <c r="CJ3919">
        <f>'[1]TABLEAU DE BORD'!K3917-'[1]TABLEAU DE BORD'!I3917</f>
        <v>0</v>
      </c>
    </row>
    <row r="3920" spans="84:88" x14ac:dyDescent="0.25">
      <c r="CF3920">
        <f>'[1]TABLEAU DE BORD'!B3918</f>
        <v>0</v>
      </c>
      <c r="CG3920">
        <f>'[1]TABLEAU DE BORD'!E3918-'[1]TABLEAU DE BORD'!C3918</f>
        <v>0</v>
      </c>
      <c r="CI3920">
        <f>'[1]TABLEAU DE BORD'!H3918</f>
        <v>0</v>
      </c>
      <c r="CJ3920">
        <f>'[1]TABLEAU DE BORD'!K3918-'[1]TABLEAU DE BORD'!I3918</f>
        <v>0</v>
      </c>
    </row>
    <row r="3921" spans="84:88" x14ac:dyDescent="0.25">
      <c r="CF3921">
        <f>'[1]TABLEAU DE BORD'!B3919</f>
        <v>0</v>
      </c>
      <c r="CG3921">
        <f>'[1]TABLEAU DE BORD'!E3919-'[1]TABLEAU DE BORD'!C3919</f>
        <v>0</v>
      </c>
      <c r="CI3921">
        <f>'[1]TABLEAU DE BORD'!H3919</f>
        <v>0</v>
      </c>
      <c r="CJ3921">
        <f>'[1]TABLEAU DE BORD'!K3919-'[1]TABLEAU DE BORD'!I3919</f>
        <v>0</v>
      </c>
    </row>
    <row r="3922" spans="84:88" x14ac:dyDescent="0.25">
      <c r="CF3922">
        <f>'[1]TABLEAU DE BORD'!B3920</f>
        <v>0</v>
      </c>
      <c r="CG3922">
        <f>'[1]TABLEAU DE BORD'!E3920-'[1]TABLEAU DE BORD'!C3920</f>
        <v>0</v>
      </c>
      <c r="CI3922">
        <f>'[1]TABLEAU DE BORD'!H3920</f>
        <v>0</v>
      </c>
      <c r="CJ3922">
        <f>'[1]TABLEAU DE BORD'!K3920-'[1]TABLEAU DE BORD'!I3920</f>
        <v>0</v>
      </c>
    </row>
    <row r="3923" spans="84:88" x14ac:dyDescent="0.25">
      <c r="CF3923">
        <f>'[1]TABLEAU DE BORD'!B3921</f>
        <v>0</v>
      </c>
      <c r="CG3923">
        <f>'[1]TABLEAU DE BORD'!E3921-'[1]TABLEAU DE BORD'!C3921</f>
        <v>0</v>
      </c>
      <c r="CI3923">
        <f>'[1]TABLEAU DE BORD'!H3921</f>
        <v>0</v>
      </c>
      <c r="CJ3923">
        <f>'[1]TABLEAU DE BORD'!K3921-'[1]TABLEAU DE BORD'!I3921</f>
        <v>0</v>
      </c>
    </row>
    <row r="3924" spans="84:88" x14ac:dyDescent="0.25">
      <c r="CF3924">
        <f>'[1]TABLEAU DE BORD'!B3922</f>
        <v>0</v>
      </c>
      <c r="CG3924">
        <f>'[1]TABLEAU DE BORD'!E3922-'[1]TABLEAU DE BORD'!C3922</f>
        <v>0</v>
      </c>
      <c r="CI3924">
        <f>'[1]TABLEAU DE BORD'!H3922</f>
        <v>0</v>
      </c>
      <c r="CJ3924">
        <f>'[1]TABLEAU DE BORD'!K3922-'[1]TABLEAU DE BORD'!I3922</f>
        <v>0</v>
      </c>
    </row>
    <row r="3925" spans="84:88" x14ac:dyDescent="0.25">
      <c r="CF3925">
        <f>'[1]TABLEAU DE BORD'!B3923</f>
        <v>0</v>
      </c>
      <c r="CG3925">
        <f>'[1]TABLEAU DE BORD'!E3923-'[1]TABLEAU DE BORD'!C3923</f>
        <v>0</v>
      </c>
      <c r="CI3925">
        <f>'[1]TABLEAU DE BORD'!H3923</f>
        <v>0</v>
      </c>
      <c r="CJ3925">
        <f>'[1]TABLEAU DE BORD'!K3923-'[1]TABLEAU DE BORD'!I3923</f>
        <v>0</v>
      </c>
    </row>
    <row r="3926" spans="84:88" x14ac:dyDescent="0.25">
      <c r="CF3926">
        <f>'[1]TABLEAU DE BORD'!B3924</f>
        <v>0</v>
      </c>
      <c r="CG3926">
        <f>'[1]TABLEAU DE BORD'!E3924-'[1]TABLEAU DE BORD'!C3924</f>
        <v>0</v>
      </c>
      <c r="CI3926">
        <f>'[1]TABLEAU DE BORD'!H3924</f>
        <v>0</v>
      </c>
      <c r="CJ3926">
        <f>'[1]TABLEAU DE BORD'!K3924-'[1]TABLEAU DE BORD'!I3924</f>
        <v>0</v>
      </c>
    </row>
    <row r="3927" spans="84:88" x14ac:dyDescent="0.25">
      <c r="CF3927">
        <f>'[1]TABLEAU DE BORD'!B3925</f>
        <v>0</v>
      </c>
      <c r="CG3927">
        <f>'[1]TABLEAU DE BORD'!E3925-'[1]TABLEAU DE BORD'!C3925</f>
        <v>0</v>
      </c>
      <c r="CI3927">
        <f>'[1]TABLEAU DE BORD'!H3925</f>
        <v>0</v>
      </c>
      <c r="CJ3927">
        <f>'[1]TABLEAU DE BORD'!K3925-'[1]TABLEAU DE BORD'!I3925</f>
        <v>0</v>
      </c>
    </row>
    <row r="3928" spans="84:88" x14ac:dyDescent="0.25">
      <c r="CF3928">
        <f>'[1]TABLEAU DE BORD'!B3926</f>
        <v>0</v>
      </c>
      <c r="CG3928">
        <f>'[1]TABLEAU DE BORD'!E3926-'[1]TABLEAU DE BORD'!C3926</f>
        <v>0</v>
      </c>
      <c r="CI3928">
        <f>'[1]TABLEAU DE BORD'!H3926</f>
        <v>0</v>
      </c>
      <c r="CJ3928">
        <f>'[1]TABLEAU DE BORD'!K3926-'[1]TABLEAU DE BORD'!I3926</f>
        <v>0</v>
      </c>
    </row>
    <row r="3929" spans="84:88" x14ac:dyDescent="0.25">
      <c r="CF3929">
        <f>'[1]TABLEAU DE BORD'!B3927</f>
        <v>0</v>
      </c>
      <c r="CG3929">
        <f>'[1]TABLEAU DE BORD'!E3927-'[1]TABLEAU DE BORD'!C3927</f>
        <v>0</v>
      </c>
      <c r="CI3929">
        <f>'[1]TABLEAU DE BORD'!H3927</f>
        <v>0</v>
      </c>
      <c r="CJ3929">
        <f>'[1]TABLEAU DE BORD'!K3927-'[1]TABLEAU DE BORD'!I3927</f>
        <v>0</v>
      </c>
    </row>
    <row r="3930" spans="84:88" x14ac:dyDescent="0.25">
      <c r="CF3930">
        <f>'[1]TABLEAU DE BORD'!B3928</f>
        <v>0</v>
      </c>
      <c r="CG3930">
        <f>'[1]TABLEAU DE BORD'!E3928-'[1]TABLEAU DE BORD'!C3928</f>
        <v>0</v>
      </c>
      <c r="CI3930">
        <f>'[1]TABLEAU DE BORD'!H3928</f>
        <v>0</v>
      </c>
      <c r="CJ3930">
        <f>'[1]TABLEAU DE BORD'!K3928-'[1]TABLEAU DE BORD'!I3928</f>
        <v>0</v>
      </c>
    </row>
    <row r="3931" spans="84:88" x14ac:dyDescent="0.25">
      <c r="CF3931">
        <f>'[1]TABLEAU DE BORD'!B3929</f>
        <v>0</v>
      </c>
      <c r="CG3931">
        <f>'[1]TABLEAU DE BORD'!E3929-'[1]TABLEAU DE BORD'!C3929</f>
        <v>0</v>
      </c>
      <c r="CI3931">
        <f>'[1]TABLEAU DE BORD'!H3929</f>
        <v>0</v>
      </c>
      <c r="CJ3931">
        <f>'[1]TABLEAU DE BORD'!K3929-'[1]TABLEAU DE BORD'!I3929</f>
        <v>0</v>
      </c>
    </row>
    <row r="3932" spans="84:88" x14ac:dyDescent="0.25">
      <c r="CF3932">
        <f>'[1]TABLEAU DE BORD'!B3930</f>
        <v>0</v>
      </c>
      <c r="CG3932">
        <f>'[1]TABLEAU DE BORD'!E3930-'[1]TABLEAU DE BORD'!C3930</f>
        <v>0</v>
      </c>
      <c r="CI3932">
        <f>'[1]TABLEAU DE BORD'!H3930</f>
        <v>0</v>
      </c>
      <c r="CJ3932">
        <f>'[1]TABLEAU DE BORD'!K3930-'[1]TABLEAU DE BORD'!I3930</f>
        <v>0</v>
      </c>
    </row>
    <row r="3933" spans="84:88" x14ac:dyDescent="0.25">
      <c r="CF3933">
        <f>'[1]TABLEAU DE BORD'!B3931</f>
        <v>0</v>
      </c>
      <c r="CG3933">
        <f>'[1]TABLEAU DE BORD'!E3931-'[1]TABLEAU DE BORD'!C3931</f>
        <v>0</v>
      </c>
      <c r="CI3933">
        <f>'[1]TABLEAU DE BORD'!H3931</f>
        <v>0</v>
      </c>
      <c r="CJ3933">
        <f>'[1]TABLEAU DE BORD'!K3931-'[1]TABLEAU DE BORD'!I3931</f>
        <v>0</v>
      </c>
    </row>
    <row r="3934" spans="84:88" x14ac:dyDescent="0.25">
      <c r="CF3934">
        <f>'[1]TABLEAU DE BORD'!B3932</f>
        <v>0</v>
      </c>
      <c r="CG3934">
        <f>'[1]TABLEAU DE BORD'!E3932-'[1]TABLEAU DE BORD'!C3932</f>
        <v>0</v>
      </c>
      <c r="CI3934">
        <f>'[1]TABLEAU DE BORD'!H3932</f>
        <v>0</v>
      </c>
      <c r="CJ3934">
        <f>'[1]TABLEAU DE BORD'!K3932-'[1]TABLEAU DE BORD'!I3932</f>
        <v>0</v>
      </c>
    </row>
    <row r="3935" spans="84:88" x14ac:dyDescent="0.25">
      <c r="CF3935">
        <f>'[1]TABLEAU DE BORD'!B3933</f>
        <v>0</v>
      </c>
      <c r="CG3935">
        <f>'[1]TABLEAU DE BORD'!E3933-'[1]TABLEAU DE BORD'!C3933</f>
        <v>0</v>
      </c>
      <c r="CI3935">
        <f>'[1]TABLEAU DE BORD'!H3933</f>
        <v>0</v>
      </c>
      <c r="CJ3935">
        <f>'[1]TABLEAU DE BORD'!K3933-'[1]TABLEAU DE BORD'!I3933</f>
        <v>0</v>
      </c>
    </row>
    <row r="3936" spans="84:88" x14ac:dyDescent="0.25">
      <c r="CF3936">
        <f>'[1]TABLEAU DE BORD'!B3934</f>
        <v>0</v>
      </c>
      <c r="CG3936">
        <f>'[1]TABLEAU DE BORD'!E3934-'[1]TABLEAU DE BORD'!C3934</f>
        <v>0</v>
      </c>
      <c r="CI3936">
        <f>'[1]TABLEAU DE BORD'!H3934</f>
        <v>0</v>
      </c>
      <c r="CJ3936">
        <f>'[1]TABLEAU DE BORD'!K3934-'[1]TABLEAU DE BORD'!I3934</f>
        <v>0</v>
      </c>
    </row>
    <row r="3937" spans="84:88" x14ac:dyDescent="0.25">
      <c r="CF3937">
        <f>'[1]TABLEAU DE BORD'!B3935</f>
        <v>0</v>
      </c>
      <c r="CG3937">
        <f>'[1]TABLEAU DE BORD'!E3935-'[1]TABLEAU DE BORD'!C3935</f>
        <v>0</v>
      </c>
      <c r="CI3937">
        <f>'[1]TABLEAU DE BORD'!H3935</f>
        <v>0</v>
      </c>
      <c r="CJ3937">
        <f>'[1]TABLEAU DE BORD'!K3935-'[1]TABLEAU DE BORD'!I3935</f>
        <v>0</v>
      </c>
    </row>
    <row r="3938" spans="84:88" x14ac:dyDescent="0.25">
      <c r="CF3938">
        <f>'[1]TABLEAU DE BORD'!B3936</f>
        <v>0</v>
      </c>
      <c r="CG3938">
        <f>'[1]TABLEAU DE BORD'!E3936-'[1]TABLEAU DE BORD'!C3936</f>
        <v>0</v>
      </c>
      <c r="CI3938">
        <f>'[1]TABLEAU DE BORD'!H3936</f>
        <v>0</v>
      </c>
      <c r="CJ3938">
        <f>'[1]TABLEAU DE BORD'!K3936-'[1]TABLEAU DE BORD'!I3936</f>
        <v>0</v>
      </c>
    </row>
    <row r="3939" spans="84:88" x14ac:dyDescent="0.25">
      <c r="CF3939">
        <f>'[1]TABLEAU DE BORD'!B3937</f>
        <v>0</v>
      </c>
      <c r="CG3939">
        <f>'[1]TABLEAU DE BORD'!E3937-'[1]TABLEAU DE BORD'!C3937</f>
        <v>0</v>
      </c>
      <c r="CI3939">
        <f>'[1]TABLEAU DE BORD'!H3937</f>
        <v>0</v>
      </c>
      <c r="CJ3939">
        <f>'[1]TABLEAU DE BORD'!K3937-'[1]TABLEAU DE BORD'!I3937</f>
        <v>0</v>
      </c>
    </row>
    <row r="3940" spans="84:88" x14ac:dyDescent="0.25">
      <c r="CF3940">
        <f>'[1]TABLEAU DE BORD'!B3938</f>
        <v>0</v>
      </c>
      <c r="CG3940">
        <f>'[1]TABLEAU DE BORD'!E3938-'[1]TABLEAU DE BORD'!C3938</f>
        <v>0</v>
      </c>
      <c r="CI3940">
        <f>'[1]TABLEAU DE BORD'!H3938</f>
        <v>0</v>
      </c>
      <c r="CJ3940">
        <f>'[1]TABLEAU DE BORD'!K3938-'[1]TABLEAU DE BORD'!I3938</f>
        <v>0</v>
      </c>
    </row>
    <row r="3941" spans="84:88" x14ac:dyDescent="0.25">
      <c r="CF3941">
        <f>'[1]TABLEAU DE BORD'!B3939</f>
        <v>0</v>
      </c>
      <c r="CG3941">
        <f>'[1]TABLEAU DE BORD'!E3939-'[1]TABLEAU DE BORD'!C3939</f>
        <v>0</v>
      </c>
      <c r="CI3941">
        <f>'[1]TABLEAU DE BORD'!H3939</f>
        <v>0</v>
      </c>
      <c r="CJ3941">
        <f>'[1]TABLEAU DE BORD'!K3939-'[1]TABLEAU DE BORD'!I3939</f>
        <v>0</v>
      </c>
    </row>
    <row r="3942" spans="84:88" x14ac:dyDescent="0.25">
      <c r="CF3942">
        <f>'[1]TABLEAU DE BORD'!B3940</f>
        <v>0</v>
      </c>
      <c r="CG3942">
        <f>'[1]TABLEAU DE BORD'!E3940-'[1]TABLEAU DE BORD'!C3940</f>
        <v>0</v>
      </c>
      <c r="CI3942">
        <f>'[1]TABLEAU DE BORD'!H3940</f>
        <v>0</v>
      </c>
      <c r="CJ3942">
        <f>'[1]TABLEAU DE BORD'!K3940-'[1]TABLEAU DE BORD'!I3940</f>
        <v>0</v>
      </c>
    </row>
    <row r="3943" spans="84:88" x14ac:dyDescent="0.25">
      <c r="CF3943">
        <f>'[1]TABLEAU DE BORD'!B3941</f>
        <v>0</v>
      </c>
      <c r="CG3943">
        <f>'[1]TABLEAU DE BORD'!E3941-'[1]TABLEAU DE BORD'!C3941</f>
        <v>0</v>
      </c>
      <c r="CI3943">
        <f>'[1]TABLEAU DE BORD'!H3941</f>
        <v>0</v>
      </c>
      <c r="CJ3943">
        <f>'[1]TABLEAU DE BORD'!K3941-'[1]TABLEAU DE BORD'!I3941</f>
        <v>0</v>
      </c>
    </row>
    <row r="3944" spans="84:88" x14ac:dyDescent="0.25">
      <c r="CF3944">
        <f>'[1]TABLEAU DE BORD'!B3942</f>
        <v>0</v>
      </c>
      <c r="CG3944">
        <f>'[1]TABLEAU DE BORD'!E3942-'[1]TABLEAU DE BORD'!C3942</f>
        <v>0</v>
      </c>
      <c r="CI3944">
        <f>'[1]TABLEAU DE BORD'!H3942</f>
        <v>0</v>
      </c>
      <c r="CJ3944">
        <f>'[1]TABLEAU DE BORD'!K3942-'[1]TABLEAU DE BORD'!I3942</f>
        <v>0</v>
      </c>
    </row>
    <row r="3945" spans="84:88" x14ac:dyDescent="0.25">
      <c r="CF3945">
        <f>'[1]TABLEAU DE BORD'!B3943</f>
        <v>0</v>
      </c>
      <c r="CG3945">
        <f>'[1]TABLEAU DE BORD'!E3943-'[1]TABLEAU DE BORD'!C3943</f>
        <v>0</v>
      </c>
      <c r="CI3945">
        <f>'[1]TABLEAU DE BORD'!H3943</f>
        <v>0</v>
      </c>
      <c r="CJ3945">
        <f>'[1]TABLEAU DE BORD'!K3943-'[1]TABLEAU DE BORD'!I3943</f>
        <v>0</v>
      </c>
    </row>
    <row r="3946" spans="84:88" x14ac:dyDescent="0.25">
      <c r="CF3946">
        <f>'[1]TABLEAU DE BORD'!B3944</f>
        <v>0</v>
      </c>
      <c r="CG3946">
        <f>'[1]TABLEAU DE BORD'!E3944-'[1]TABLEAU DE BORD'!C3944</f>
        <v>0</v>
      </c>
      <c r="CI3946">
        <f>'[1]TABLEAU DE BORD'!H3944</f>
        <v>0</v>
      </c>
      <c r="CJ3946">
        <f>'[1]TABLEAU DE BORD'!K3944-'[1]TABLEAU DE BORD'!I3944</f>
        <v>0</v>
      </c>
    </row>
    <row r="3947" spans="84:88" x14ac:dyDescent="0.25">
      <c r="CF3947">
        <f>'[1]TABLEAU DE BORD'!B3945</f>
        <v>0</v>
      </c>
      <c r="CG3947">
        <f>'[1]TABLEAU DE BORD'!E3945-'[1]TABLEAU DE BORD'!C3945</f>
        <v>0</v>
      </c>
      <c r="CI3947">
        <f>'[1]TABLEAU DE BORD'!H3945</f>
        <v>0</v>
      </c>
      <c r="CJ3947">
        <f>'[1]TABLEAU DE BORD'!K3945-'[1]TABLEAU DE BORD'!I3945</f>
        <v>0</v>
      </c>
    </row>
    <row r="3948" spans="84:88" x14ac:dyDescent="0.25">
      <c r="CF3948">
        <f>'[1]TABLEAU DE BORD'!B3946</f>
        <v>0</v>
      </c>
      <c r="CG3948">
        <f>'[1]TABLEAU DE BORD'!E3946-'[1]TABLEAU DE BORD'!C3946</f>
        <v>0</v>
      </c>
      <c r="CI3948">
        <f>'[1]TABLEAU DE BORD'!H3946</f>
        <v>0</v>
      </c>
      <c r="CJ3948">
        <f>'[1]TABLEAU DE BORD'!K3946-'[1]TABLEAU DE BORD'!I3946</f>
        <v>0</v>
      </c>
    </row>
    <row r="3949" spans="84:88" x14ac:dyDescent="0.25">
      <c r="CF3949">
        <f>'[1]TABLEAU DE BORD'!B3947</f>
        <v>0</v>
      </c>
      <c r="CG3949">
        <f>'[1]TABLEAU DE BORD'!E3947-'[1]TABLEAU DE BORD'!C3947</f>
        <v>0</v>
      </c>
      <c r="CI3949">
        <f>'[1]TABLEAU DE BORD'!H3947</f>
        <v>0</v>
      </c>
      <c r="CJ3949">
        <f>'[1]TABLEAU DE BORD'!K3947-'[1]TABLEAU DE BORD'!I3947</f>
        <v>0</v>
      </c>
    </row>
    <row r="3950" spans="84:88" x14ac:dyDescent="0.25">
      <c r="CF3950">
        <f>'[1]TABLEAU DE BORD'!B3948</f>
        <v>0</v>
      </c>
      <c r="CG3950">
        <f>'[1]TABLEAU DE BORD'!E3948-'[1]TABLEAU DE BORD'!C3948</f>
        <v>0</v>
      </c>
      <c r="CI3950">
        <f>'[1]TABLEAU DE BORD'!H3948</f>
        <v>0</v>
      </c>
      <c r="CJ3950">
        <f>'[1]TABLEAU DE BORD'!K3948-'[1]TABLEAU DE BORD'!I3948</f>
        <v>0</v>
      </c>
    </row>
    <row r="3951" spans="84:88" x14ac:dyDescent="0.25">
      <c r="CF3951">
        <f>'[1]TABLEAU DE BORD'!B3949</f>
        <v>0</v>
      </c>
      <c r="CG3951">
        <f>'[1]TABLEAU DE BORD'!E3949-'[1]TABLEAU DE BORD'!C3949</f>
        <v>0</v>
      </c>
      <c r="CI3951">
        <f>'[1]TABLEAU DE BORD'!H3949</f>
        <v>0</v>
      </c>
      <c r="CJ3951">
        <f>'[1]TABLEAU DE BORD'!K3949-'[1]TABLEAU DE BORD'!I3949</f>
        <v>0</v>
      </c>
    </row>
    <row r="3952" spans="84:88" x14ac:dyDescent="0.25">
      <c r="CF3952">
        <f>'[1]TABLEAU DE BORD'!B3950</f>
        <v>0</v>
      </c>
      <c r="CG3952">
        <f>'[1]TABLEAU DE BORD'!E3950-'[1]TABLEAU DE BORD'!C3950</f>
        <v>0</v>
      </c>
      <c r="CI3952">
        <f>'[1]TABLEAU DE BORD'!H3950</f>
        <v>0</v>
      </c>
      <c r="CJ3952">
        <f>'[1]TABLEAU DE BORD'!K3950-'[1]TABLEAU DE BORD'!I3950</f>
        <v>0</v>
      </c>
    </row>
    <row r="3953" spans="84:88" x14ac:dyDescent="0.25">
      <c r="CF3953">
        <f>'[1]TABLEAU DE BORD'!B3951</f>
        <v>0</v>
      </c>
      <c r="CG3953">
        <f>'[1]TABLEAU DE BORD'!E3951-'[1]TABLEAU DE BORD'!C3951</f>
        <v>0</v>
      </c>
      <c r="CI3953">
        <f>'[1]TABLEAU DE BORD'!H3951</f>
        <v>0</v>
      </c>
      <c r="CJ3953">
        <f>'[1]TABLEAU DE BORD'!K3951-'[1]TABLEAU DE BORD'!I3951</f>
        <v>0</v>
      </c>
    </row>
    <row r="3954" spans="84:88" x14ac:dyDescent="0.25">
      <c r="CF3954">
        <f>'[1]TABLEAU DE BORD'!B3952</f>
        <v>0</v>
      </c>
      <c r="CG3954">
        <f>'[1]TABLEAU DE BORD'!E3952-'[1]TABLEAU DE BORD'!C3952</f>
        <v>0</v>
      </c>
      <c r="CI3954">
        <f>'[1]TABLEAU DE BORD'!H3952</f>
        <v>0</v>
      </c>
      <c r="CJ3954">
        <f>'[1]TABLEAU DE BORD'!K3952-'[1]TABLEAU DE BORD'!I3952</f>
        <v>0</v>
      </c>
    </row>
    <row r="3955" spans="84:88" x14ac:dyDescent="0.25">
      <c r="CF3955">
        <f>'[1]TABLEAU DE BORD'!B3953</f>
        <v>0</v>
      </c>
      <c r="CG3955">
        <f>'[1]TABLEAU DE BORD'!E3953-'[1]TABLEAU DE BORD'!C3953</f>
        <v>0</v>
      </c>
      <c r="CI3955">
        <f>'[1]TABLEAU DE BORD'!H3953</f>
        <v>0</v>
      </c>
      <c r="CJ3955">
        <f>'[1]TABLEAU DE BORD'!K3953-'[1]TABLEAU DE BORD'!I3953</f>
        <v>0</v>
      </c>
    </row>
    <row r="3956" spans="84:88" x14ac:dyDescent="0.25">
      <c r="CF3956">
        <f>'[1]TABLEAU DE BORD'!B3954</f>
        <v>0</v>
      </c>
      <c r="CG3956">
        <f>'[1]TABLEAU DE BORD'!E3954-'[1]TABLEAU DE BORD'!C3954</f>
        <v>0</v>
      </c>
      <c r="CI3956">
        <f>'[1]TABLEAU DE BORD'!H3954</f>
        <v>0</v>
      </c>
      <c r="CJ3956">
        <f>'[1]TABLEAU DE BORD'!K3954-'[1]TABLEAU DE BORD'!I3954</f>
        <v>0</v>
      </c>
    </row>
    <row r="3957" spans="84:88" x14ac:dyDescent="0.25">
      <c r="CF3957">
        <f>'[1]TABLEAU DE BORD'!B3955</f>
        <v>0</v>
      </c>
      <c r="CG3957">
        <f>'[1]TABLEAU DE BORD'!E3955-'[1]TABLEAU DE BORD'!C3955</f>
        <v>0</v>
      </c>
      <c r="CI3957">
        <f>'[1]TABLEAU DE BORD'!H3955</f>
        <v>0</v>
      </c>
      <c r="CJ3957">
        <f>'[1]TABLEAU DE BORD'!K3955-'[1]TABLEAU DE BORD'!I3955</f>
        <v>0</v>
      </c>
    </row>
    <row r="3958" spans="84:88" x14ac:dyDescent="0.25">
      <c r="CF3958">
        <f>'[1]TABLEAU DE BORD'!B3956</f>
        <v>0</v>
      </c>
      <c r="CG3958">
        <f>'[1]TABLEAU DE BORD'!E3956-'[1]TABLEAU DE BORD'!C3956</f>
        <v>0</v>
      </c>
      <c r="CI3958">
        <f>'[1]TABLEAU DE BORD'!H3956</f>
        <v>0</v>
      </c>
      <c r="CJ3958">
        <f>'[1]TABLEAU DE BORD'!K3956-'[1]TABLEAU DE BORD'!I3956</f>
        <v>0</v>
      </c>
    </row>
    <row r="3959" spans="84:88" x14ac:dyDescent="0.25">
      <c r="CF3959">
        <f>'[1]TABLEAU DE BORD'!B3957</f>
        <v>0</v>
      </c>
      <c r="CG3959">
        <f>'[1]TABLEAU DE BORD'!E3957-'[1]TABLEAU DE BORD'!C3957</f>
        <v>0</v>
      </c>
      <c r="CI3959">
        <f>'[1]TABLEAU DE BORD'!H3957</f>
        <v>0</v>
      </c>
      <c r="CJ3959">
        <f>'[1]TABLEAU DE BORD'!K3957-'[1]TABLEAU DE BORD'!I3957</f>
        <v>0</v>
      </c>
    </row>
    <row r="3960" spans="84:88" x14ac:dyDescent="0.25">
      <c r="CF3960">
        <f>'[1]TABLEAU DE BORD'!B3958</f>
        <v>0</v>
      </c>
      <c r="CG3960">
        <f>'[1]TABLEAU DE BORD'!E3958-'[1]TABLEAU DE BORD'!C3958</f>
        <v>0</v>
      </c>
      <c r="CI3960">
        <f>'[1]TABLEAU DE BORD'!H3958</f>
        <v>0</v>
      </c>
      <c r="CJ3960">
        <f>'[1]TABLEAU DE BORD'!K3958-'[1]TABLEAU DE BORD'!I3958</f>
        <v>0</v>
      </c>
    </row>
    <row r="3961" spans="84:88" x14ac:dyDescent="0.25">
      <c r="CF3961">
        <f>'[1]TABLEAU DE BORD'!B3959</f>
        <v>0</v>
      </c>
      <c r="CG3961">
        <f>'[1]TABLEAU DE BORD'!E3959-'[1]TABLEAU DE BORD'!C3959</f>
        <v>0</v>
      </c>
      <c r="CI3961">
        <f>'[1]TABLEAU DE BORD'!H3959</f>
        <v>0</v>
      </c>
      <c r="CJ3961">
        <f>'[1]TABLEAU DE BORD'!K3959-'[1]TABLEAU DE BORD'!I3959</f>
        <v>0</v>
      </c>
    </row>
    <row r="3962" spans="84:88" x14ac:dyDescent="0.25">
      <c r="CF3962">
        <f>'[1]TABLEAU DE BORD'!B3960</f>
        <v>0</v>
      </c>
      <c r="CG3962">
        <f>'[1]TABLEAU DE BORD'!E3960-'[1]TABLEAU DE BORD'!C3960</f>
        <v>0</v>
      </c>
      <c r="CI3962">
        <f>'[1]TABLEAU DE BORD'!H3960</f>
        <v>0</v>
      </c>
      <c r="CJ3962">
        <f>'[1]TABLEAU DE BORD'!K3960-'[1]TABLEAU DE BORD'!I3960</f>
        <v>0</v>
      </c>
    </row>
    <row r="3963" spans="84:88" x14ac:dyDescent="0.25">
      <c r="CF3963">
        <f>'[1]TABLEAU DE BORD'!B3961</f>
        <v>0</v>
      </c>
      <c r="CG3963">
        <f>'[1]TABLEAU DE BORD'!E3961-'[1]TABLEAU DE BORD'!C3961</f>
        <v>0</v>
      </c>
      <c r="CI3963">
        <f>'[1]TABLEAU DE BORD'!H3961</f>
        <v>0</v>
      </c>
      <c r="CJ3963">
        <f>'[1]TABLEAU DE BORD'!K3961-'[1]TABLEAU DE BORD'!I3961</f>
        <v>0</v>
      </c>
    </row>
    <row r="3964" spans="84:88" x14ac:dyDescent="0.25">
      <c r="CF3964">
        <f>'[1]TABLEAU DE BORD'!B3962</f>
        <v>0</v>
      </c>
      <c r="CG3964">
        <f>'[1]TABLEAU DE BORD'!E3962-'[1]TABLEAU DE BORD'!C3962</f>
        <v>0</v>
      </c>
      <c r="CI3964">
        <f>'[1]TABLEAU DE BORD'!H3962</f>
        <v>0</v>
      </c>
      <c r="CJ3964">
        <f>'[1]TABLEAU DE BORD'!K3962-'[1]TABLEAU DE BORD'!I3962</f>
        <v>0</v>
      </c>
    </row>
    <row r="3965" spans="84:88" x14ac:dyDescent="0.25">
      <c r="CF3965">
        <f>'[1]TABLEAU DE BORD'!B3963</f>
        <v>0</v>
      </c>
      <c r="CG3965">
        <f>'[1]TABLEAU DE BORD'!E3963-'[1]TABLEAU DE BORD'!C3963</f>
        <v>0</v>
      </c>
      <c r="CI3965">
        <f>'[1]TABLEAU DE BORD'!H3963</f>
        <v>0</v>
      </c>
      <c r="CJ3965">
        <f>'[1]TABLEAU DE BORD'!K3963-'[1]TABLEAU DE BORD'!I3963</f>
        <v>0</v>
      </c>
    </row>
    <row r="3966" spans="84:88" x14ac:dyDescent="0.25">
      <c r="CF3966">
        <f>'[1]TABLEAU DE BORD'!B3964</f>
        <v>0</v>
      </c>
      <c r="CG3966">
        <f>'[1]TABLEAU DE BORD'!E3964-'[1]TABLEAU DE BORD'!C3964</f>
        <v>0</v>
      </c>
      <c r="CI3966">
        <f>'[1]TABLEAU DE BORD'!H3964</f>
        <v>0</v>
      </c>
      <c r="CJ3966">
        <f>'[1]TABLEAU DE BORD'!K3964-'[1]TABLEAU DE BORD'!I3964</f>
        <v>0</v>
      </c>
    </row>
    <row r="3967" spans="84:88" x14ac:dyDescent="0.25">
      <c r="CF3967">
        <f>'[1]TABLEAU DE BORD'!B3965</f>
        <v>0</v>
      </c>
      <c r="CG3967">
        <f>'[1]TABLEAU DE BORD'!E3965-'[1]TABLEAU DE BORD'!C3965</f>
        <v>0</v>
      </c>
      <c r="CI3967">
        <f>'[1]TABLEAU DE BORD'!H3965</f>
        <v>0</v>
      </c>
      <c r="CJ3967">
        <f>'[1]TABLEAU DE BORD'!K3965-'[1]TABLEAU DE BORD'!I3965</f>
        <v>0</v>
      </c>
    </row>
    <row r="3968" spans="84:88" x14ac:dyDescent="0.25">
      <c r="CF3968">
        <f>'[1]TABLEAU DE BORD'!B3966</f>
        <v>0</v>
      </c>
      <c r="CG3968">
        <f>'[1]TABLEAU DE BORD'!E3966-'[1]TABLEAU DE BORD'!C3966</f>
        <v>0</v>
      </c>
      <c r="CI3968">
        <f>'[1]TABLEAU DE BORD'!H3966</f>
        <v>0</v>
      </c>
      <c r="CJ3968">
        <f>'[1]TABLEAU DE BORD'!K3966-'[1]TABLEAU DE BORD'!I3966</f>
        <v>0</v>
      </c>
    </row>
    <row r="3969" spans="84:88" x14ac:dyDescent="0.25">
      <c r="CF3969">
        <f>'[1]TABLEAU DE BORD'!B3967</f>
        <v>0</v>
      </c>
      <c r="CG3969">
        <f>'[1]TABLEAU DE BORD'!E3967-'[1]TABLEAU DE BORD'!C3967</f>
        <v>0</v>
      </c>
      <c r="CI3969">
        <f>'[1]TABLEAU DE BORD'!H3967</f>
        <v>0</v>
      </c>
      <c r="CJ3969">
        <f>'[1]TABLEAU DE BORD'!K3967-'[1]TABLEAU DE BORD'!I3967</f>
        <v>0</v>
      </c>
    </row>
    <row r="3970" spans="84:88" x14ac:dyDescent="0.25">
      <c r="CF3970">
        <f>'[1]TABLEAU DE BORD'!B3968</f>
        <v>0</v>
      </c>
      <c r="CG3970">
        <f>'[1]TABLEAU DE BORD'!E3968-'[1]TABLEAU DE BORD'!C3968</f>
        <v>0</v>
      </c>
      <c r="CI3970">
        <f>'[1]TABLEAU DE BORD'!H3968</f>
        <v>0</v>
      </c>
      <c r="CJ3970">
        <f>'[1]TABLEAU DE BORD'!K3968-'[1]TABLEAU DE BORD'!I3968</f>
        <v>0</v>
      </c>
    </row>
    <row r="3971" spans="84:88" x14ac:dyDescent="0.25">
      <c r="CF3971">
        <f>'[1]TABLEAU DE BORD'!B3969</f>
        <v>0</v>
      </c>
      <c r="CG3971">
        <f>'[1]TABLEAU DE BORD'!E3969-'[1]TABLEAU DE BORD'!C3969</f>
        <v>0</v>
      </c>
      <c r="CI3971">
        <f>'[1]TABLEAU DE BORD'!H3969</f>
        <v>0</v>
      </c>
      <c r="CJ3971">
        <f>'[1]TABLEAU DE BORD'!K3969-'[1]TABLEAU DE BORD'!I3969</f>
        <v>0</v>
      </c>
    </row>
    <row r="3972" spans="84:88" x14ac:dyDescent="0.25">
      <c r="CF3972">
        <f>'[1]TABLEAU DE BORD'!B3970</f>
        <v>0</v>
      </c>
      <c r="CG3972">
        <f>'[1]TABLEAU DE BORD'!E3970-'[1]TABLEAU DE BORD'!C3970</f>
        <v>0</v>
      </c>
      <c r="CI3972">
        <f>'[1]TABLEAU DE BORD'!H3970</f>
        <v>0</v>
      </c>
      <c r="CJ3972">
        <f>'[1]TABLEAU DE BORD'!K3970-'[1]TABLEAU DE BORD'!I3970</f>
        <v>0</v>
      </c>
    </row>
    <row r="3973" spans="84:88" x14ac:dyDescent="0.25">
      <c r="CF3973">
        <f>'[1]TABLEAU DE BORD'!B3971</f>
        <v>0</v>
      </c>
      <c r="CG3973">
        <f>'[1]TABLEAU DE BORD'!E3971-'[1]TABLEAU DE BORD'!C3971</f>
        <v>0</v>
      </c>
      <c r="CI3973">
        <f>'[1]TABLEAU DE BORD'!H3971</f>
        <v>0</v>
      </c>
      <c r="CJ3973">
        <f>'[1]TABLEAU DE BORD'!K3971-'[1]TABLEAU DE BORD'!I3971</f>
        <v>0</v>
      </c>
    </row>
    <row r="3974" spans="84:88" x14ac:dyDescent="0.25">
      <c r="CF3974">
        <f>'[1]TABLEAU DE BORD'!B3972</f>
        <v>0</v>
      </c>
      <c r="CG3974">
        <f>'[1]TABLEAU DE BORD'!E3972-'[1]TABLEAU DE BORD'!C3972</f>
        <v>0</v>
      </c>
      <c r="CI3974">
        <f>'[1]TABLEAU DE BORD'!H3972</f>
        <v>0</v>
      </c>
      <c r="CJ3974">
        <f>'[1]TABLEAU DE BORD'!K3972-'[1]TABLEAU DE BORD'!I3972</f>
        <v>0</v>
      </c>
    </row>
    <row r="3975" spans="84:88" x14ac:dyDescent="0.25">
      <c r="CF3975">
        <f>'[1]TABLEAU DE BORD'!B3973</f>
        <v>0</v>
      </c>
      <c r="CG3975">
        <f>'[1]TABLEAU DE BORD'!E3973-'[1]TABLEAU DE BORD'!C3973</f>
        <v>0</v>
      </c>
      <c r="CI3975">
        <f>'[1]TABLEAU DE BORD'!H3973</f>
        <v>0</v>
      </c>
      <c r="CJ3975">
        <f>'[1]TABLEAU DE BORD'!K3973-'[1]TABLEAU DE BORD'!I3973</f>
        <v>0</v>
      </c>
    </row>
    <row r="3976" spans="84:88" x14ac:dyDescent="0.25">
      <c r="CF3976">
        <f>'[1]TABLEAU DE BORD'!B3974</f>
        <v>0</v>
      </c>
      <c r="CG3976">
        <f>'[1]TABLEAU DE BORD'!E3974-'[1]TABLEAU DE BORD'!C3974</f>
        <v>0</v>
      </c>
      <c r="CI3976">
        <f>'[1]TABLEAU DE BORD'!H3974</f>
        <v>0</v>
      </c>
      <c r="CJ3976">
        <f>'[1]TABLEAU DE BORD'!K3974-'[1]TABLEAU DE BORD'!I3974</f>
        <v>0</v>
      </c>
    </row>
    <row r="3977" spans="84:88" x14ac:dyDescent="0.25">
      <c r="CF3977">
        <f>'[1]TABLEAU DE BORD'!B3975</f>
        <v>0</v>
      </c>
      <c r="CG3977">
        <f>'[1]TABLEAU DE BORD'!E3975-'[1]TABLEAU DE BORD'!C3975</f>
        <v>0</v>
      </c>
      <c r="CI3977">
        <f>'[1]TABLEAU DE BORD'!H3975</f>
        <v>0</v>
      </c>
      <c r="CJ3977">
        <f>'[1]TABLEAU DE BORD'!K3975-'[1]TABLEAU DE BORD'!I3975</f>
        <v>0</v>
      </c>
    </row>
    <row r="3978" spans="84:88" x14ac:dyDescent="0.25">
      <c r="CF3978">
        <f>'[1]TABLEAU DE BORD'!B3976</f>
        <v>0</v>
      </c>
      <c r="CG3978">
        <f>'[1]TABLEAU DE BORD'!E3976-'[1]TABLEAU DE BORD'!C3976</f>
        <v>0</v>
      </c>
      <c r="CI3978">
        <f>'[1]TABLEAU DE BORD'!H3976</f>
        <v>0</v>
      </c>
      <c r="CJ3978">
        <f>'[1]TABLEAU DE BORD'!K3976-'[1]TABLEAU DE BORD'!I3976</f>
        <v>0</v>
      </c>
    </row>
    <row r="3979" spans="84:88" x14ac:dyDescent="0.25">
      <c r="CF3979">
        <f>'[1]TABLEAU DE BORD'!B3977</f>
        <v>0</v>
      </c>
      <c r="CG3979">
        <f>'[1]TABLEAU DE BORD'!E3977-'[1]TABLEAU DE BORD'!C3977</f>
        <v>0</v>
      </c>
      <c r="CI3979">
        <f>'[1]TABLEAU DE BORD'!H3977</f>
        <v>0</v>
      </c>
      <c r="CJ3979">
        <f>'[1]TABLEAU DE BORD'!K3977-'[1]TABLEAU DE BORD'!I3977</f>
        <v>0</v>
      </c>
    </row>
    <row r="3980" spans="84:88" x14ac:dyDescent="0.25">
      <c r="CF3980">
        <f>'[1]TABLEAU DE BORD'!B3978</f>
        <v>0</v>
      </c>
      <c r="CG3980">
        <f>'[1]TABLEAU DE BORD'!E3978-'[1]TABLEAU DE BORD'!C3978</f>
        <v>0</v>
      </c>
      <c r="CI3980">
        <f>'[1]TABLEAU DE BORD'!H3978</f>
        <v>0</v>
      </c>
      <c r="CJ3980">
        <f>'[1]TABLEAU DE BORD'!K3978-'[1]TABLEAU DE BORD'!I3978</f>
        <v>0</v>
      </c>
    </row>
    <row r="3981" spans="84:88" x14ac:dyDescent="0.25">
      <c r="CF3981">
        <f>'[1]TABLEAU DE BORD'!B3979</f>
        <v>0</v>
      </c>
      <c r="CG3981">
        <f>'[1]TABLEAU DE BORD'!E3979-'[1]TABLEAU DE BORD'!C3979</f>
        <v>0</v>
      </c>
      <c r="CI3981">
        <f>'[1]TABLEAU DE BORD'!H3979</f>
        <v>0</v>
      </c>
      <c r="CJ3981">
        <f>'[1]TABLEAU DE BORD'!K3979-'[1]TABLEAU DE BORD'!I3979</f>
        <v>0</v>
      </c>
    </row>
    <row r="3982" spans="84:88" x14ac:dyDescent="0.25">
      <c r="CF3982">
        <f>'[1]TABLEAU DE BORD'!B3980</f>
        <v>0</v>
      </c>
      <c r="CG3982">
        <f>'[1]TABLEAU DE BORD'!E3980-'[1]TABLEAU DE BORD'!C3980</f>
        <v>0</v>
      </c>
      <c r="CI3982">
        <f>'[1]TABLEAU DE BORD'!H3980</f>
        <v>0</v>
      </c>
      <c r="CJ3982">
        <f>'[1]TABLEAU DE BORD'!K3980-'[1]TABLEAU DE BORD'!I3980</f>
        <v>0</v>
      </c>
    </row>
    <row r="3983" spans="84:88" x14ac:dyDescent="0.25">
      <c r="CF3983">
        <f>'[1]TABLEAU DE BORD'!B3981</f>
        <v>0</v>
      </c>
      <c r="CG3983">
        <f>'[1]TABLEAU DE BORD'!E3981-'[1]TABLEAU DE BORD'!C3981</f>
        <v>0</v>
      </c>
      <c r="CI3983">
        <f>'[1]TABLEAU DE BORD'!H3981</f>
        <v>0</v>
      </c>
      <c r="CJ3983">
        <f>'[1]TABLEAU DE BORD'!K3981-'[1]TABLEAU DE BORD'!I3981</f>
        <v>0</v>
      </c>
    </row>
    <row r="3984" spans="84:88" x14ac:dyDescent="0.25">
      <c r="CF3984">
        <f>'[1]TABLEAU DE BORD'!B3982</f>
        <v>0</v>
      </c>
      <c r="CG3984">
        <f>'[1]TABLEAU DE BORD'!E3982-'[1]TABLEAU DE BORD'!C3982</f>
        <v>0</v>
      </c>
      <c r="CI3984">
        <f>'[1]TABLEAU DE BORD'!H3982</f>
        <v>0</v>
      </c>
      <c r="CJ3984">
        <f>'[1]TABLEAU DE BORD'!K3982-'[1]TABLEAU DE BORD'!I3982</f>
        <v>0</v>
      </c>
    </row>
    <row r="3985" spans="84:88" x14ac:dyDescent="0.25">
      <c r="CF3985">
        <f>'[1]TABLEAU DE BORD'!B3983</f>
        <v>0</v>
      </c>
      <c r="CG3985">
        <f>'[1]TABLEAU DE BORD'!E3983-'[1]TABLEAU DE BORD'!C3983</f>
        <v>0</v>
      </c>
      <c r="CI3985">
        <f>'[1]TABLEAU DE BORD'!H3983</f>
        <v>0</v>
      </c>
      <c r="CJ3985">
        <f>'[1]TABLEAU DE BORD'!K3983-'[1]TABLEAU DE BORD'!I3983</f>
        <v>0</v>
      </c>
    </row>
    <row r="3986" spans="84:88" x14ac:dyDescent="0.25">
      <c r="CF3986">
        <f>'[1]TABLEAU DE BORD'!B3984</f>
        <v>0</v>
      </c>
      <c r="CG3986">
        <f>'[1]TABLEAU DE BORD'!E3984-'[1]TABLEAU DE BORD'!C3984</f>
        <v>0</v>
      </c>
      <c r="CI3986">
        <f>'[1]TABLEAU DE BORD'!H3984</f>
        <v>0</v>
      </c>
      <c r="CJ3986">
        <f>'[1]TABLEAU DE BORD'!K3984-'[1]TABLEAU DE BORD'!I3984</f>
        <v>0</v>
      </c>
    </row>
    <row r="3987" spans="84:88" x14ac:dyDescent="0.25">
      <c r="CF3987">
        <f>'[1]TABLEAU DE BORD'!B3985</f>
        <v>0</v>
      </c>
      <c r="CG3987">
        <f>'[1]TABLEAU DE BORD'!E3985-'[1]TABLEAU DE BORD'!C3985</f>
        <v>0</v>
      </c>
      <c r="CI3987">
        <f>'[1]TABLEAU DE BORD'!H3985</f>
        <v>0</v>
      </c>
      <c r="CJ3987">
        <f>'[1]TABLEAU DE BORD'!K3985-'[1]TABLEAU DE BORD'!I3985</f>
        <v>0</v>
      </c>
    </row>
    <row r="3988" spans="84:88" x14ac:dyDescent="0.25">
      <c r="CF3988">
        <f>'[1]TABLEAU DE BORD'!B3986</f>
        <v>0</v>
      </c>
      <c r="CG3988">
        <f>'[1]TABLEAU DE BORD'!E3986-'[1]TABLEAU DE BORD'!C3986</f>
        <v>0</v>
      </c>
      <c r="CI3988">
        <f>'[1]TABLEAU DE BORD'!H3986</f>
        <v>0</v>
      </c>
      <c r="CJ3988">
        <f>'[1]TABLEAU DE BORD'!K3986-'[1]TABLEAU DE BORD'!I3986</f>
        <v>0</v>
      </c>
    </row>
    <row r="3989" spans="84:88" x14ac:dyDescent="0.25">
      <c r="CF3989">
        <f>'[1]TABLEAU DE BORD'!B3987</f>
        <v>0</v>
      </c>
      <c r="CG3989">
        <f>'[1]TABLEAU DE BORD'!E3987-'[1]TABLEAU DE BORD'!C3987</f>
        <v>0</v>
      </c>
      <c r="CI3989">
        <f>'[1]TABLEAU DE BORD'!H3987</f>
        <v>0</v>
      </c>
      <c r="CJ3989">
        <f>'[1]TABLEAU DE BORD'!K3987-'[1]TABLEAU DE BORD'!I3987</f>
        <v>0</v>
      </c>
    </row>
    <row r="3990" spans="84:88" x14ac:dyDescent="0.25">
      <c r="CF3990">
        <f>'[1]TABLEAU DE BORD'!B3988</f>
        <v>0</v>
      </c>
      <c r="CG3990">
        <f>'[1]TABLEAU DE BORD'!E3988-'[1]TABLEAU DE BORD'!C3988</f>
        <v>0</v>
      </c>
      <c r="CI3990">
        <f>'[1]TABLEAU DE BORD'!H3988</f>
        <v>0</v>
      </c>
      <c r="CJ3990">
        <f>'[1]TABLEAU DE BORD'!K3988-'[1]TABLEAU DE BORD'!I3988</f>
        <v>0</v>
      </c>
    </row>
    <row r="3991" spans="84:88" x14ac:dyDescent="0.25">
      <c r="CF3991">
        <f>'[1]TABLEAU DE BORD'!B3989</f>
        <v>0</v>
      </c>
      <c r="CG3991">
        <f>'[1]TABLEAU DE BORD'!E3989-'[1]TABLEAU DE BORD'!C3989</f>
        <v>0</v>
      </c>
      <c r="CI3991">
        <f>'[1]TABLEAU DE BORD'!H3989</f>
        <v>0</v>
      </c>
      <c r="CJ3991">
        <f>'[1]TABLEAU DE BORD'!K3989-'[1]TABLEAU DE BORD'!I3989</f>
        <v>0</v>
      </c>
    </row>
    <row r="3992" spans="84:88" x14ac:dyDescent="0.25">
      <c r="CF3992">
        <f>'[1]TABLEAU DE BORD'!B3990</f>
        <v>0</v>
      </c>
      <c r="CG3992">
        <f>'[1]TABLEAU DE BORD'!E3990-'[1]TABLEAU DE BORD'!C3990</f>
        <v>0</v>
      </c>
      <c r="CI3992">
        <f>'[1]TABLEAU DE BORD'!H3990</f>
        <v>0</v>
      </c>
      <c r="CJ3992">
        <f>'[1]TABLEAU DE BORD'!K3990-'[1]TABLEAU DE BORD'!I3990</f>
        <v>0</v>
      </c>
    </row>
    <row r="3993" spans="84:88" x14ac:dyDescent="0.25">
      <c r="CF3993">
        <f>'[1]TABLEAU DE BORD'!B3991</f>
        <v>0</v>
      </c>
      <c r="CG3993">
        <f>'[1]TABLEAU DE BORD'!E3991-'[1]TABLEAU DE BORD'!C3991</f>
        <v>0</v>
      </c>
      <c r="CI3993">
        <f>'[1]TABLEAU DE BORD'!H3991</f>
        <v>0</v>
      </c>
      <c r="CJ3993">
        <f>'[1]TABLEAU DE BORD'!K3991-'[1]TABLEAU DE BORD'!I3991</f>
        <v>0</v>
      </c>
    </row>
    <row r="3994" spans="84:88" x14ac:dyDescent="0.25">
      <c r="CF3994">
        <f>'[1]TABLEAU DE BORD'!B3992</f>
        <v>0</v>
      </c>
      <c r="CG3994">
        <f>'[1]TABLEAU DE BORD'!E3992-'[1]TABLEAU DE BORD'!C3992</f>
        <v>0</v>
      </c>
      <c r="CI3994">
        <f>'[1]TABLEAU DE BORD'!H3992</f>
        <v>0</v>
      </c>
      <c r="CJ3994">
        <f>'[1]TABLEAU DE BORD'!K3992-'[1]TABLEAU DE BORD'!I3992</f>
        <v>0</v>
      </c>
    </row>
    <row r="3995" spans="84:88" x14ac:dyDescent="0.25">
      <c r="CF3995">
        <f>'[1]TABLEAU DE BORD'!B3993</f>
        <v>0</v>
      </c>
      <c r="CG3995">
        <f>'[1]TABLEAU DE BORD'!E3993-'[1]TABLEAU DE BORD'!C3993</f>
        <v>0</v>
      </c>
      <c r="CI3995">
        <f>'[1]TABLEAU DE BORD'!H3993</f>
        <v>0</v>
      </c>
      <c r="CJ3995">
        <f>'[1]TABLEAU DE BORD'!K3993-'[1]TABLEAU DE BORD'!I3993</f>
        <v>0</v>
      </c>
    </row>
    <row r="3996" spans="84:88" x14ac:dyDescent="0.25">
      <c r="CF3996">
        <f>'[1]TABLEAU DE BORD'!B3994</f>
        <v>0</v>
      </c>
      <c r="CG3996">
        <f>'[1]TABLEAU DE BORD'!E3994-'[1]TABLEAU DE BORD'!C3994</f>
        <v>0</v>
      </c>
      <c r="CI3996">
        <f>'[1]TABLEAU DE BORD'!H3994</f>
        <v>0</v>
      </c>
      <c r="CJ3996">
        <f>'[1]TABLEAU DE BORD'!K3994-'[1]TABLEAU DE BORD'!I3994</f>
        <v>0</v>
      </c>
    </row>
    <row r="3997" spans="84:88" x14ac:dyDescent="0.25">
      <c r="CF3997">
        <f>'[1]TABLEAU DE BORD'!B3995</f>
        <v>0</v>
      </c>
      <c r="CG3997">
        <f>'[1]TABLEAU DE BORD'!E3995-'[1]TABLEAU DE BORD'!C3995</f>
        <v>0</v>
      </c>
      <c r="CI3997">
        <f>'[1]TABLEAU DE BORD'!H3995</f>
        <v>0</v>
      </c>
      <c r="CJ3997">
        <f>'[1]TABLEAU DE BORD'!K3995-'[1]TABLEAU DE BORD'!I3995</f>
        <v>0</v>
      </c>
    </row>
    <row r="3998" spans="84:88" x14ac:dyDescent="0.25">
      <c r="CF3998">
        <f>'[1]TABLEAU DE BORD'!B3996</f>
        <v>0</v>
      </c>
      <c r="CG3998">
        <f>'[1]TABLEAU DE BORD'!E3996-'[1]TABLEAU DE BORD'!C3996</f>
        <v>0</v>
      </c>
      <c r="CI3998">
        <f>'[1]TABLEAU DE BORD'!H3996</f>
        <v>0</v>
      </c>
      <c r="CJ3998">
        <f>'[1]TABLEAU DE BORD'!K3996-'[1]TABLEAU DE BORD'!I3996</f>
        <v>0</v>
      </c>
    </row>
    <row r="3999" spans="84:88" x14ac:dyDescent="0.25">
      <c r="CF3999">
        <f>'[1]TABLEAU DE BORD'!B3997</f>
        <v>0</v>
      </c>
      <c r="CG3999">
        <f>'[1]TABLEAU DE BORD'!E3997-'[1]TABLEAU DE BORD'!C3997</f>
        <v>0</v>
      </c>
      <c r="CI3999">
        <f>'[1]TABLEAU DE BORD'!H3997</f>
        <v>0</v>
      </c>
      <c r="CJ3999">
        <f>'[1]TABLEAU DE BORD'!K3997-'[1]TABLEAU DE BORD'!I3997</f>
        <v>0</v>
      </c>
    </row>
    <row r="4000" spans="84:88" x14ac:dyDescent="0.25">
      <c r="CF4000">
        <f>'[1]TABLEAU DE BORD'!B3998</f>
        <v>0</v>
      </c>
      <c r="CG4000">
        <f>'[1]TABLEAU DE BORD'!E3998-'[1]TABLEAU DE BORD'!C3998</f>
        <v>0</v>
      </c>
      <c r="CI4000">
        <f>'[1]TABLEAU DE BORD'!H3998</f>
        <v>0</v>
      </c>
      <c r="CJ4000">
        <f>'[1]TABLEAU DE BORD'!K3998-'[1]TABLEAU DE BORD'!I3998</f>
        <v>0</v>
      </c>
    </row>
    <row r="4001" spans="84:88" x14ac:dyDescent="0.25">
      <c r="CF4001">
        <f>'[1]TABLEAU DE BORD'!B3999</f>
        <v>0</v>
      </c>
      <c r="CG4001">
        <f>'[1]TABLEAU DE BORD'!E3999-'[1]TABLEAU DE BORD'!C3999</f>
        <v>0</v>
      </c>
      <c r="CI4001">
        <f>'[1]TABLEAU DE BORD'!H3999</f>
        <v>0</v>
      </c>
      <c r="CJ4001">
        <f>'[1]TABLEAU DE BORD'!K3999-'[1]TABLEAU DE BORD'!I3999</f>
        <v>0</v>
      </c>
    </row>
    <row r="4002" spans="84:88" x14ac:dyDescent="0.25">
      <c r="CF4002">
        <f>'[1]TABLEAU DE BORD'!B4000</f>
        <v>0</v>
      </c>
      <c r="CG4002">
        <f>'[1]TABLEAU DE BORD'!E4000-'[1]TABLEAU DE BORD'!C4000</f>
        <v>0</v>
      </c>
      <c r="CI4002">
        <f>'[1]TABLEAU DE BORD'!H4000</f>
        <v>0</v>
      </c>
      <c r="CJ4002">
        <f>'[1]TABLEAU DE BORD'!K4000-'[1]TABLEAU DE BORD'!I4000</f>
        <v>0</v>
      </c>
    </row>
    <row r="4003" spans="84:88" x14ac:dyDescent="0.25">
      <c r="CF4003">
        <f>'[1]TABLEAU DE BORD'!B4001</f>
        <v>0</v>
      </c>
      <c r="CG4003">
        <f>'[1]TABLEAU DE BORD'!E4001-'[1]TABLEAU DE BORD'!C4001</f>
        <v>0</v>
      </c>
      <c r="CI4003">
        <f>'[1]TABLEAU DE BORD'!H4001</f>
        <v>0</v>
      </c>
      <c r="CJ4003">
        <f>'[1]TABLEAU DE BORD'!K4001-'[1]TABLEAU DE BORD'!I4001</f>
        <v>0</v>
      </c>
    </row>
    <row r="4004" spans="84:88" x14ac:dyDescent="0.25">
      <c r="CF4004">
        <f>'[1]TABLEAU DE BORD'!B4002</f>
        <v>0</v>
      </c>
      <c r="CG4004">
        <f>'[1]TABLEAU DE BORD'!E4002-'[1]TABLEAU DE BORD'!C4002</f>
        <v>0</v>
      </c>
      <c r="CI4004">
        <f>'[1]TABLEAU DE BORD'!H4002</f>
        <v>0</v>
      </c>
      <c r="CJ4004">
        <f>'[1]TABLEAU DE BORD'!K4002-'[1]TABLEAU DE BORD'!I4002</f>
        <v>0</v>
      </c>
    </row>
    <row r="4005" spans="84:88" x14ac:dyDescent="0.25">
      <c r="CF4005">
        <f>'[1]TABLEAU DE BORD'!B4003</f>
        <v>0</v>
      </c>
      <c r="CG4005">
        <f>'[1]TABLEAU DE BORD'!E4003-'[1]TABLEAU DE BORD'!C4003</f>
        <v>0</v>
      </c>
      <c r="CI4005">
        <f>'[1]TABLEAU DE BORD'!H4003</f>
        <v>0</v>
      </c>
      <c r="CJ4005">
        <f>'[1]TABLEAU DE BORD'!K4003-'[1]TABLEAU DE BORD'!I4003</f>
        <v>0</v>
      </c>
    </row>
    <row r="4006" spans="84:88" x14ac:dyDescent="0.25">
      <c r="CF4006">
        <f>'[1]TABLEAU DE BORD'!B4004</f>
        <v>0</v>
      </c>
      <c r="CG4006">
        <f>'[1]TABLEAU DE BORD'!E4004-'[1]TABLEAU DE BORD'!C4004</f>
        <v>0</v>
      </c>
      <c r="CI4006">
        <f>'[1]TABLEAU DE BORD'!H4004</f>
        <v>0</v>
      </c>
      <c r="CJ4006">
        <f>'[1]TABLEAU DE BORD'!K4004-'[1]TABLEAU DE BORD'!I4004</f>
        <v>0</v>
      </c>
    </row>
    <row r="4007" spans="84:88" x14ac:dyDescent="0.25">
      <c r="CF4007">
        <f>'[1]TABLEAU DE BORD'!B4005</f>
        <v>0</v>
      </c>
      <c r="CG4007">
        <f>'[1]TABLEAU DE BORD'!E4005-'[1]TABLEAU DE BORD'!C4005</f>
        <v>0</v>
      </c>
      <c r="CI4007">
        <f>'[1]TABLEAU DE BORD'!H4005</f>
        <v>0</v>
      </c>
      <c r="CJ4007">
        <f>'[1]TABLEAU DE BORD'!K4005-'[1]TABLEAU DE BORD'!I4005</f>
        <v>0</v>
      </c>
    </row>
    <row r="4008" spans="84:88" x14ac:dyDescent="0.25">
      <c r="CF4008">
        <f>'[1]TABLEAU DE BORD'!B4006</f>
        <v>0</v>
      </c>
      <c r="CG4008">
        <f>'[1]TABLEAU DE BORD'!E4006-'[1]TABLEAU DE BORD'!C4006</f>
        <v>0</v>
      </c>
      <c r="CI4008">
        <f>'[1]TABLEAU DE BORD'!H4006</f>
        <v>0</v>
      </c>
      <c r="CJ4008">
        <f>'[1]TABLEAU DE BORD'!K4006-'[1]TABLEAU DE BORD'!I4006</f>
        <v>0</v>
      </c>
    </row>
    <row r="4009" spans="84:88" x14ac:dyDescent="0.25">
      <c r="CF4009">
        <f>'[1]TABLEAU DE BORD'!B4007</f>
        <v>0</v>
      </c>
      <c r="CG4009">
        <f>'[1]TABLEAU DE BORD'!E4007-'[1]TABLEAU DE BORD'!C4007</f>
        <v>0</v>
      </c>
      <c r="CI4009">
        <f>'[1]TABLEAU DE BORD'!H4007</f>
        <v>0</v>
      </c>
      <c r="CJ4009">
        <f>'[1]TABLEAU DE BORD'!K4007-'[1]TABLEAU DE BORD'!I4007</f>
        <v>0</v>
      </c>
    </row>
    <row r="4010" spans="84:88" x14ac:dyDescent="0.25">
      <c r="CF4010">
        <f>'[1]TABLEAU DE BORD'!B4008</f>
        <v>0</v>
      </c>
      <c r="CG4010">
        <f>'[1]TABLEAU DE BORD'!E4008-'[1]TABLEAU DE BORD'!C4008</f>
        <v>0</v>
      </c>
      <c r="CI4010">
        <f>'[1]TABLEAU DE BORD'!H4008</f>
        <v>0</v>
      </c>
      <c r="CJ4010">
        <f>'[1]TABLEAU DE BORD'!K4008-'[1]TABLEAU DE BORD'!I4008</f>
        <v>0</v>
      </c>
    </row>
    <row r="4011" spans="84:88" x14ac:dyDescent="0.25">
      <c r="CF4011">
        <f>'[1]TABLEAU DE BORD'!B4009</f>
        <v>0</v>
      </c>
      <c r="CG4011">
        <f>'[1]TABLEAU DE BORD'!E4009-'[1]TABLEAU DE BORD'!C4009</f>
        <v>0</v>
      </c>
      <c r="CI4011">
        <f>'[1]TABLEAU DE BORD'!H4009</f>
        <v>0</v>
      </c>
      <c r="CJ4011">
        <f>'[1]TABLEAU DE BORD'!K4009-'[1]TABLEAU DE BORD'!I4009</f>
        <v>0</v>
      </c>
    </row>
    <row r="4012" spans="84:88" x14ac:dyDescent="0.25">
      <c r="CF4012">
        <f>'[1]TABLEAU DE BORD'!B4010</f>
        <v>0</v>
      </c>
      <c r="CG4012">
        <f>'[1]TABLEAU DE BORD'!E4010-'[1]TABLEAU DE BORD'!C4010</f>
        <v>0</v>
      </c>
      <c r="CI4012">
        <f>'[1]TABLEAU DE BORD'!H4010</f>
        <v>0</v>
      </c>
      <c r="CJ4012">
        <f>'[1]TABLEAU DE BORD'!K4010-'[1]TABLEAU DE BORD'!I4010</f>
        <v>0</v>
      </c>
    </row>
    <row r="4013" spans="84:88" x14ac:dyDescent="0.25">
      <c r="CF4013">
        <f>'[1]TABLEAU DE BORD'!B4011</f>
        <v>0</v>
      </c>
      <c r="CG4013">
        <f>'[1]TABLEAU DE BORD'!E4011-'[1]TABLEAU DE BORD'!C4011</f>
        <v>0</v>
      </c>
      <c r="CI4013">
        <f>'[1]TABLEAU DE BORD'!H4011</f>
        <v>0</v>
      </c>
      <c r="CJ4013">
        <f>'[1]TABLEAU DE BORD'!K4011-'[1]TABLEAU DE BORD'!I4011</f>
        <v>0</v>
      </c>
    </row>
    <row r="4014" spans="84:88" x14ac:dyDescent="0.25">
      <c r="CF4014">
        <f>'[1]TABLEAU DE BORD'!B4012</f>
        <v>0</v>
      </c>
      <c r="CG4014">
        <f>'[1]TABLEAU DE BORD'!E4012-'[1]TABLEAU DE BORD'!C4012</f>
        <v>0</v>
      </c>
      <c r="CI4014">
        <f>'[1]TABLEAU DE BORD'!H4012</f>
        <v>0</v>
      </c>
      <c r="CJ4014">
        <f>'[1]TABLEAU DE BORD'!K4012-'[1]TABLEAU DE BORD'!I4012</f>
        <v>0</v>
      </c>
    </row>
    <row r="4015" spans="84:88" x14ac:dyDescent="0.25">
      <c r="CF4015">
        <f>'[1]TABLEAU DE BORD'!B4013</f>
        <v>0</v>
      </c>
      <c r="CG4015">
        <f>'[1]TABLEAU DE BORD'!E4013-'[1]TABLEAU DE BORD'!C4013</f>
        <v>0</v>
      </c>
      <c r="CI4015">
        <f>'[1]TABLEAU DE BORD'!H4013</f>
        <v>0</v>
      </c>
      <c r="CJ4015">
        <f>'[1]TABLEAU DE BORD'!K4013-'[1]TABLEAU DE BORD'!I4013</f>
        <v>0</v>
      </c>
    </row>
    <row r="4016" spans="84:88" x14ac:dyDescent="0.25">
      <c r="CF4016">
        <f>'[1]TABLEAU DE BORD'!B4014</f>
        <v>0</v>
      </c>
      <c r="CG4016">
        <f>'[1]TABLEAU DE BORD'!E4014-'[1]TABLEAU DE BORD'!C4014</f>
        <v>0</v>
      </c>
      <c r="CI4016">
        <f>'[1]TABLEAU DE BORD'!H4014</f>
        <v>0</v>
      </c>
      <c r="CJ4016">
        <f>'[1]TABLEAU DE BORD'!K4014-'[1]TABLEAU DE BORD'!I4014</f>
        <v>0</v>
      </c>
    </row>
    <row r="4017" spans="84:88" x14ac:dyDescent="0.25">
      <c r="CF4017">
        <f>'[1]TABLEAU DE BORD'!B4015</f>
        <v>0</v>
      </c>
      <c r="CG4017">
        <f>'[1]TABLEAU DE BORD'!E4015-'[1]TABLEAU DE BORD'!C4015</f>
        <v>0</v>
      </c>
      <c r="CI4017">
        <f>'[1]TABLEAU DE BORD'!H4015</f>
        <v>0</v>
      </c>
      <c r="CJ4017">
        <f>'[1]TABLEAU DE BORD'!K4015-'[1]TABLEAU DE BORD'!I4015</f>
        <v>0</v>
      </c>
    </row>
    <row r="4018" spans="84:88" x14ac:dyDescent="0.25">
      <c r="CF4018">
        <f>'[1]TABLEAU DE BORD'!B4016</f>
        <v>0</v>
      </c>
      <c r="CG4018">
        <f>'[1]TABLEAU DE BORD'!E4016-'[1]TABLEAU DE BORD'!C4016</f>
        <v>0</v>
      </c>
      <c r="CI4018">
        <f>'[1]TABLEAU DE BORD'!H4016</f>
        <v>0</v>
      </c>
      <c r="CJ4018">
        <f>'[1]TABLEAU DE BORD'!K4016-'[1]TABLEAU DE BORD'!I4016</f>
        <v>0</v>
      </c>
    </row>
    <row r="4019" spans="84:88" x14ac:dyDescent="0.25">
      <c r="CF4019">
        <f>'[1]TABLEAU DE BORD'!B4017</f>
        <v>0</v>
      </c>
      <c r="CG4019">
        <f>'[1]TABLEAU DE BORD'!E4017-'[1]TABLEAU DE BORD'!C4017</f>
        <v>0</v>
      </c>
      <c r="CI4019">
        <f>'[1]TABLEAU DE BORD'!H4017</f>
        <v>0</v>
      </c>
      <c r="CJ4019">
        <f>'[1]TABLEAU DE BORD'!K4017-'[1]TABLEAU DE BORD'!I4017</f>
        <v>0</v>
      </c>
    </row>
    <row r="4020" spans="84:88" x14ac:dyDescent="0.25">
      <c r="CF4020">
        <f>'[1]TABLEAU DE BORD'!B4018</f>
        <v>0</v>
      </c>
      <c r="CG4020">
        <f>'[1]TABLEAU DE BORD'!E4018-'[1]TABLEAU DE BORD'!C4018</f>
        <v>0</v>
      </c>
      <c r="CI4020">
        <f>'[1]TABLEAU DE BORD'!H4018</f>
        <v>0</v>
      </c>
      <c r="CJ4020">
        <f>'[1]TABLEAU DE BORD'!K4018-'[1]TABLEAU DE BORD'!I4018</f>
        <v>0</v>
      </c>
    </row>
    <row r="4021" spans="84:88" x14ac:dyDescent="0.25">
      <c r="CF4021">
        <f>'[1]TABLEAU DE BORD'!B4019</f>
        <v>0</v>
      </c>
      <c r="CG4021">
        <f>'[1]TABLEAU DE BORD'!E4019-'[1]TABLEAU DE BORD'!C4019</f>
        <v>0</v>
      </c>
      <c r="CI4021">
        <f>'[1]TABLEAU DE BORD'!H4019</f>
        <v>0</v>
      </c>
      <c r="CJ4021">
        <f>'[1]TABLEAU DE BORD'!K4019-'[1]TABLEAU DE BORD'!I4019</f>
        <v>0</v>
      </c>
    </row>
    <row r="4022" spans="84:88" x14ac:dyDescent="0.25">
      <c r="CF4022">
        <f>'[1]TABLEAU DE BORD'!B4020</f>
        <v>0</v>
      </c>
      <c r="CG4022">
        <f>'[1]TABLEAU DE BORD'!E4020-'[1]TABLEAU DE BORD'!C4020</f>
        <v>0</v>
      </c>
      <c r="CI4022">
        <f>'[1]TABLEAU DE BORD'!H4020</f>
        <v>0</v>
      </c>
      <c r="CJ4022">
        <f>'[1]TABLEAU DE BORD'!K4020-'[1]TABLEAU DE BORD'!I4020</f>
        <v>0</v>
      </c>
    </row>
    <row r="4023" spans="84:88" x14ac:dyDescent="0.25">
      <c r="CF4023">
        <f>'[1]TABLEAU DE BORD'!B4021</f>
        <v>0</v>
      </c>
      <c r="CG4023">
        <f>'[1]TABLEAU DE BORD'!E4021-'[1]TABLEAU DE BORD'!C4021</f>
        <v>0</v>
      </c>
      <c r="CI4023">
        <f>'[1]TABLEAU DE BORD'!H4021</f>
        <v>0</v>
      </c>
      <c r="CJ4023">
        <f>'[1]TABLEAU DE BORD'!K4021-'[1]TABLEAU DE BORD'!I4021</f>
        <v>0</v>
      </c>
    </row>
    <row r="4024" spans="84:88" x14ac:dyDescent="0.25">
      <c r="CF4024">
        <f>'[1]TABLEAU DE BORD'!B4022</f>
        <v>0</v>
      </c>
      <c r="CG4024">
        <f>'[1]TABLEAU DE BORD'!E4022-'[1]TABLEAU DE BORD'!C4022</f>
        <v>0</v>
      </c>
      <c r="CI4024">
        <f>'[1]TABLEAU DE BORD'!H4022</f>
        <v>0</v>
      </c>
      <c r="CJ4024">
        <f>'[1]TABLEAU DE BORD'!K4022-'[1]TABLEAU DE BORD'!I4022</f>
        <v>0</v>
      </c>
    </row>
    <row r="4025" spans="84:88" x14ac:dyDescent="0.25">
      <c r="CF4025">
        <f>'[1]TABLEAU DE BORD'!B4023</f>
        <v>0</v>
      </c>
      <c r="CG4025">
        <f>'[1]TABLEAU DE BORD'!E4023-'[1]TABLEAU DE BORD'!C4023</f>
        <v>0</v>
      </c>
      <c r="CI4025">
        <f>'[1]TABLEAU DE BORD'!H4023</f>
        <v>0</v>
      </c>
      <c r="CJ4025">
        <f>'[1]TABLEAU DE BORD'!K4023-'[1]TABLEAU DE BORD'!I4023</f>
        <v>0</v>
      </c>
    </row>
    <row r="4026" spans="84:88" x14ac:dyDescent="0.25">
      <c r="CF4026">
        <f>'[1]TABLEAU DE BORD'!B4024</f>
        <v>0</v>
      </c>
      <c r="CG4026">
        <f>'[1]TABLEAU DE BORD'!E4024-'[1]TABLEAU DE BORD'!C4024</f>
        <v>0</v>
      </c>
      <c r="CI4026">
        <f>'[1]TABLEAU DE BORD'!H4024</f>
        <v>0</v>
      </c>
      <c r="CJ4026">
        <f>'[1]TABLEAU DE BORD'!K4024-'[1]TABLEAU DE BORD'!I4024</f>
        <v>0</v>
      </c>
    </row>
    <row r="4027" spans="84:88" x14ac:dyDescent="0.25">
      <c r="CF4027">
        <f>'[1]TABLEAU DE BORD'!B4025</f>
        <v>0</v>
      </c>
      <c r="CG4027">
        <f>'[1]TABLEAU DE BORD'!E4025-'[1]TABLEAU DE BORD'!C4025</f>
        <v>0</v>
      </c>
      <c r="CI4027">
        <f>'[1]TABLEAU DE BORD'!H4025</f>
        <v>0</v>
      </c>
      <c r="CJ4027">
        <f>'[1]TABLEAU DE BORD'!K4025-'[1]TABLEAU DE BORD'!I4025</f>
        <v>0</v>
      </c>
    </row>
    <row r="4028" spans="84:88" x14ac:dyDescent="0.25">
      <c r="CF4028">
        <f>'[1]TABLEAU DE BORD'!B4026</f>
        <v>0</v>
      </c>
      <c r="CG4028">
        <f>'[1]TABLEAU DE BORD'!E4026-'[1]TABLEAU DE BORD'!C4026</f>
        <v>0</v>
      </c>
      <c r="CI4028">
        <f>'[1]TABLEAU DE BORD'!H4026</f>
        <v>0</v>
      </c>
      <c r="CJ4028">
        <f>'[1]TABLEAU DE BORD'!K4026-'[1]TABLEAU DE BORD'!I4026</f>
        <v>0</v>
      </c>
    </row>
    <row r="4029" spans="84:88" x14ac:dyDescent="0.25">
      <c r="CF4029">
        <f>'[1]TABLEAU DE BORD'!B4027</f>
        <v>0</v>
      </c>
      <c r="CG4029">
        <f>'[1]TABLEAU DE BORD'!E4027-'[1]TABLEAU DE BORD'!C4027</f>
        <v>0</v>
      </c>
      <c r="CI4029">
        <f>'[1]TABLEAU DE BORD'!H4027</f>
        <v>0</v>
      </c>
      <c r="CJ4029">
        <f>'[1]TABLEAU DE BORD'!K4027-'[1]TABLEAU DE BORD'!I4027</f>
        <v>0</v>
      </c>
    </row>
    <row r="4030" spans="84:88" x14ac:dyDescent="0.25">
      <c r="CF4030">
        <f>'[1]TABLEAU DE BORD'!B4028</f>
        <v>0</v>
      </c>
      <c r="CG4030">
        <f>'[1]TABLEAU DE BORD'!E4028-'[1]TABLEAU DE BORD'!C4028</f>
        <v>0</v>
      </c>
      <c r="CI4030">
        <f>'[1]TABLEAU DE BORD'!H4028</f>
        <v>0</v>
      </c>
      <c r="CJ4030">
        <f>'[1]TABLEAU DE BORD'!K4028-'[1]TABLEAU DE BORD'!I4028</f>
        <v>0</v>
      </c>
    </row>
    <row r="4031" spans="84:88" x14ac:dyDescent="0.25">
      <c r="CF4031">
        <f>'[1]TABLEAU DE BORD'!B4029</f>
        <v>0</v>
      </c>
      <c r="CG4031">
        <f>'[1]TABLEAU DE BORD'!E4029-'[1]TABLEAU DE BORD'!C4029</f>
        <v>0</v>
      </c>
      <c r="CI4031">
        <f>'[1]TABLEAU DE BORD'!H4029</f>
        <v>0</v>
      </c>
      <c r="CJ4031">
        <f>'[1]TABLEAU DE BORD'!K4029-'[1]TABLEAU DE BORD'!I4029</f>
        <v>0</v>
      </c>
    </row>
    <row r="4032" spans="84:88" x14ac:dyDescent="0.25">
      <c r="CF4032">
        <f>'[1]TABLEAU DE BORD'!B4030</f>
        <v>0</v>
      </c>
      <c r="CG4032">
        <f>'[1]TABLEAU DE BORD'!E4030-'[1]TABLEAU DE BORD'!C4030</f>
        <v>0</v>
      </c>
      <c r="CI4032">
        <f>'[1]TABLEAU DE BORD'!H4030</f>
        <v>0</v>
      </c>
      <c r="CJ4032">
        <f>'[1]TABLEAU DE BORD'!K4030-'[1]TABLEAU DE BORD'!I4030</f>
        <v>0</v>
      </c>
    </row>
    <row r="4033" spans="84:88" x14ac:dyDescent="0.25">
      <c r="CF4033">
        <f>'[1]TABLEAU DE BORD'!B4031</f>
        <v>0</v>
      </c>
      <c r="CG4033">
        <f>'[1]TABLEAU DE BORD'!E4031-'[1]TABLEAU DE BORD'!C4031</f>
        <v>0</v>
      </c>
      <c r="CI4033">
        <f>'[1]TABLEAU DE BORD'!H4031</f>
        <v>0</v>
      </c>
      <c r="CJ4033">
        <f>'[1]TABLEAU DE BORD'!K4031-'[1]TABLEAU DE BORD'!I4031</f>
        <v>0</v>
      </c>
    </row>
    <row r="4034" spans="84:88" x14ac:dyDescent="0.25">
      <c r="CF4034">
        <f>'[1]TABLEAU DE BORD'!B4032</f>
        <v>0</v>
      </c>
      <c r="CG4034">
        <f>'[1]TABLEAU DE BORD'!E4032-'[1]TABLEAU DE BORD'!C4032</f>
        <v>0</v>
      </c>
      <c r="CI4034">
        <f>'[1]TABLEAU DE BORD'!H4032</f>
        <v>0</v>
      </c>
      <c r="CJ4034">
        <f>'[1]TABLEAU DE BORD'!K4032-'[1]TABLEAU DE BORD'!I4032</f>
        <v>0</v>
      </c>
    </row>
    <row r="4035" spans="84:88" x14ac:dyDescent="0.25">
      <c r="CF4035">
        <f>'[1]TABLEAU DE BORD'!B4033</f>
        <v>0</v>
      </c>
      <c r="CG4035">
        <f>'[1]TABLEAU DE BORD'!E4033-'[1]TABLEAU DE BORD'!C4033</f>
        <v>0</v>
      </c>
      <c r="CI4035">
        <f>'[1]TABLEAU DE BORD'!H4033</f>
        <v>0</v>
      </c>
      <c r="CJ4035">
        <f>'[1]TABLEAU DE BORD'!K4033-'[1]TABLEAU DE BORD'!I4033</f>
        <v>0</v>
      </c>
    </row>
    <row r="4036" spans="84:88" x14ac:dyDescent="0.25">
      <c r="CF4036">
        <f>'[1]TABLEAU DE BORD'!B4034</f>
        <v>0</v>
      </c>
      <c r="CG4036">
        <f>'[1]TABLEAU DE BORD'!E4034-'[1]TABLEAU DE BORD'!C4034</f>
        <v>0</v>
      </c>
      <c r="CI4036">
        <f>'[1]TABLEAU DE BORD'!H4034</f>
        <v>0</v>
      </c>
      <c r="CJ4036">
        <f>'[1]TABLEAU DE BORD'!K4034-'[1]TABLEAU DE BORD'!I4034</f>
        <v>0</v>
      </c>
    </row>
    <row r="4037" spans="84:88" x14ac:dyDescent="0.25">
      <c r="CF4037">
        <f>'[1]TABLEAU DE BORD'!B4035</f>
        <v>0</v>
      </c>
      <c r="CG4037">
        <f>'[1]TABLEAU DE BORD'!E4035-'[1]TABLEAU DE BORD'!C4035</f>
        <v>0</v>
      </c>
      <c r="CI4037">
        <f>'[1]TABLEAU DE BORD'!H4035</f>
        <v>0</v>
      </c>
      <c r="CJ4037">
        <f>'[1]TABLEAU DE BORD'!K4035-'[1]TABLEAU DE BORD'!I4035</f>
        <v>0</v>
      </c>
    </row>
    <row r="4038" spans="84:88" x14ac:dyDescent="0.25">
      <c r="CF4038">
        <f>'[1]TABLEAU DE BORD'!B4036</f>
        <v>0</v>
      </c>
      <c r="CG4038">
        <f>'[1]TABLEAU DE BORD'!E4036-'[1]TABLEAU DE BORD'!C4036</f>
        <v>0</v>
      </c>
      <c r="CI4038">
        <f>'[1]TABLEAU DE BORD'!H4036</f>
        <v>0</v>
      </c>
      <c r="CJ4038">
        <f>'[1]TABLEAU DE BORD'!K4036-'[1]TABLEAU DE BORD'!I4036</f>
        <v>0</v>
      </c>
    </row>
    <row r="4039" spans="84:88" x14ac:dyDescent="0.25">
      <c r="CF4039">
        <f>'[1]TABLEAU DE BORD'!B4037</f>
        <v>0</v>
      </c>
      <c r="CG4039">
        <f>'[1]TABLEAU DE BORD'!E4037-'[1]TABLEAU DE BORD'!C4037</f>
        <v>0</v>
      </c>
      <c r="CI4039">
        <f>'[1]TABLEAU DE BORD'!H4037</f>
        <v>0</v>
      </c>
      <c r="CJ4039">
        <f>'[1]TABLEAU DE BORD'!K4037-'[1]TABLEAU DE BORD'!I4037</f>
        <v>0</v>
      </c>
    </row>
    <row r="4040" spans="84:88" x14ac:dyDescent="0.25">
      <c r="CF4040">
        <f>'[1]TABLEAU DE BORD'!B4038</f>
        <v>0</v>
      </c>
      <c r="CG4040">
        <f>'[1]TABLEAU DE BORD'!E4038-'[1]TABLEAU DE BORD'!C4038</f>
        <v>0</v>
      </c>
      <c r="CI4040">
        <f>'[1]TABLEAU DE BORD'!H4038</f>
        <v>0</v>
      </c>
      <c r="CJ4040">
        <f>'[1]TABLEAU DE BORD'!K4038-'[1]TABLEAU DE BORD'!I4038</f>
        <v>0</v>
      </c>
    </row>
    <row r="4041" spans="84:88" x14ac:dyDescent="0.25">
      <c r="CF4041">
        <f>'[1]TABLEAU DE BORD'!B4039</f>
        <v>0</v>
      </c>
      <c r="CG4041">
        <f>'[1]TABLEAU DE BORD'!E4039-'[1]TABLEAU DE BORD'!C4039</f>
        <v>0</v>
      </c>
      <c r="CI4041">
        <f>'[1]TABLEAU DE BORD'!H4039</f>
        <v>0</v>
      </c>
      <c r="CJ4041">
        <f>'[1]TABLEAU DE BORD'!K4039-'[1]TABLEAU DE BORD'!I4039</f>
        <v>0</v>
      </c>
    </row>
    <row r="4042" spans="84:88" x14ac:dyDescent="0.25">
      <c r="CF4042">
        <f>'[1]TABLEAU DE BORD'!B4040</f>
        <v>0</v>
      </c>
      <c r="CG4042">
        <f>'[1]TABLEAU DE BORD'!E4040-'[1]TABLEAU DE BORD'!C4040</f>
        <v>0</v>
      </c>
      <c r="CI4042">
        <f>'[1]TABLEAU DE BORD'!H4040</f>
        <v>0</v>
      </c>
      <c r="CJ4042">
        <f>'[1]TABLEAU DE BORD'!K4040-'[1]TABLEAU DE BORD'!I4040</f>
        <v>0</v>
      </c>
    </row>
    <row r="4043" spans="84:88" x14ac:dyDescent="0.25">
      <c r="CF4043">
        <f>'[1]TABLEAU DE BORD'!B4041</f>
        <v>0</v>
      </c>
      <c r="CG4043">
        <f>'[1]TABLEAU DE BORD'!E4041-'[1]TABLEAU DE BORD'!C4041</f>
        <v>0</v>
      </c>
      <c r="CI4043">
        <f>'[1]TABLEAU DE BORD'!H4041</f>
        <v>0</v>
      </c>
      <c r="CJ4043">
        <f>'[1]TABLEAU DE BORD'!K4041-'[1]TABLEAU DE BORD'!I4041</f>
        <v>0</v>
      </c>
    </row>
    <row r="4044" spans="84:88" x14ac:dyDescent="0.25">
      <c r="CF4044">
        <f>'[1]TABLEAU DE BORD'!B4042</f>
        <v>0</v>
      </c>
      <c r="CG4044">
        <f>'[1]TABLEAU DE BORD'!E4042-'[1]TABLEAU DE BORD'!C4042</f>
        <v>0</v>
      </c>
      <c r="CI4044">
        <f>'[1]TABLEAU DE BORD'!H4042</f>
        <v>0</v>
      </c>
      <c r="CJ4044">
        <f>'[1]TABLEAU DE BORD'!K4042-'[1]TABLEAU DE BORD'!I4042</f>
        <v>0</v>
      </c>
    </row>
    <row r="4045" spans="84:88" x14ac:dyDescent="0.25">
      <c r="CF4045">
        <f>'[1]TABLEAU DE BORD'!B4043</f>
        <v>0</v>
      </c>
      <c r="CG4045">
        <f>'[1]TABLEAU DE BORD'!E4043-'[1]TABLEAU DE BORD'!C4043</f>
        <v>0</v>
      </c>
      <c r="CI4045">
        <f>'[1]TABLEAU DE BORD'!H4043</f>
        <v>0</v>
      </c>
      <c r="CJ4045">
        <f>'[1]TABLEAU DE BORD'!K4043-'[1]TABLEAU DE BORD'!I4043</f>
        <v>0</v>
      </c>
    </row>
    <row r="4046" spans="84:88" x14ac:dyDescent="0.25">
      <c r="CF4046">
        <f>'[1]TABLEAU DE BORD'!B4044</f>
        <v>0</v>
      </c>
      <c r="CG4046">
        <f>'[1]TABLEAU DE BORD'!E4044-'[1]TABLEAU DE BORD'!C4044</f>
        <v>0</v>
      </c>
      <c r="CI4046">
        <f>'[1]TABLEAU DE BORD'!H4044</f>
        <v>0</v>
      </c>
      <c r="CJ4046">
        <f>'[1]TABLEAU DE BORD'!K4044-'[1]TABLEAU DE BORD'!I4044</f>
        <v>0</v>
      </c>
    </row>
    <row r="4047" spans="84:88" x14ac:dyDescent="0.25">
      <c r="CF4047">
        <f>'[1]TABLEAU DE BORD'!B4045</f>
        <v>0</v>
      </c>
      <c r="CG4047">
        <f>'[1]TABLEAU DE BORD'!E4045-'[1]TABLEAU DE BORD'!C4045</f>
        <v>0</v>
      </c>
      <c r="CI4047">
        <f>'[1]TABLEAU DE BORD'!H4045</f>
        <v>0</v>
      </c>
      <c r="CJ4047">
        <f>'[1]TABLEAU DE BORD'!K4045-'[1]TABLEAU DE BORD'!I4045</f>
        <v>0</v>
      </c>
    </row>
    <row r="4048" spans="84:88" x14ac:dyDescent="0.25">
      <c r="CF4048">
        <f>'[1]TABLEAU DE BORD'!B4046</f>
        <v>0</v>
      </c>
      <c r="CG4048">
        <f>'[1]TABLEAU DE BORD'!E4046-'[1]TABLEAU DE BORD'!C4046</f>
        <v>0</v>
      </c>
      <c r="CI4048">
        <f>'[1]TABLEAU DE BORD'!H4046</f>
        <v>0</v>
      </c>
      <c r="CJ4048">
        <f>'[1]TABLEAU DE BORD'!K4046-'[1]TABLEAU DE BORD'!I4046</f>
        <v>0</v>
      </c>
    </row>
    <row r="4049" spans="84:88" x14ac:dyDescent="0.25">
      <c r="CF4049">
        <f>'[1]TABLEAU DE BORD'!B4047</f>
        <v>0</v>
      </c>
      <c r="CG4049">
        <f>'[1]TABLEAU DE BORD'!E4047-'[1]TABLEAU DE BORD'!C4047</f>
        <v>0</v>
      </c>
      <c r="CI4049">
        <f>'[1]TABLEAU DE BORD'!H4047</f>
        <v>0</v>
      </c>
      <c r="CJ4049">
        <f>'[1]TABLEAU DE BORD'!K4047-'[1]TABLEAU DE BORD'!I4047</f>
        <v>0</v>
      </c>
    </row>
    <row r="4050" spans="84:88" x14ac:dyDescent="0.25">
      <c r="CF4050">
        <f>'[1]TABLEAU DE BORD'!B4048</f>
        <v>0</v>
      </c>
      <c r="CG4050">
        <f>'[1]TABLEAU DE BORD'!E4048-'[1]TABLEAU DE BORD'!C4048</f>
        <v>0</v>
      </c>
      <c r="CI4050">
        <f>'[1]TABLEAU DE BORD'!H4048</f>
        <v>0</v>
      </c>
      <c r="CJ4050">
        <f>'[1]TABLEAU DE BORD'!K4048-'[1]TABLEAU DE BORD'!I4048</f>
        <v>0</v>
      </c>
    </row>
    <row r="4051" spans="84:88" x14ac:dyDescent="0.25">
      <c r="CF4051">
        <f>'[1]TABLEAU DE BORD'!B4049</f>
        <v>0</v>
      </c>
      <c r="CG4051">
        <f>'[1]TABLEAU DE BORD'!E4049-'[1]TABLEAU DE BORD'!C4049</f>
        <v>0</v>
      </c>
      <c r="CI4051">
        <f>'[1]TABLEAU DE BORD'!H4049</f>
        <v>0</v>
      </c>
      <c r="CJ4051">
        <f>'[1]TABLEAU DE BORD'!K4049-'[1]TABLEAU DE BORD'!I4049</f>
        <v>0</v>
      </c>
    </row>
    <row r="4052" spans="84:88" x14ac:dyDescent="0.25">
      <c r="CF4052">
        <f>'[1]TABLEAU DE BORD'!B4050</f>
        <v>0</v>
      </c>
      <c r="CG4052">
        <f>'[1]TABLEAU DE BORD'!E4050-'[1]TABLEAU DE BORD'!C4050</f>
        <v>0</v>
      </c>
      <c r="CI4052">
        <f>'[1]TABLEAU DE BORD'!H4050</f>
        <v>0</v>
      </c>
      <c r="CJ4052">
        <f>'[1]TABLEAU DE BORD'!K4050-'[1]TABLEAU DE BORD'!I4050</f>
        <v>0</v>
      </c>
    </row>
    <row r="4053" spans="84:88" x14ac:dyDescent="0.25">
      <c r="CF4053">
        <f>'[1]TABLEAU DE BORD'!B4051</f>
        <v>0</v>
      </c>
      <c r="CG4053">
        <f>'[1]TABLEAU DE BORD'!E4051-'[1]TABLEAU DE BORD'!C4051</f>
        <v>0</v>
      </c>
      <c r="CI4053">
        <f>'[1]TABLEAU DE BORD'!H4051</f>
        <v>0</v>
      </c>
      <c r="CJ4053">
        <f>'[1]TABLEAU DE BORD'!K4051-'[1]TABLEAU DE BORD'!I4051</f>
        <v>0</v>
      </c>
    </row>
    <row r="4054" spans="84:88" x14ac:dyDescent="0.25">
      <c r="CF4054">
        <f>'[1]TABLEAU DE BORD'!B4052</f>
        <v>0</v>
      </c>
      <c r="CG4054">
        <f>'[1]TABLEAU DE BORD'!E4052-'[1]TABLEAU DE BORD'!C4052</f>
        <v>0</v>
      </c>
      <c r="CI4054">
        <f>'[1]TABLEAU DE BORD'!H4052</f>
        <v>0</v>
      </c>
      <c r="CJ4054">
        <f>'[1]TABLEAU DE BORD'!K4052-'[1]TABLEAU DE BORD'!I4052</f>
        <v>0</v>
      </c>
    </row>
    <row r="4055" spans="84:88" x14ac:dyDescent="0.25">
      <c r="CF4055">
        <f>'[1]TABLEAU DE BORD'!B4053</f>
        <v>0</v>
      </c>
      <c r="CG4055">
        <f>'[1]TABLEAU DE BORD'!E4053-'[1]TABLEAU DE BORD'!C4053</f>
        <v>0</v>
      </c>
      <c r="CI4055">
        <f>'[1]TABLEAU DE BORD'!H4053</f>
        <v>0</v>
      </c>
      <c r="CJ4055">
        <f>'[1]TABLEAU DE BORD'!K4053-'[1]TABLEAU DE BORD'!I4053</f>
        <v>0</v>
      </c>
    </row>
    <row r="4056" spans="84:88" x14ac:dyDescent="0.25">
      <c r="CF4056">
        <f>'[1]TABLEAU DE BORD'!B4054</f>
        <v>0</v>
      </c>
      <c r="CG4056">
        <f>'[1]TABLEAU DE BORD'!E4054-'[1]TABLEAU DE BORD'!C4054</f>
        <v>0</v>
      </c>
      <c r="CI4056">
        <f>'[1]TABLEAU DE BORD'!H4054</f>
        <v>0</v>
      </c>
      <c r="CJ4056">
        <f>'[1]TABLEAU DE BORD'!K4054-'[1]TABLEAU DE BORD'!I4054</f>
        <v>0</v>
      </c>
    </row>
    <row r="4057" spans="84:88" x14ac:dyDescent="0.25">
      <c r="CF4057">
        <f>'[1]TABLEAU DE BORD'!B4055</f>
        <v>0</v>
      </c>
      <c r="CG4057">
        <f>'[1]TABLEAU DE BORD'!E4055-'[1]TABLEAU DE BORD'!C4055</f>
        <v>0</v>
      </c>
      <c r="CI4057">
        <f>'[1]TABLEAU DE BORD'!H4055</f>
        <v>0</v>
      </c>
      <c r="CJ4057">
        <f>'[1]TABLEAU DE BORD'!K4055-'[1]TABLEAU DE BORD'!I4055</f>
        <v>0</v>
      </c>
    </row>
    <row r="4058" spans="84:88" x14ac:dyDescent="0.25">
      <c r="CF4058">
        <f>'[1]TABLEAU DE BORD'!B4056</f>
        <v>0</v>
      </c>
      <c r="CG4058">
        <f>'[1]TABLEAU DE BORD'!E4056-'[1]TABLEAU DE BORD'!C4056</f>
        <v>0</v>
      </c>
      <c r="CI4058">
        <f>'[1]TABLEAU DE BORD'!H4056</f>
        <v>0</v>
      </c>
      <c r="CJ4058">
        <f>'[1]TABLEAU DE BORD'!K4056-'[1]TABLEAU DE BORD'!I4056</f>
        <v>0</v>
      </c>
    </row>
    <row r="4059" spans="84:88" x14ac:dyDescent="0.25">
      <c r="CF4059">
        <f>'[1]TABLEAU DE BORD'!B4057</f>
        <v>0</v>
      </c>
      <c r="CG4059">
        <f>'[1]TABLEAU DE BORD'!E4057-'[1]TABLEAU DE BORD'!C4057</f>
        <v>0</v>
      </c>
      <c r="CI4059">
        <f>'[1]TABLEAU DE BORD'!H4057</f>
        <v>0</v>
      </c>
      <c r="CJ4059">
        <f>'[1]TABLEAU DE BORD'!K4057-'[1]TABLEAU DE BORD'!I4057</f>
        <v>0</v>
      </c>
    </row>
    <row r="4060" spans="84:88" x14ac:dyDescent="0.25">
      <c r="CF4060">
        <f>'[1]TABLEAU DE BORD'!B4058</f>
        <v>0</v>
      </c>
      <c r="CG4060">
        <f>'[1]TABLEAU DE BORD'!E4058-'[1]TABLEAU DE BORD'!C4058</f>
        <v>0</v>
      </c>
      <c r="CI4060">
        <f>'[1]TABLEAU DE BORD'!H4058</f>
        <v>0</v>
      </c>
      <c r="CJ4060">
        <f>'[1]TABLEAU DE BORD'!K4058-'[1]TABLEAU DE BORD'!I4058</f>
        <v>0</v>
      </c>
    </row>
    <row r="4061" spans="84:88" x14ac:dyDescent="0.25">
      <c r="CF4061">
        <f>'[1]TABLEAU DE BORD'!B4059</f>
        <v>0</v>
      </c>
      <c r="CG4061">
        <f>'[1]TABLEAU DE BORD'!E4059-'[1]TABLEAU DE BORD'!C4059</f>
        <v>0</v>
      </c>
      <c r="CI4061">
        <f>'[1]TABLEAU DE BORD'!H4059</f>
        <v>0</v>
      </c>
      <c r="CJ4061">
        <f>'[1]TABLEAU DE BORD'!K4059-'[1]TABLEAU DE BORD'!I4059</f>
        <v>0</v>
      </c>
    </row>
    <row r="4062" spans="84:88" x14ac:dyDescent="0.25">
      <c r="CF4062">
        <f>'[1]TABLEAU DE BORD'!B4060</f>
        <v>0</v>
      </c>
      <c r="CG4062">
        <f>'[1]TABLEAU DE BORD'!E4060-'[1]TABLEAU DE BORD'!C4060</f>
        <v>0</v>
      </c>
      <c r="CI4062">
        <f>'[1]TABLEAU DE BORD'!H4060</f>
        <v>0</v>
      </c>
      <c r="CJ4062">
        <f>'[1]TABLEAU DE BORD'!K4060-'[1]TABLEAU DE BORD'!I4060</f>
        <v>0</v>
      </c>
    </row>
    <row r="4063" spans="84:88" x14ac:dyDescent="0.25">
      <c r="CF4063">
        <f>'[1]TABLEAU DE BORD'!B4061</f>
        <v>0</v>
      </c>
      <c r="CG4063">
        <f>'[1]TABLEAU DE BORD'!E4061-'[1]TABLEAU DE BORD'!C4061</f>
        <v>0</v>
      </c>
      <c r="CI4063">
        <f>'[1]TABLEAU DE BORD'!H4061</f>
        <v>0</v>
      </c>
      <c r="CJ4063">
        <f>'[1]TABLEAU DE BORD'!K4061-'[1]TABLEAU DE BORD'!I4061</f>
        <v>0</v>
      </c>
    </row>
    <row r="4064" spans="84:88" x14ac:dyDescent="0.25">
      <c r="CF4064">
        <f>'[1]TABLEAU DE BORD'!B4062</f>
        <v>0</v>
      </c>
      <c r="CG4064">
        <f>'[1]TABLEAU DE BORD'!E4062-'[1]TABLEAU DE BORD'!C4062</f>
        <v>0</v>
      </c>
      <c r="CI4064">
        <f>'[1]TABLEAU DE BORD'!H4062</f>
        <v>0</v>
      </c>
      <c r="CJ4064">
        <f>'[1]TABLEAU DE BORD'!K4062-'[1]TABLEAU DE BORD'!I4062</f>
        <v>0</v>
      </c>
    </row>
    <row r="4065" spans="84:88" x14ac:dyDescent="0.25">
      <c r="CF4065">
        <f>'[1]TABLEAU DE BORD'!B4063</f>
        <v>0</v>
      </c>
      <c r="CG4065">
        <f>'[1]TABLEAU DE BORD'!E4063-'[1]TABLEAU DE BORD'!C4063</f>
        <v>0</v>
      </c>
      <c r="CI4065">
        <f>'[1]TABLEAU DE BORD'!H4063</f>
        <v>0</v>
      </c>
      <c r="CJ4065">
        <f>'[1]TABLEAU DE BORD'!K4063-'[1]TABLEAU DE BORD'!I4063</f>
        <v>0</v>
      </c>
    </row>
    <row r="4066" spans="84:88" x14ac:dyDescent="0.25">
      <c r="CF4066">
        <f>'[1]TABLEAU DE BORD'!B4064</f>
        <v>0</v>
      </c>
      <c r="CG4066">
        <f>'[1]TABLEAU DE BORD'!E4064-'[1]TABLEAU DE BORD'!C4064</f>
        <v>0</v>
      </c>
      <c r="CI4066">
        <f>'[1]TABLEAU DE BORD'!H4064</f>
        <v>0</v>
      </c>
      <c r="CJ4066">
        <f>'[1]TABLEAU DE BORD'!K4064-'[1]TABLEAU DE BORD'!I4064</f>
        <v>0</v>
      </c>
    </row>
    <row r="4067" spans="84:88" x14ac:dyDescent="0.25">
      <c r="CF4067">
        <f>'[1]TABLEAU DE BORD'!B4065</f>
        <v>0</v>
      </c>
      <c r="CG4067">
        <f>'[1]TABLEAU DE BORD'!E4065-'[1]TABLEAU DE BORD'!C4065</f>
        <v>0</v>
      </c>
      <c r="CI4067">
        <f>'[1]TABLEAU DE BORD'!H4065</f>
        <v>0</v>
      </c>
      <c r="CJ4067">
        <f>'[1]TABLEAU DE BORD'!K4065-'[1]TABLEAU DE BORD'!I4065</f>
        <v>0</v>
      </c>
    </row>
    <row r="4068" spans="84:88" x14ac:dyDescent="0.25">
      <c r="CF4068">
        <f>'[1]TABLEAU DE BORD'!B4066</f>
        <v>0</v>
      </c>
      <c r="CG4068">
        <f>'[1]TABLEAU DE BORD'!E4066-'[1]TABLEAU DE BORD'!C4066</f>
        <v>0</v>
      </c>
      <c r="CI4068">
        <f>'[1]TABLEAU DE BORD'!H4066</f>
        <v>0</v>
      </c>
      <c r="CJ4068">
        <f>'[1]TABLEAU DE BORD'!K4066-'[1]TABLEAU DE BORD'!I4066</f>
        <v>0</v>
      </c>
    </row>
    <row r="4069" spans="84:88" x14ac:dyDescent="0.25">
      <c r="CF4069">
        <f>'[1]TABLEAU DE BORD'!B4067</f>
        <v>0</v>
      </c>
      <c r="CG4069">
        <f>'[1]TABLEAU DE BORD'!E4067-'[1]TABLEAU DE BORD'!C4067</f>
        <v>0</v>
      </c>
      <c r="CI4069">
        <f>'[1]TABLEAU DE BORD'!H4067</f>
        <v>0</v>
      </c>
      <c r="CJ4069">
        <f>'[1]TABLEAU DE BORD'!K4067-'[1]TABLEAU DE BORD'!I4067</f>
        <v>0</v>
      </c>
    </row>
    <row r="4070" spans="84:88" x14ac:dyDescent="0.25">
      <c r="CF4070">
        <f>'[1]TABLEAU DE BORD'!B4068</f>
        <v>0</v>
      </c>
      <c r="CG4070">
        <f>'[1]TABLEAU DE BORD'!E4068-'[1]TABLEAU DE BORD'!C4068</f>
        <v>0</v>
      </c>
      <c r="CI4070">
        <f>'[1]TABLEAU DE BORD'!H4068</f>
        <v>0</v>
      </c>
      <c r="CJ4070">
        <f>'[1]TABLEAU DE BORD'!K4068-'[1]TABLEAU DE BORD'!I4068</f>
        <v>0</v>
      </c>
    </row>
    <row r="4071" spans="84:88" x14ac:dyDescent="0.25">
      <c r="CF4071">
        <f>'[1]TABLEAU DE BORD'!B4069</f>
        <v>0</v>
      </c>
      <c r="CG4071">
        <f>'[1]TABLEAU DE BORD'!E4069-'[1]TABLEAU DE BORD'!C4069</f>
        <v>0</v>
      </c>
      <c r="CI4071">
        <f>'[1]TABLEAU DE BORD'!H4069</f>
        <v>0</v>
      </c>
      <c r="CJ4071">
        <f>'[1]TABLEAU DE BORD'!K4069-'[1]TABLEAU DE BORD'!I4069</f>
        <v>0</v>
      </c>
    </row>
    <row r="4072" spans="84:88" x14ac:dyDescent="0.25">
      <c r="CF4072">
        <f>'[1]TABLEAU DE BORD'!B4070</f>
        <v>0</v>
      </c>
      <c r="CG4072">
        <f>'[1]TABLEAU DE BORD'!E4070-'[1]TABLEAU DE BORD'!C4070</f>
        <v>0</v>
      </c>
      <c r="CI4072">
        <f>'[1]TABLEAU DE BORD'!H4070</f>
        <v>0</v>
      </c>
      <c r="CJ4072">
        <f>'[1]TABLEAU DE BORD'!K4070-'[1]TABLEAU DE BORD'!I4070</f>
        <v>0</v>
      </c>
    </row>
    <row r="4073" spans="84:88" x14ac:dyDescent="0.25">
      <c r="CF4073">
        <f>'[1]TABLEAU DE BORD'!B4071</f>
        <v>0</v>
      </c>
      <c r="CG4073">
        <f>'[1]TABLEAU DE BORD'!E4071-'[1]TABLEAU DE BORD'!C4071</f>
        <v>0</v>
      </c>
      <c r="CI4073">
        <f>'[1]TABLEAU DE BORD'!H4071</f>
        <v>0</v>
      </c>
      <c r="CJ4073">
        <f>'[1]TABLEAU DE BORD'!K4071-'[1]TABLEAU DE BORD'!I4071</f>
        <v>0</v>
      </c>
    </row>
    <row r="4074" spans="84:88" x14ac:dyDescent="0.25">
      <c r="CF4074">
        <f>'[1]TABLEAU DE BORD'!B4072</f>
        <v>0</v>
      </c>
      <c r="CG4074">
        <f>'[1]TABLEAU DE BORD'!E4072-'[1]TABLEAU DE BORD'!C4072</f>
        <v>0</v>
      </c>
      <c r="CI4074">
        <f>'[1]TABLEAU DE BORD'!H4072</f>
        <v>0</v>
      </c>
      <c r="CJ4074">
        <f>'[1]TABLEAU DE BORD'!K4072-'[1]TABLEAU DE BORD'!I4072</f>
        <v>0</v>
      </c>
    </row>
    <row r="4075" spans="84:88" x14ac:dyDescent="0.25">
      <c r="CF4075">
        <f>'[1]TABLEAU DE BORD'!B4073</f>
        <v>0</v>
      </c>
      <c r="CG4075">
        <f>'[1]TABLEAU DE BORD'!E4073-'[1]TABLEAU DE BORD'!C4073</f>
        <v>0</v>
      </c>
      <c r="CI4075">
        <f>'[1]TABLEAU DE BORD'!H4073</f>
        <v>0</v>
      </c>
      <c r="CJ4075">
        <f>'[1]TABLEAU DE BORD'!K4073-'[1]TABLEAU DE BORD'!I4073</f>
        <v>0</v>
      </c>
    </row>
    <row r="4076" spans="84:88" x14ac:dyDescent="0.25">
      <c r="CF4076">
        <f>'[1]TABLEAU DE BORD'!B4074</f>
        <v>0</v>
      </c>
      <c r="CG4076">
        <f>'[1]TABLEAU DE BORD'!E4074-'[1]TABLEAU DE BORD'!C4074</f>
        <v>0</v>
      </c>
      <c r="CI4076">
        <f>'[1]TABLEAU DE BORD'!H4074</f>
        <v>0</v>
      </c>
      <c r="CJ4076">
        <f>'[1]TABLEAU DE BORD'!K4074-'[1]TABLEAU DE BORD'!I4074</f>
        <v>0</v>
      </c>
    </row>
    <row r="4077" spans="84:88" x14ac:dyDescent="0.25">
      <c r="CF4077">
        <f>'[1]TABLEAU DE BORD'!B4075</f>
        <v>0</v>
      </c>
      <c r="CG4077">
        <f>'[1]TABLEAU DE BORD'!E4075-'[1]TABLEAU DE BORD'!C4075</f>
        <v>0</v>
      </c>
      <c r="CI4077">
        <f>'[1]TABLEAU DE BORD'!H4075</f>
        <v>0</v>
      </c>
      <c r="CJ4077">
        <f>'[1]TABLEAU DE BORD'!K4075-'[1]TABLEAU DE BORD'!I4075</f>
        <v>0</v>
      </c>
    </row>
    <row r="4078" spans="84:88" x14ac:dyDescent="0.25">
      <c r="CF4078">
        <f>'[1]TABLEAU DE BORD'!B4076</f>
        <v>0</v>
      </c>
      <c r="CG4078">
        <f>'[1]TABLEAU DE BORD'!E4076-'[1]TABLEAU DE BORD'!C4076</f>
        <v>0</v>
      </c>
      <c r="CI4078">
        <f>'[1]TABLEAU DE BORD'!H4076</f>
        <v>0</v>
      </c>
      <c r="CJ4078">
        <f>'[1]TABLEAU DE BORD'!K4076-'[1]TABLEAU DE BORD'!I4076</f>
        <v>0</v>
      </c>
    </row>
    <row r="4079" spans="84:88" x14ac:dyDescent="0.25">
      <c r="CF4079">
        <f>'[1]TABLEAU DE BORD'!B4077</f>
        <v>0</v>
      </c>
      <c r="CG4079">
        <f>'[1]TABLEAU DE BORD'!E4077-'[1]TABLEAU DE BORD'!C4077</f>
        <v>0</v>
      </c>
      <c r="CI4079">
        <f>'[1]TABLEAU DE BORD'!H4077</f>
        <v>0</v>
      </c>
      <c r="CJ4079">
        <f>'[1]TABLEAU DE BORD'!K4077-'[1]TABLEAU DE BORD'!I4077</f>
        <v>0</v>
      </c>
    </row>
    <row r="4080" spans="84:88" x14ac:dyDescent="0.25">
      <c r="CF4080">
        <f>'[1]TABLEAU DE BORD'!B4078</f>
        <v>0</v>
      </c>
      <c r="CG4080">
        <f>'[1]TABLEAU DE BORD'!E4078-'[1]TABLEAU DE BORD'!C4078</f>
        <v>0</v>
      </c>
      <c r="CI4080">
        <f>'[1]TABLEAU DE BORD'!H4078</f>
        <v>0</v>
      </c>
      <c r="CJ4080">
        <f>'[1]TABLEAU DE BORD'!K4078-'[1]TABLEAU DE BORD'!I4078</f>
        <v>0</v>
      </c>
    </row>
    <row r="4081" spans="84:88" x14ac:dyDescent="0.25">
      <c r="CF4081">
        <f>'[1]TABLEAU DE BORD'!B4079</f>
        <v>0</v>
      </c>
      <c r="CG4081">
        <f>'[1]TABLEAU DE BORD'!E4079-'[1]TABLEAU DE BORD'!C4079</f>
        <v>0</v>
      </c>
      <c r="CI4081">
        <f>'[1]TABLEAU DE BORD'!H4079</f>
        <v>0</v>
      </c>
      <c r="CJ4081">
        <f>'[1]TABLEAU DE BORD'!K4079-'[1]TABLEAU DE BORD'!I4079</f>
        <v>0</v>
      </c>
    </row>
    <row r="4082" spans="84:88" x14ac:dyDescent="0.25">
      <c r="CF4082">
        <f>'[1]TABLEAU DE BORD'!B4080</f>
        <v>0</v>
      </c>
      <c r="CG4082">
        <f>'[1]TABLEAU DE BORD'!E4080-'[1]TABLEAU DE BORD'!C4080</f>
        <v>0</v>
      </c>
      <c r="CI4082">
        <f>'[1]TABLEAU DE BORD'!H4080</f>
        <v>0</v>
      </c>
      <c r="CJ4082">
        <f>'[1]TABLEAU DE BORD'!K4080-'[1]TABLEAU DE BORD'!I4080</f>
        <v>0</v>
      </c>
    </row>
    <row r="4083" spans="84:88" x14ac:dyDescent="0.25">
      <c r="CF4083">
        <f>'[1]TABLEAU DE BORD'!B4081</f>
        <v>0</v>
      </c>
      <c r="CG4083">
        <f>'[1]TABLEAU DE BORD'!E4081-'[1]TABLEAU DE BORD'!C4081</f>
        <v>0</v>
      </c>
      <c r="CI4083">
        <f>'[1]TABLEAU DE BORD'!H4081</f>
        <v>0</v>
      </c>
      <c r="CJ4083">
        <f>'[1]TABLEAU DE BORD'!K4081-'[1]TABLEAU DE BORD'!I4081</f>
        <v>0</v>
      </c>
    </row>
    <row r="4084" spans="84:88" x14ac:dyDescent="0.25">
      <c r="CF4084">
        <f>'[1]TABLEAU DE BORD'!B4082</f>
        <v>0</v>
      </c>
      <c r="CG4084">
        <f>'[1]TABLEAU DE BORD'!E4082-'[1]TABLEAU DE BORD'!C4082</f>
        <v>0</v>
      </c>
      <c r="CI4084">
        <f>'[1]TABLEAU DE BORD'!H4082</f>
        <v>0</v>
      </c>
      <c r="CJ4084">
        <f>'[1]TABLEAU DE BORD'!K4082-'[1]TABLEAU DE BORD'!I4082</f>
        <v>0</v>
      </c>
    </row>
    <row r="4085" spans="84:88" x14ac:dyDescent="0.25">
      <c r="CF4085">
        <f>'[1]TABLEAU DE BORD'!B4083</f>
        <v>0</v>
      </c>
      <c r="CG4085">
        <f>'[1]TABLEAU DE BORD'!E4083-'[1]TABLEAU DE BORD'!C4083</f>
        <v>0</v>
      </c>
      <c r="CI4085">
        <f>'[1]TABLEAU DE BORD'!H4083</f>
        <v>0</v>
      </c>
      <c r="CJ4085">
        <f>'[1]TABLEAU DE BORD'!K4083-'[1]TABLEAU DE BORD'!I4083</f>
        <v>0</v>
      </c>
    </row>
    <row r="4086" spans="84:88" x14ac:dyDescent="0.25">
      <c r="CF4086">
        <f>'[1]TABLEAU DE BORD'!B4084</f>
        <v>0</v>
      </c>
      <c r="CG4086">
        <f>'[1]TABLEAU DE BORD'!E4084-'[1]TABLEAU DE BORD'!C4084</f>
        <v>0</v>
      </c>
      <c r="CI4086">
        <f>'[1]TABLEAU DE BORD'!H4084</f>
        <v>0</v>
      </c>
      <c r="CJ4086">
        <f>'[1]TABLEAU DE BORD'!K4084-'[1]TABLEAU DE BORD'!I4084</f>
        <v>0</v>
      </c>
    </row>
    <row r="4087" spans="84:88" x14ac:dyDescent="0.25">
      <c r="CF4087">
        <f>'[1]TABLEAU DE BORD'!B4085</f>
        <v>0</v>
      </c>
      <c r="CG4087">
        <f>'[1]TABLEAU DE BORD'!E4085-'[1]TABLEAU DE BORD'!C4085</f>
        <v>0</v>
      </c>
      <c r="CI4087">
        <f>'[1]TABLEAU DE BORD'!H4085</f>
        <v>0</v>
      </c>
      <c r="CJ4087">
        <f>'[1]TABLEAU DE BORD'!K4085-'[1]TABLEAU DE BORD'!I4085</f>
        <v>0</v>
      </c>
    </row>
    <row r="4088" spans="84:88" x14ac:dyDescent="0.25">
      <c r="CF4088">
        <f>'[1]TABLEAU DE BORD'!B4086</f>
        <v>0</v>
      </c>
      <c r="CG4088">
        <f>'[1]TABLEAU DE BORD'!E4086-'[1]TABLEAU DE BORD'!C4086</f>
        <v>0</v>
      </c>
      <c r="CI4088">
        <f>'[1]TABLEAU DE BORD'!H4086</f>
        <v>0</v>
      </c>
      <c r="CJ4088">
        <f>'[1]TABLEAU DE BORD'!K4086-'[1]TABLEAU DE BORD'!I4086</f>
        <v>0</v>
      </c>
    </row>
    <row r="4089" spans="84:88" x14ac:dyDescent="0.25">
      <c r="CF4089">
        <f>'[1]TABLEAU DE BORD'!B4087</f>
        <v>0</v>
      </c>
      <c r="CG4089">
        <f>'[1]TABLEAU DE BORD'!E4087-'[1]TABLEAU DE BORD'!C4087</f>
        <v>0</v>
      </c>
      <c r="CI4089">
        <f>'[1]TABLEAU DE BORD'!H4087</f>
        <v>0</v>
      </c>
      <c r="CJ4089">
        <f>'[1]TABLEAU DE BORD'!K4087-'[1]TABLEAU DE BORD'!I4087</f>
        <v>0</v>
      </c>
    </row>
    <row r="4090" spans="84:88" x14ac:dyDescent="0.25">
      <c r="CF4090">
        <f>'[1]TABLEAU DE BORD'!B4088</f>
        <v>0</v>
      </c>
      <c r="CG4090">
        <f>'[1]TABLEAU DE BORD'!E4088-'[1]TABLEAU DE BORD'!C4088</f>
        <v>0</v>
      </c>
      <c r="CI4090">
        <f>'[1]TABLEAU DE BORD'!H4088</f>
        <v>0</v>
      </c>
      <c r="CJ4090">
        <f>'[1]TABLEAU DE BORD'!K4088-'[1]TABLEAU DE BORD'!I4088</f>
        <v>0</v>
      </c>
    </row>
    <row r="4091" spans="84:88" x14ac:dyDescent="0.25">
      <c r="CF4091">
        <f>'[1]TABLEAU DE BORD'!B4089</f>
        <v>0</v>
      </c>
      <c r="CG4091">
        <f>'[1]TABLEAU DE BORD'!E4089-'[1]TABLEAU DE BORD'!C4089</f>
        <v>0</v>
      </c>
      <c r="CI4091">
        <f>'[1]TABLEAU DE BORD'!H4089</f>
        <v>0</v>
      </c>
      <c r="CJ4091">
        <f>'[1]TABLEAU DE BORD'!K4089-'[1]TABLEAU DE BORD'!I4089</f>
        <v>0</v>
      </c>
    </row>
    <row r="4092" spans="84:88" x14ac:dyDescent="0.25">
      <c r="CF4092">
        <f>'[1]TABLEAU DE BORD'!B4090</f>
        <v>0</v>
      </c>
      <c r="CG4092">
        <f>'[1]TABLEAU DE BORD'!E4090-'[1]TABLEAU DE BORD'!C4090</f>
        <v>0</v>
      </c>
      <c r="CI4092">
        <f>'[1]TABLEAU DE BORD'!H4090</f>
        <v>0</v>
      </c>
      <c r="CJ4092">
        <f>'[1]TABLEAU DE BORD'!K4090-'[1]TABLEAU DE BORD'!I4090</f>
        <v>0</v>
      </c>
    </row>
    <row r="4093" spans="84:88" x14ac:dyDescent="0.25">
      <c r="CF4093">
        <f>'[1]TABLEAU DE BORD'!B4091</f>
        <v>0</v>
      </c>
      <c r="CG4093">
        <f>'[1]TABLEAU DE BORD'!E4091-'[1]TABLEAU DE BORD'!C4091</f>
        <v>0</v>
      </c>
      <c r="CI4093">
        <f>'[1]TABLEAU DE BORD'!H4091</f>
        <v>0</v>
      </c>
      <c r="CJ4093">
        <f>'[1]TABLEAU DE BORD'!K4091-'[1]TABLEAU DE BORD'!I4091</f>
        <v>0</v>
      </c>
    </row>
    <row r="4094" spans="84:88" x14ac:dyDescent="0.25">
      <c r="CF4094">
        <f>'[1]TABLEAU DE BORD'!B4092</f>
        <v>0</v>
      </c>
      <c r="CG4094">
        <f>'[1]TABLEAU DE BORD'!E4092-'[1]TABLEAU DE BORD'!C4092</f>
        <v>0</v>
      </c>
      <c r="CI4094">
        <f>'[1]TABLEAU DE BORD'!H4092</f>
        <v>0</v>
      </c>
      <c r="CJ4094">
        <f>'[1]TABLEAU DE BORD'!K4092-'[1]TABLEAU DE BORD'!I4092</f>
        <v>0</v>
      </c>
    </row>
    <row r="4095" spans="84:88" x14ac:dyDescent="0.25">
      <c r="CF4095">
        <f>'[1]TABLEAU DE BORD'!B4093</f>
        <v>0</v>
      </c>
      <c r="CG4095">
        <f>'[1]TABLEAU DE BORD'!E4093-'[1]TABLEAU DE BORD'!C4093</f>
        <v>0</v>
      </c>
      <c r="CI4095">
        <f>'[1]TABLEAU DE BORD'!H4093</f>
        <v>0</v>
      </c>
      <c r="CJ4095">
        <f>'[1]TABLEAU DE BORD'!K4093-'[1]TABLEAU DE BORD'!I4093</f>
        <v>0</v>
      </c>
    </row>
    <row r="4096" spans="84:88" x14ac:dyDescent="0.25">
      <c r="CF4096">
        <f>'[1]TABLEAU DE BORD'!B4094</f>
        <v>0</v>
      </c>
      <c r="CG4096">
        <f>'[1]TABLEAU DE BORD'!E4094-'[1]TABLEAU DE BORD'!C4094</f>
        <v>0</v>
      </c>
      <c r="CI4096">
        <f>'[1]TABLEAU DE BORD'!H4094</f>
        <v>0</v>
      </c>
      <c r="CJ4096">
        <f>'[1]TABLEAU DE BORD'!K4094-'[1]TABLEAU DE BORD'!I4094</f>
        <v>0</v>
      </c>
    </row>
    <row r="4097" spans="84:88" x14ac:dyDescent="0.25">
      <c r="CF4097">
        <f>'[1]TABLEAU DE BORD'!B4095</f>
        <v>0</v>
      </c>
      <c r="CG4097">
        <f>'[1]TABLEAU DE BORD'!E4095-'[1]TABLEAU DE BORD'!C4095</f>
        <v>0</v>
      </c>
      <c r="CI4097">
        <f>'[1]TABLEAU DE BORD'!H4095</f>
        <v>0</v>
      </c>
      <c r="CJ4097">
        <f>'[1]TABLEAU DE BORD'!K4095-'[1]TABLEAU DE BORD'!I4095</f>
        <v>0</v>
      </c>
    </row>
    <row r="4098" spans="84:88" x14ac:dyDescent="0.25">
      <c r="CF4098">
        <f>'[1]TABLEAU DE BORD'!B4096</f>
        <v>0</v>
      </c>
      <c r="CG4098">
        <f>'[1]TABLEAU DE BORD'!E4096-'[1]TABLEAU DE BORD'!C4096</f>
        <v>0</v>
      </c>
      <c r="CI4098">
        <f>'[1]TABLEAU DE BORD'!H4096</f>
        <v>0</v>
      </c>
      <c r="CJ4098">
        <f>'[1]TABLEAU DE BORD'!K4096-'[1]TABLEAU DE BORD'!I4096</f>
        <v>0</v>
      </c>
    </row>
    <row r="4099" spans="84:88" x14ac:dyDescent="0.25">
      <c r="CF4099">
        <f>'[1]TABLEAU DE BORD'!B4097</f>
        <v>0</v>
      </c>
      <c r="CG4099">
        <f>'[1]TABLEAU DE BORD'!E4097-'[1]TABLEAU DE BORD'!C4097</f>
        <v>0</v>
      </c>
      <c r="CI4099">
        <f>'[1]TABLEAU DE BORD'!H4097</f>
        <v>0</v>
      </c>
      <c r="CJ4099">
        <f>'[1]TABLEAU DE BORD'!K4097-'[1]TABLEAU DE BORD'!I4097</f>
        <v>0</v>
      </c>
    </row>
    <row r="4100" spans="84:88" x14ac:dyDescent="0.25">
      <c r="CF4100">
        <f>'[1]TABLEAU DE BORD'!B4098</f>
        <v>0</v>
      </c>
      <c r="CG4100">
        <f>'[1]TABLEAU DE BORD'!E4098-'[1]TABLEAU DE BORD'!C4098</f>
        <v>0</v>
      </c>
      <c r="CI4100">
        <f>'[1]TABLEAU DE BORD'!H4098</f>
        <v>0</v>
      </c>
      <c r="CJ4100">
        <f>'[1]TABLEAU DE BORD'!K4098-'[1]TABLEAU DE BORD'!I4098</f>
        <v>0</v>
      </c>
    </row>
    <row r="4101" spans="84:88" x14ac:dyDescent="0.25">
      <c r="CF4101">
        <f>'[1]TABLEAU DE BORD'!B4099</f>
        <v>0</v>
      </c>
      <c r="CG4101">
        <f>'[1]TABLEAU DE BORD'!E4099-'[1]TABLEAU DE BORD'!C4099</f>
        <v>0</v>
      </c>
      <c r="CI4101">
        <f>'[1]TABLEAU DE BORD'!H4099</f>
        <v>0</v>
      </c>
      <c r="CJ4101">
        <f>'[1]TABLEAU DE BORD'!K4099-'[1]TABLEAU DE BORD'!I4099</f>
        <v>0</v>
      </c>
    </row>
    <row r="4102" spans="84:88" x14ac:dyDescent="0.25">
      <c r="CF4102">
        <f>'[1]TABLEAU DE BORD'!B4100</f>
        <v>0</v>
      </c>
      <c r="CG4102">
        <f>'[1]TABLEAU DE BORD'!E4100-'[1]TABLEAU DE BORD'!C4100</f>
        <v>0</v>
      </c>
      <c r="CI4102">
        <f>'[1]TABLEAU DE BORD'!H4100</f>
        <v>0</v>
      </c>
      <c r="CJ4102">
        <f>'[1]TABLEAU DE BORD'!K4100-'[1]TABLEAU DE BORD'!I4100</f>
        <v>0</v>
      </c>
    </row>
    <row r="4103" spans="84:88" x14ac:dyDescent="0.25">
      <c r="CF4103">
        <f>'[1]TABLEAU DE BORD'!B4101</f>
        <v>0</v>
      </c>
      <c r="CG4103">
        <f>'[1]TABLEAU DE BORD'!E4101-'[1]TABLEAU DE BORD'!C4101</f>
        <v>0</v>
      </c>
      <c r="CI4103">
        <f>'[1]TABLEAU DE BORD'!H4101</f>
        <v>0</v>
      </c>
      <c r="CJ4103">
        <f>'[1]TABLEAU DE BORD'!K4101-'[1]TABLEAU DE BORD'!I4101</f>
        <v>0</v>
      </c>
    </row>
    <row r="4104" spans="84:88" x14ac:dyDescent="0.25">
      <c r="CF4104">
        <f>'[1]TABLEAU DE BORD'!B4102</f>
        <v>0</v>
      </c>
      <c r="CG4104">
        <f>'[1]TABLEAU DE BORD'!E4102-'[1]TABLEAU DE BORD'!C4102</f>
        <v>0</v>
      </c>
      <c r="CI4104">
        <f>'[1]TABLEAU DE BORD'!H4102</f>
        <v>0</v>
      </c>
      <c r="CJ4104">
        <f>'[1]TABLEAU DE BORD'!K4102-'[1]TABLEAU DE BORD'!I4102</f>
        <v>0</v>
      </c>
    </row>
    <row r="4105" spans="84:88" x14ac:dyDescent="0.25">
      <c r="CF4105">
        <f>'[1]TABLEAU DE BORD'!B4103</f>
        <v>0</v>
      </c>
      <c r="CG4105">
        <f>'[1]TABLEAU DE BORD'!E4103-'[1]TABLEAU DE BORD'!C4103</f>
        <v>0</v>
      </c>
      <c r="CI4105">
        <f>'[1]TABLEAU DE BORD'!H4103</f>
        <v>0</v>
      </c>
      <c r="CJ4105">
        <f>'[1]TABLEAU DE BORD'!K4103-'[1]TABLEAU DE BORD'!I4103</f>
        <v>0</v>
      </c>
    </row>
    <row r="4106" spans="84:88" x14ac:dyDescent="0.25">
      <c r="CF4106">
        <f>'[1]TABLEAU DE BORD'!B4104</f>
        <v>0</v>
      </c>
      <c r="CG4106">
        <f>'[1]TABLEAU DE BORD'!E4104-'[1]TABLEAU DE BORD'!C4104</f>
        <v>0</v>
      </c>
      <c r="CI4106">
        <f>'[1]TABLEAU DE BORD'!H4104</f>
        <v>0</v>
      </c>
      <c r="CJ4106">
        <f>'[1]TABLEAU DE BORD'!K4104-'[1]TABLEAU DE BORD'!I4104</f>
        <v>0</v>
      </c>
    </row>
    <row r="4107" spans="84:88" x14ac:dyDescent="0.25">
      <c r="CF4107">
        <f>'[1]TABLEAU DE BORD'!B4105</f>
        <v>0</v>
      </c>
      <c r="CG4107">
        <f>'[1]TABLEAU DE BORD'!E4105-'[1]TABLEAU DE BORD'!C4105</f>
        <v>0</v>
      </c>
      <c r="CI4107">
        <f>'[1]TABLEAU DE BORD'!H4105</f>
        <v>0</v>
      </c>
      <c r="CJ4107">
        <f>'[1]TABLEAU DE BORD'!K4105-'[1]TABLEAU DE BORD'!I4105</f>
        <v>0</v>
      </c>
    </row>
    <row r="4108" spans="84:88" x14ac:dyDescent="0.25">
      <c r="CF4108">
        <f>'[1]TABLEAU DE BORD'!B4106</f>
        <v>0</v>
      </c>
      <c r="CG4108">
        <f>'[1]TABLEAU DE BORD'!E4106-'[1]TABLEAU DE BORD'!C4106</f>
        <v>0</v>
      </c>
      <c r="CI4108">
        <f>'[1]TABLEAU DE BORD'!H4106</f>
        <v>0</v>
      </c>
      <c r="CJ4108">
        <f>'[1]TABLEAU DE BORD'!K4106-'[1]TABLEAU DE BORD'!I4106</f>
        <v>0</v>
      </c>
    </row>
    <row r="4109" spans="84:88" x14ac:dyDescent="0.25">
      <c r="CF4109">
        <f>'[1]TABLEAU DE BORD'!B4107</f>
        <v>0</v>
      </c>
      <c r="CG4109">
        <f>'[1]TABLEAU DE BORD'!E4107-'[1]TABLEAU DE BORD'!C4107</f>
        <v>0</v>
      </c>
      <c r="CI4109">
        <f>'[1]TABLEAU DE BORD'!H4107</f>
        <v>0</v>
      </c>
      <c r="CJ4109">
        <f>'[1]TABLEAU DE BORD'!K4107-'[1]TABLEAU DE BORD'!I4107</f>
        <v>0</v>
      </c>
    </row>
    <row r="4110" spans="84:88" x14ac:dyDescent="0.25">
      <c r="CF4110">
        <f>'[1]TABLEAU DE BORD'!B4108</f>
        <v>0</v>
      </c>
      <c r="CG4110">
        <f>'[1]TABLEAU DE BORD'!E4108-'[1]TABLEAU DE BORD'!C4108</f>
        <v>0</v>
      </c>
      <c r="CI4110">
        <f>'[1]TABLEAU DE BORD'!H4108</f>
        <v>0</v>
      </c>
      <c r="CJ4110">
        <f>'[1]TABLEAU DE BORD'!K4108-'[1]TABLEAU DE BORD'!I4108</f>
        <v>0</v>
      </c>
    </row>
    <row r="4111" spans="84:88" x14ac:dyDescent="0.25">
      <c r="CF4111">
        <f>'[1]TABLEAU DE BORD'!B4109</f>
        <v>0</v>
      </c>
      <c r="CG4111">
        <f>'[1]TABLEAU DE BORD'!E4109-'[1]TABLEAU DE BORD'!C4109</f>
        <v>0</v>
      </c>
      <c r="CI4111">
        <f>'[1]TABLEAU DE BORD'!H4109</f>
        <v>0</v>
      </c>
      <c r="CJ4111">
        <f>'[1]TABLEAU DE BORD'!K4109-'[1]TABLEAU DE BORD'!I4109</f>
        <v>0</v>
      </c>
    </row>
    <row r="4112" spans="84:88" x14ac:dyDescent="0.25">
      <c r="CF4112">
        <f>'[1]TABLEAU DE BORD'!B4110</f>
        <v>0</v>
      </c>
      <c r="CG4112">
        <f>'[1]TABLEAU DE BORD'!E4110-'[1]TABLEAU DE BORD'!C4110</f>
        <v>0</v>
      </c>
      <c r="CI4112">
        <f>'[1]TABLEAU DE BORD'!H4110</f>
        <v>0</v>
      </c>
      <c r="CJ4112">
        <f>'[1]TABLEAU DE BORD'!K4110-'[1]TABLEAU DE BORD'!I4110</f>
        <v>0</v>
      </c>
    </row>
    <row r="4113" spans="84:88" x14ac:dyDescent="0.25">
      <c r="CF4113">
        <f>'[1]TABLEAU DE BORD'!B4111</f>
        <v>0</v>
      </c>
      <c r="CG4113">
        <f>'[1]TABLEAU DE BORD'!E4111-'[1]TABLEAU DE BORD'!C4111</f>
        <v>0</v>
      </c>
      <c r="CI4113">
        <f>'[1]TABLEAU DE BORD'!H4111</f>
        <v>0</v>
      </c>
      <c r="CJ4113">
        <f>'[1]TABLEAU DE BORD'!K4111-'[1]TABLEAU DE BORD'!I4111</f>
        <v>0</v>
      </c>
    </row>
    <row r="4114" spans="84:88" x14ac:dyDescent="0.25">
      <c r="CF4114">
        <f>'[1]TABLEAU DE BORD'!B4112</f>
        <v>0</v>
      </c>
      <c r="CG4114">
        <f>'[1]TABLEAU DE BORD'!E4112-'[1]TABLEAU DE BORD'!C4112</f>
        <v>0</v>
      </c>
      <c r="CI4114">
        <f>'[1]TABLEAU DE BORD'!H4112</f>
        <v>0</v>
      </c>
      <c r="CJ4114">
        <f>'[1]TABLEAU DE BORD'!K4112-'[1]TABLEAU DE BORD'!I4112</f>
        <v>0</v>
      </c>
    </row>
    <row r="4115" spans="84:88" x14ac:dyDescent="0.25">
      <c r="CF4115">
        <f>'[1]TABLEAU DE BORD'!B4113</f>
        <v>0</v>
      </c>
      <c r="CG4115">
        <f>'[1]TABLEAU DE BORD'!E4113-'[1]TABLEAU DE BORD'!C4113</f>
        <v>0</v>
      </c>
      <c r="CI4115">
        <f>'[1]TABLEAU DE BORD'!H4113</f>
        <v>0</v>
      </c>
      <c r="CJ4115">
        <f>'[1]TABLEAU DE BORD'!K4113-'[1]TABLEAU DE BORD'!I4113</f>
        <v>0</v>
      </c>
    </row>
    <row r="4116" spans="84:88" x14ac:dyDescent="0.25">
      <c r="CF4116">
        <f>'[1]TABLEAU DE BORD'!B4114</f>
        <v>0</v>
      </c>
      <c r="CG4116">
        <f>'[1]TABLEAU DE BORD'!E4114-'[1]TABLEAU DE BORD'!C4114</f>
        <v>0</v>
      </c>
      <c r="CI4116">
        <f>'[1]TABLEAU DE BORD'!H4114</f>
        <v>0</v>
      </c>
      <c r="CJ4116">
        <f>'[1]TABLEAU DE BORD'!K4114-'[1]TABLEAU DE BORD'!I4114</f>
        <v>0</v>
      </c>
    </row>
    <row r="4117" spans="84:88" x14ac:dyDescent="0.25">
      <c r="CF4117">
        <f>'[1]TABLEAU DE BORD'!B4115</f>
        <v>0</v>
      </c>
      <c r="CG4117">
        <f>'[1]TABLEAU DE BORD'!E4115-'[1]TABLEAU DE BORD'!C4115</f>
        <v>0</v>
      </c>
      <c r="CI4117">
        <f>'[1]TABLEAU DE BORD'!H4115</f>
        <v>0</v>
      </c>
      <c r="CJ4117">
        <f>'[1]TABLEAU DE BORD'!K4115-'[1]TABLEAU DE BORD'!I4115</f>
        <v>0</v>
      </c>
    </row>
    <row r="4118" spans="84:88" x14ac:dyDescent="0.25">
      <c r="CF4118">
        <f>'[1]TABLEAU DE BORD'!B4116</f>
        <v>0</v>
      </c>
      <c r="CG4118">
        <f>'[1]TABLEAU DE BORD'!E4116-'[1]TABLEAU DE BORD'!C4116</f>
        <v>0</v>
      </c>
      <c r="CI4118">
        <f>'[1]TABLEAU DE BORD'!H4116</f>
        <v>0</v>
      </c>
      <c r="CJ4118">
        <f>'[1]TABLEAU DE BORD'!K4116-'[1]TABLEAU DE BORD'!I4116</f>
        <v>0</v>
      </c>
    </row>
    <row r="4119" spans="84:88" x14ac:dyDescent="0.25">
      <c r="CF4119">
        <f>'[1]TABLEAU DE BORD'!B4117</f>
        <v>0</v>
      </c>
      <c r="CG4119">
        <f>'[1]TABLEAU DE BORD'!E4117-'[1]TABLEAU DE BORD'!C4117</f>
        <v>0</v>
      </c>
      <c r="CI4119">
        <f>'[1]TABLEAU DE BORD'!H4117</f>
        <v>0</v>
      </c>
      <c r="CJ4119">
        <f>'[1]TABLEAU DE BORD'!K4117-'[1]TABLEAU DE BORD'!I4117</f>
        <v>0</v>
      </c>
    </row>
    <row r="4120" spans="84:88" x14ac:dyDescent="0.25">
      <c r="CF4120">
        <f>'[1]TABLEAU DE BORD'!B4118</f>
        <v>0</v>
      </c>
      <c r="CG4120">
        <f>'[1]TABLEAU DE BORD'!E4118-'[1]TABLEAU DE BORD'!C4118</f>
        <v>0</v>
      </c>
      <c r="CI4120">
        <f>'[1]TABLEAU DE BORD'!H4118</f>
        <v>0</v>
      </c>
      <c r="CJ4120">
        <f>'[1]TABLEAU DE BORD'!K4118-'[1]TABLEAU DE BORD'!I4118</f>
        <v>0</v>
      </c>
    </row>
    <row r="4121" spans="84:88" x14ac:dyDescent="0.25">
      <c r="CF4121">
        <f>'[1]TABLEAU DE BORD'!B4119</f>
        <v>0</v>
      </c>
      <c r="CG4121">
        <f>'[1]TABLEAU DE BORD'!E4119-'[1]TABLEAU DE BORD'!C4119</f>
        <v>0</v>
      </c>
      <c r="CI4121">
        <f>'[1]TABLEAU DE BORD'!H4119</f>
        <v>0</v>
      </c>
      <c r="CJ4121">
        <f>'[1]TABLEAU DE BORD'!K4119-'[1]TABLEAU DE BORD'!I4119</f>
        <v>0</v>
      </c>
    </row>
    <row r="4122" spans="84:88" x14ac:dyDescent="0.25">
      <c r="CF4122">
        <f>'[1]TABLEAU DE BORD'!B4120</f>
        <v>0</v>
      </c>
      <c r="CG4122">
        <f>'[1]TABLEAU DE BORD'!E4120-'[1]TABLEAU DE BORD'!C4120</f>
        <v>0</v>
      </c>
      <c r="CI4122">
        <f>'[1]TABLEAU DE BORD'!H4120</f>
        <v>0</v>
      </c>
      <c r="CJ4122">
        <f>'[1]TABLEAU DE BORD'!K4120-'[1]TABLEAU DE BORD'!I4120</f>
        <v>0</v>
      </c>
    </row>
    <row r="4123" spans="84:88" x14ac:dyDescent="0.25">
      <c r="CF4123">
        <f>'[1]TABLEAU DE BORD'!B4121</f>
        <v>0</v>
      </c>
      <c r="CG4123">
        <f>'[1]TABLEAU DE BORD'!E4121-'[1]TABLEAU DE BORD'!C4121</f>
        <v>0</v>
      </c>
      <c r="CI4123">
        <f>'[1]TABLEAU DE BORD'!H4121</f>
        <v>0</v>
      </c>
      <c r="CJ4123">
        <f>'[1]TABLEAU DE BORD'!K4121-'[1]TABLEAU DE BORD'!I4121</f>
        <v>0</v>
      </c>
    </row>
    <row r="4124" spans="84:88" x14ac:dyDescent="0.25">
      <c r="CF4124">
        <f>'[1]TABLEAU DE BORD'!B4122</f>
        <v>0</v>
      </c>
      <c r="CG4124">
        <f>'[1]TABLEAU DE BORD'!E4122-'[1]TABLEAU DE BORD'!C4122</f>
        <v>0</v>
      </c>
      <c r="CI4124">
        <f>'[1]TABLEAU DE BORD'!H4122</f>
        <v>0</v>
      </c>
      <c r="CJ4124">
        <f>'[1]TABLEAU DE BORD'!K4122-'[1]TABLEAU DE BORD'!I4122</f>
        <v>0</v>
      </c>
    </row>
    <row r="4125" spans="84:88" x14ac:dyDescent="0.25">
      <c r="CF4125">
        <f>'[1]TABLEAU DE BORD'!B4123</f>
        <v>0</v>
      </c>
      <c r="CG4125">
        <f>'[1]TABLEAU DE BORD'!E4123-'[1]TABLEAU DE BORD'!C4123</f>
        <v>0</v>
      </c>
      <c r="CI4125">
        <f>'[1]TABLEAU DE BORD'!H4123</f>
        <v>0</v>
      </c>
      <c r="CJ4125">
        <f>'[1]TABLEAU DE BORD'!K4123-'[1]TABLEAU DE BORD'!I4123</f>
        <v>0</v>
      </c>
    </row>
    <row r="4126" spans="84:88" x14ac:dyDescent="0.25">
      <c r="CF4126">
        <f>'[1]TABLEAU DE BORD'!B4124</f>
        <v>0</v>
      </c>
      <c r="CG4126">
        <f>'[1]TABLEAU DE BORD'!E4124-'[1]TABLEAU DE BORD'!C4124</f>
        <v>0</v>
      </c>
      <c r="CI4126">
        <f>'[1]TABLEAU DE BORD'!H4124</f>
        <v>0</v>
      </c>
      <c r="CJ4126">
        <f>'[1]TABLEAU DE BORD'!K4124-'[1]TABLEAU DE BORD'!I4124</f>
        <v>0</v>
      </c>
    </row>
    <row r="4127" spans="84:88" x14ac:dyDescent="0.25">
      <c r="CF4127">
        <f>'[1]TABLEAU DE BORD'!B4125</f>
        <v>0</v>
      </c>
      <c r="CG4127">
        <f>'[1]TABLEAU DE BORD'!E4125-'[1]TABLEAU DE BORD'!C4125</f>
        <v>0</v>
      </c>
      <c r="CI4127">
        <f>'[1]TABLEAU DE BORD'!H4125</f>
        <v>0</v>
      </c>
      <c r="CJ4127">
        <f>'[1]TABLEAU DE BORD'!K4125-'[1]TABLEAU DE BORD'!I4125</f>
        <v>0</v>
      </c>
    </row>
    <row r="4128" spans="84:88" x14ac:dyDescent="0.25">
      <c r="CF4128">
        <f>'[1]TABLEAU DE BORD'!B4126</f>
        <v>0</v>
      </c>
      <c r="CG4128">
        <f>'[1]TABLEAU DE BORD'!E4126-'[1]TABLEAU DE BORD'!C4126</f>
        <v>0</v>
      </c>
      <c r="CI4128">
        <f>'[1]TABLEAU DE BORD'!H4126</f>
        <v>0</v>
      </c>
      <c r="CJ4128">
        <f>'[1]TABLEAU DE BORD'!K4126-'[1]TABLEAU DE BORD'!I4126</f>
        <v>0</v>
      </c>
    </row>
    <row r="4129" spans="84:88" x14ac:dyDescent="0.25">
      <c r="CF4129">
        <f>'[1]TABLEAU DE BORD'!B4127</f>
        <v>0</v>
      </c>
      <c r="CG4129">
        <f>'[1]TABLEAU DE BORD'!E4127-'[1]TABLEAU DE BORD'!C4127</f>
        <v>0</v>
      </c>
      <c r="CI4129">
        <f>'[1]TABLEAU DE BORD'!H4127</f>
        <v>0</v>
      </c>
      <c r="CJ4129">
        <f>'[1]TABLEAU DE BORD'!K4127-'[1]TABLEAU DE BORD'!I4127</f>
        <v>0</v>
      </c>
    </row>
    <row r="4130" spans="84:88" x14ac:dyDescent="0.25">
      <c r="CF4130">
        <f>'[1]TABLEAU DE BORD'!B4128</f>
        <v>0</v>
      </c>
      <c r="CG4130">
        <f>'[1]TABLEAU DE BORD'!E4128-'[1]TABLEAU DE BORD'!C4128</f>
        <v>0</v>
      </c>
      <c r="CI4130">
        <f>'[1]TABLEAU DE BORD'!H4128</f>
        <v>0</v>
      </c>
      <c r="CJ4130">
        <f>'[1]TABLEAU DE BORD'!K4128-'[1]TABLEAU DE BORD'!I4128</f>
        <v>0</v>
      </c>
    </row>
    <row r="4131" spans="84:88" x14ac:dyDescent="0.25">
      <c r="CF4131">
        <f>'[1]TABLEAU DE BORD'!B4129</f>
        <v>0</v>
      </c>
      <c r="CG4131">
        <f>'[1]TABLEAU DE BORD'!E4129-'[1]TABLEAU DE BORD'!C4129</f>
        <v>0</v>
      </c>
      <c r="CI4131">
        <f>'[1]TABLEAU DE BORD'!H4129</f>
        <v>0</v>
      </c>
      <c r="CJ4131">
        <f>'[1]TABLEAU DE BORD'!K4129-'[1]TABLEAU DE BORD'!I4129</f>
        <v>0</v>
      </c>
    </row>
    <row r="4132" spans="84:88" x14ac:dyDescent="0.25">
      <c r="CF4132">
        <f>'[1]TABLEAU DE BORD'!B4130</f>
        <v>0</v>
      </c>
      <c r="CG4132">
        <f>'[1]TABLEAU DE BORD'!E4130-'[1]TABLEAU DE BORD'!C4130</f>
        <v>0</v>
      </c>
      <c r="CI4132">
        <f>'[1]TABLEAU DE BORD'!H4130</f>
        <v>0</v>
      </c>
      <c r="CJ4132">
        <f>'[1]TABLEAU DE BORD'!K4130-'[1]TABLEAU DE BORD'!I4130</f>
        <v>0</v>
      </c>
    </row>
    <row r="4133" spans="84:88" x14ac:dyDescent="0.25">
      <c r="CF4133">
        <f>'[1]TABLEAU DE BORD'!B4131</f>
        <v>0</v>
      </c>
      <c r="CG4133">
        <f>'[1]TABLEAU DE BORD'!E4131-'[1]TABLEAU DE BORD'!C4131</f>
        <v>0</v>
      </c>
      <c r="CI4133">
        <f>'[1]TABLEAU DE BORD'!H4131</f>
        <v>0</v>
      </c>
      <c r="CJ4133">
        <f>'[1]TABLEAU DE BORD'!K4131-'[1]TABLEAU DE BORD'!I4131</f>
        <v>0</v>
      </c>
    </row>
    <row r="4134" spans="84:88" x14ac:dyDescent="0.25">
      <c r="CF4134">
        <f>'[1]TABLEAU DE BORD'!B4132</f>
        <v>0</v>
      </c>
      <c r="CG4134">
        <f>'[1]TABLEAU DE BORD'!E4132-'[1]TABLEAU DE BORD'!C4132</f>
        <v>0</v>
      </c>
      <c r="CI4134">
        <f>'[1]TABLEAU DE BORD'!H4132</f>
        <v>0</v>
      </c>
      <c r="CJ4134">
        <f>'[1]TABLEAU DE BORD'!K4132-'[1]TABLEAU DE BORD'!I4132</f>
        <v>0</v>
      </c>
    </row>
    <row r="4135" spans="84:88" x14ac:dyDescent="0.25">
      <c r="CF4135">
        <f>'[1]TABLEAU DE BORD'!B4133</f>
        <v>0</v>
      </c>
      <c r="CG4135">
        <f>'[1]TABLEAU DE BORD'!E4133-'[1]TABLEAU DE BORD'!C4133</f>
        <v>0</v>
      </c>
      <c r="CI4135">
        <f>'[1]TABLEAU DE BORD'!H4133</f>
        <v>0</v>
      </c>
      <c r="CJ4135">
        <f>'[1]TABLEAU DE BORD'!K4133-'[1]TABLEAU DE BORD'!I4133</f>
        <v>0</v>
      </c>
    </row>
    <row r="4136" spans="84:88" x14ac:dyDescent="0.25">
      <c r="CF4136">
        <f>'[1]TABLEAU DE BORD'!B4134</f>
        <v>0</v>
      </c>
      <c r="CG4136">
        <f>'[1]TABLEAU DE BORD'!E4134-'[1]TABLEAU DE BORD'!C4134</f>
        <v>0</v>
      </c>
      <c r="CI4136">
        <f>'[1]TABLEAU DE BORD'!H4134</f>
        <v>0</v>
      </c>
      <c r="CJ4136">
        <f>'[1]TABLEAU DE BORD'!K4134-'[1]TABLEAU DE BORD'!I4134</f>
        <v>0</v>
      </c>
    </row>
    <row r="4137" spans="84:88" x14ac:dyDescent="0.25">
      <c r="CF4137">
        <f>'[1]TABLEAU DE BORD'!B4135</f>
        <v>0</v>
      </c>
      <c r="CG4137">
        <f>'[1]TABLEAU DE BORD'!E4135-'[1]TABLEAU DE BORD'!C4135</f>
        <v>0</v>
      </c>
      <c r="CI4137">
        <f>'[1]TABLEAU DE BORD'!H4135</f>
        <v>0</v>
      </c>
      <c r="CJ4137">
        <f>'[1]TABLEAU DE BORD'!K4135-'[1]TABLEAU DE BORD'!I4135</f>
        <v>0</v>
      </c>
    </row>
    <row r="4138" spans="84:88" x14ac:dyDescent="0.25">
      <c r="CF4138">
        <f>'[1]TABLEAU DE BORD'!B4136</f>
        <v>0</v>
      </c>
      <c r="CG4138">
        <f>'[1]TABLEAU DE BORD'!E4136-'[1]TABLEAU DE BORD'!C4136</f>
        <v>0</v>
      </c>
      <c r="CI4138">
        <f>'[1]TABLEAU DE BORD'!H4136</f>
        <v>0</v>
      </c>
      <c r="CJ4138">
        <f>'[1]TABLEAU DE BORD'!K4136-'[1]TABLEAU DE BORD'!I4136</f>
        <v>0</v>
      </c>
    </row>
    <row r="4139" spans="84:88" x14ac:dyDescent="0.25">
      <c r="CF4139">
        <f>'[1]TABLEAU DE BORD'!B4137</f>
        <v>0</v>
      </c>
      <c r="CG4139">
        <f>'[1]TABLEAU DE BORD'!E4137-'[1]TABLEAU DE BORD'!C4137</f>
        <v>0</v>
      </c>
      <c r="CI4139">
        <f>'[1]TABLEAU DE BORD'!H4137</f>
        <v>0</v>
      </c>
      <c r="CJ4139">
        <f>'[1]TABLEAU DE BORD'!K4137-'[1]TABLEAU DE BORD'!I4137</f>
        <v>0</v>
      </c>
    </row>
    <row r="4140" spans="84:88" x14ac:dyDescent="0.25">
      <c r="CF4140">
        <f>'[1]TABLEAU DE BORD'!B4138</f>
        <v>0</v>
      </c>
      <c r="CG4140">
        <f>'[1]TABLEAU DE BORD'!E4138-'[1]TABLEAU DE BORD'!C4138</f>
        <v>0</v>
      </c>
      <c r="CI4140">
        <f>'[1]TABLEAU DE BORD'!H4138</f>
        <v>0</v>
      </c>
      <c r="CJ4140">
        <f>'[1]TABLEAU DE BORD'!K4138-'[1]TABLEAU DE BORD'!I4138</f>
        <v>0</v>
      </c>
    </row>
    <row r="4141" spans="84:88" x14ac:dyDescent="0.25">
      <c r="CF4141">
        <f>'[1]TABLEAU DE BORD'!B4139</f>
        <v>0</v>
      </c>
      <c r="CG4141">
        <f>'[1]TABLEAU DE BORD'!E4139-'[1]TABLEAU DE BORD'!C4139</f>
        <v>0</v>
      </c>
      <c r="CI4141">
        <f>'[1]TABLEAU DE BORD'!H4139</f>
        <v>0</v>
      </c>
      <c r="CJ4141">
        <f>'[1]TABLEAU DE BORD'!K4139-'[1]TABLEAU DE BORD'!I4139</f>
        <v>0</v>
      </c>
    </row>
    <row r="4142" spans="84:88" x14ac:dyDescent="0.25">
      <c r="CF4142">
        <f>'[1]TABLEAU DE BORD'!B4140</f>
        <v>0</v>
      </c>
      <c r="CG4142">
        <f>'[1]TABLEAU DE BORD'!E4140-'[1]TABLEAU DE BORD'!C4140</f>
        <v>0</v>
      </c>
      <c r="CI4142">
        <f>'[1]TABLEAU DE BORD'!H4140</f>
        <v>0</v>
      </c>
      <c r="CJ4142">
        <f>'[1]TABLEAU DE BORD'!K4140-'[1]TABLEAU DE BORD'!I4140</f>
        <v>0</v>
      </c>
    </row>
    <row r="4143" spans="84:88" x14ac:dyDescent="0.25">
      <c r="CF4143">
        <f>'[1]TABLEAU DE BORD'!B4141</f>
        <v>0</v>
      </c>
      <c r="CG4143">
        <f>'[1]TABLEAU DE BORD'!E4141-'[1]TABLEAU DE BORD'!C4141</f>
        <v>0</v>
      </c>
      <c r="CI4143">
        <f>'[1]TABLEAU DE BORD'!H4141</f>
        <v>0</v>
      </c>
      <c r="CJ4143">
        <f>'[1]TABLEAU DE BORD'!K4141-'[1]TABLEAU DE BORD'!I4141</f>
        <v>0</v>
      </c>
    </row>
    <row r="4144" spans="84:88" x14ac:dyDescent="0.25">
      <c r="CF4144">
        <f>'[1]TABLEAU DE BORD'!B4142</f>
        <v>0</v>
      </c>
      <c r="CG4144">
        <f>'[1]TABLEAU DE BORD'!E4142-'[1]TABLEAU DE BORD'!C4142</f>
        <v>0</v>
      </c>
      <c r="CI4144">
        <f>'[1]TABLEAU DE BORD'!H4142</f>
        <v>0</v>
      </c>
      <c r="CJ4144">
        <f>'[1]TABLEAU DE BORD'!K4142-'[1]TABLEAU DE BORD'!I4142</f>
        <v>0</v>
      </c>
    </row>
    <row r="4145" spans="84:88" x14ac:dyDescent="0.25">
      <c r="CF4145">
        <f>'[1]TABLEAU DE BORD'!B4143</f>
        <v>0</v>
      </c>
      <c r="CG4145">
        <f>'[1]TABLEAU DE BORD'!E4143-'[1]TABLEAU DE BORD'!C4143</f>
        <v>0</v>
      </c>
      <c r="CI4145">
        <f>'[1]TABLEAU DE BORD'!H4143</f>
        <v>0</v>
      </c>
      <c r="CJ4145">
        <f>'[1]TABLEAU DE BORD'!K4143-'[1]TABLEAU DE BORD'!I4143</f>
        <v>0</v>
      </c>
    </row>
    <row r="4146" spans="84:88" x14ac:dyDescent="0.25">
      <c r="CF4146">
        <f>'[1]TABLEAU DE BORD'!B4144</f>
        <v>0</v>
      </c>
      <c r="CG4146">
        <f>'[1]TABLEAU DE BORD'!E4144-'[1]TABLEAU DE BORD'!C4144</f>
        <v>0</v>
      </c>
      <c r="CI4146">
        <f>'[1]TABLEAU DE BORD'!H4144</f>
        <v>0</v>
      </c>
      <c r="CJ4146">
        <f>'[1]TABLEAU DE BORD'!K4144-'[1]TABLEAU DE BORD'!I4144</f>
        <v>0</v>
      </c>
    </row>
    <row r="4147" spans="84:88" x14ac:dyDescent="0.25">
      <c r="CF4147">
        <f>'[1]TABLEAU DE BORD'!B4145</f>
        <v>0</v>
      </c>
      <c r="CG4147">
        <f>'[1]TABLEAU DE BORD'!E4145-'[1]TABLEAU DE BORD'!C4145</f>
        <v>0</v>
      </c>
      <c r="CI4147">
        <f>'[1]TABLEAU DE BORD'!H4145</f>
        <v>0</v>
      </c>
      <c r="CJ4147">
        <f>'[1]TABLEAU DE BORD'!K4145-'[1]TABLEAU DE BORD'!I4145</f>
        <v>0</v>
      </c>
    </row>
    <row r="4148" spans="84:88" x14ac:dyDescent="0.25">
      <c r="CF4148">
        <f>'[1]TABLEAU DE BORD'!B4146</f>
        <v>0</v>
      </c>
      <c r="CG4148">
        <f>'[1]TABLEAU DE BORD'!E4146-'[1]TABLEAU DE BORD'!C4146</f>
        <v>0</v>
      </c>
      <c r="CI4148">
        <f>'[1]TABLEAU DE BORD'!H4146</f>
        <v>0</v>
      </c>
      <c r="CJ4148">
        <f>'[1]TABLEAU DE BORD'!K4146-'[1]TABLEAU DE BORD'!I4146</f>
        <v>0</v>
      </c>
    </row>
    <row r="4149" spans="84:88" x14ac:dyDescent="0.25">
      <c r="CF4149">
        <f>'[1]TABLEAU DE BORD'!B4147</f>
        <v>0</v>
      </c>
      <c r="CG4149">
        <f>'[1]TABLEAU DE BORD'!E4147-'[1]TABLEAU DE BORD'!C4147</f>
        <v>0</v>
      </c>
      <c r="CI4149">
        <f>'[1]TABLEAU DE BORD'!H4147</f>
        <v>0</v>
      </c>
      <c r="CJ4149">
        <f>'[1]TABLEAU DE BORD'!K4147-'[1]TABLEAU DE BORD'!I4147</f>
        <v>0</v>
      </c>
    </row>
    <row r="4150" spans="84:88" x14ac:dyDescent="0.25">
      <c r="CF4150">
        <f>'[1]TABLEAU DE BORD'!B4148</f>
        <v>0</v>
      </c>
      <c r="CG4150">
        <f>'[1]TABLEAU DE BORD'!E4148-'[1]TABLEAU DE BORD'!C4148</f>
        <v>0</v>
      </c>
      <c r="CI4150">
        <f>'[1]TABLEAU DE BORD'!H4148</f>
        <v>0</v>
      </c>
      <c r="CJ4150">
        <f>'[1]TABLEAU DE BORD'!K4148-'[1]TABLEAU DE BORD'!I4148</f>
        <v>0</v>
      </c>
    </row>
    <row r="4151" spans="84:88" x14ac:dyDescent="0.25">
      <c r="CF4151">
        <f>'[1]TABLEAU DE BORD'!B4149</f>
        <v>0</v>
      </c>
      <c r="CG4151">
        <f>'[1]TABLEAU DE BORD'!E4149-'[1]TABLEAU DE BORD'!C4149</f>
        <v>0</v>
      </c>
      <c r="CI4151">
        <f>'[1]TABLEAU DE BORD'!H4149</f>
        <v>0</v>
      </c>
      <c r="CJ4151">
        <f>'[1]TABLEAU DE BORD'!K4149-'[1]TABLEAU DE BORD'!I4149</f>
        <v>0</v>
      </c>
    </row>
    <row r="4152" spans="84:88" x14ac:dyDescent="0.25">
      <c r="CF4152">
        <f>'[1]TABLEAU DE BORD'!B4150</f>
        <v>0</v>
      </c>
      <c r="CG4152">
        <f>'[1]TABLEAU DE BORD'!E4150-'[1]TABLEAU DE BORD'!C4150</f>
        <v>0</v>
      </c>
      <c r="CI4152">
        <f>'[1]TABLEAU DE BORD'!H4150</f>
        <v>0</v>
      </c>
      <c r="CJ4152">
        <f>'[1]TABLEAU DE BORD'!K4150-'[1]TABLEAU DE BORD'!I4150</f>
        <v>0</v>
      </c>
    </row>
    <row r="4153" spans="84:88" x14ac:dyDescent="0.25">
      <c r="CF4153">
        <f>'[1]TABLEAU DE BORD'!B4151</f>
        <v>0</v>
      </c>
      <c r="CG4153">
        <f>'[1]TABLEAU DE BORD'!E4151-'[1]TABLEAU DE BORD'!C4151</f>
        <v>0</v>
      </c>
      <c r="CI4153">
        <f>'[1]TABLEAU DE BORD'!H4151</f>
        <v>0</v>
      </c>
      <c r="CJ4153">
        <f>'[1]TABLEAU DE BORD'!K4151-'[1]TABLEAU DE BORD'!I4151</f>
        <v>0</v>
      </c>
    </row>
    <row r="4154" spans="84:88" x14ac:dyDescent="0.25">
      <c r="CF4154">
        <f>'[1]TABLEAU DE BORD'!B4152</f>
        <v>0</v>
      </c>
      <c r="CG4154">
        <f>'[1]TABLEAU DE BORD'!E4152-'[1]TABLEAU DE BORD'!C4152</f>
        <v>0</v>
      </c>
      <c r="CI4154">
        <f>'[1]TABLEAU DE BORD'!H4152</f>
        <v>0</v>
      </c>
      <c r="CJ4154">
        <f>'[1]TABLEAU DE BORD'!K4152-'[1]TABLEAU DE BORD'!I4152</f>
        <v>0</v>
      </c>
    </row>
    <row r="4155" spans="84:88" x14ac:dyDescent="0.25">
      <c r="CF4155">
        <f>'[1]TABLEAU DE BORD'!B4153</f>
        <v>0</v>
      </c>
      <c r="CG4155">
        <f>'[1]TABLEAU DE BORD'!E4153-'[1]TABLEAU DE BORD'!C4153</f>
        <v>0</v>
      </c>
      <c r="CI4155">
        <f>'[1]TABLEAU DE BORD'!H4153</f>
        <v>0</v>
      </c>
      <c r="CJ4155">
        <f>'[1]TABLEAU DE BORD'!K4153-'[1]TABLEAU DE BORD'!I4153</f>
        <v>0</v>
      </c>
    </row>
    <row r="4156" spans="84:88" x14ac:dyDescent="0.25">
      <c r="CF4156">
        <f>'[1]TABLEAU DE BORD'!B4154</f>
        <v>0</v>
      </c>
      <c r="CG4156">
        <f>'[1]TABLEAU DE BORD'!E4154-'[1]TABLEAU DE BORD'!C4154</f>
        <v>0</v>
      </c>
      <c r="CI4156">
        <f>'[1]TABLEAU DE BORD'!H4154</f>
        <v>0</v>
      </c>
      <c r="CJ4156">
        <f>'[1]TABLEAU DE BORD'!K4154-'[1]TABLEAU DE BORD'!I4154</f>
        <v>0</v>
      </c>
    </row>
    <row r="4157" spans="84:88" x14ac:dyDescent="0.25">
      <c r="CF4157">
        <f>'[1]TABLEAU DE BORD'!B4155</f>
        <v>0</v>
      </c>
      <c r="CG4157">
        <f>'[1]TABLEAU DE BORD'!E4155-'[1]TABLEAU DE BORD'!C4155</f>
        <v>0</v>
      </c>
      <c r="CI4157">
        <f>'[1]TABLEAU DE BORD'!H4155</f>
        <v>0</v>
      </c>
      <c r="CJ4157">
        <f>'[1]TABLEAU DE BORD'!K4155-'[1]TABLEAU DE BORD'!I4155</f>
        <v>0</v>
      </c>
    </row>
    <row r="4158" spans="84:88" x14ac:dyDescent="0.25">
      <c r="CF4158">
        <f>'[1]TABLEAU DE BORD'!B4156</f>
        <v>0</v>
      </c>
      <c r="CG4158">
        <f>'[1]TABLEAU DE BORD'!E4156-'[1]TABLEAU DE BORD'!C4156</f>
        <v>0</v>
      </c>
      <c r="CI4158">
        <f>'[1]TABLEAU DE BORD'!H4156</f>
        <v>0</v>
      </c>
      <c r="CJ4158">
        <f>'[1]TABLEAU DE BORD'!K4156-'[1]TABLEAU DE BORD'!I4156</f>
        <v>0</v>
      </c>
    </row>
    <row r="4159" spans="84:88" x14ac:dyDescent="0.25">
      <c r="CF4159">
        <f>'[1]TABLEAU DE BORD'!B4157</f>
        <v>0</v>
      </c>
      <c r="CG4159">
        <f>'[1]TABLEAU DE BORD'!E4157-'[1]TABLEAU DE BORD'!C4157</f>
        <v>0</v>
      </c>
      <c r="CI4159">
        <f>'[1]TABLEAU DE BORD'!H4157</f>
        <v>0</v>
      </c>
      <c r="CJ4159">
        <f>'[1]TABLEAU DE BORD'!K4157-'[1]TABLEAU DE BORD'!I4157</f>
        <v>0</v>
      </c>
    </row>
    <row r="4160" spans="84:88" x14ac:dyDescent="0.25">
      <c r="CF4160">
        <f>'[1]TABLEAU DE BORD'!B4158</f>
        <v>0</v>
      </c>
      <c r="CG4160">
        <f>'[1]TABLEAU DE BORD'!E4158-'[1]TABLEAU DE BORD'!C4158</f>
        <v>0</v>
      </c>
      <c r="CI4160">
        <f>'[1]TABLEAU DE BORD'!H4158</f>
        <v>0</v>
      </c>
      <c r="CJ4160">
        <f>'[1]TABLEAU DE BORD'!K4158-'[1]TABLEAU DE BORD'!I4158</f>
        <v>0</v>
      </c>
    </row>
    <row r="4161" spans="84:88" x14ac:dyDescent="0.25">
      <c r="CF4161">
        <f>'[1]TABLEAU DE BORD'!B4159</f>
        <v>0</v>
      </c>
      <c r="CG4161">
        <f>'[1]TABLEAU DE BORD'!E4159-'[1]TABLEAU DE BORD'!C4159</f>
        <v>0</v>
      </c>
      <c r="CI4161">
        <f>'[1]TABLEAU DE BORD'!H4159</f>
        <v>0</v>
      </c>
      <c r="CJ4161">
        <f>'[1]TABLEAU DE BORD'!K4159-'[1]TABLEAU DE BORD'!I4159</f>
        <v>0</v>
      </c>
    </row>
    <row r="4162" spans="84:88" x14ac:dyDescent="0.25">
      <c r="CF4162">
        <f>'[1]TABLEAU DE BORD'!B4160</f>
        <v>0</v>
      </c>
      <c r="CG4162">
        <f>'[1]TABLEAU DE BORD'!E4160-'[1]TABLEAU DE BORD'!C4160</f>
        <v>0</v>
      </c>
      <c r="CI4162">
        <f>'[1]TABLEAU DE BORD'!H4160</f>
        <v>0</v>
      </c>
      <c r="CJ4162">
        <f>'[1]TABLEAU DE BORD'!K4160-'[1]TABLEAU DE BORD'!I4160</f>
        <v>0</v>
      </c>
    </row>
    <row r="4163" spans="84:88" x14ac:dyDescent="0.25">
      <c r="CF4163">
        <f>'[1]TABLEAU DE BORD'!B4161</f>
        <v>0</v>
      </c>
      <c r="CG4163">
        <f>'[1]TABLEAU DE BORD'!E4161-'[1]TABLEAU DE BORD'!C4161</f>
        <v>0</v>
      </c>
      <c r="CI4163">
        <f>'[1]TABLEAU DE BORD'!H4161</f>
        <v>0</v>
      </c>
      <c r="CJ4163">
        <f>'[1]TABLEAU DE BORD'!K4161-'[1]TABLEAU DE BORD'!I4161</f>
        <v>0</v>
      </c>
    </row>
    <row r="4164" spans="84:88" x14ac:dyDescent="0.25">
      <c r="CF4164">
        <f>'[1]TABLEAU DE BORD'!B4162</f>
        <v>0</v>
      </c>
      <c r="CG4164">
        <f>'[1]TABLEAU DE BORD'!E4162-'[1]TABLEAU DE BORD'!C4162</f>
        <v>0</v>
      </c>
      <c r="CI4164">
        <f>'[1]TABLEAU DE BORD'!H4162</f>
        <v>0</v>
      </c>
      <c r="CJ4164">
        <f>'[1]TABLEAU DE BORD'!K4162-'[1]TABLEAU DE BORD'!I4162</f>
        <v>0</v>
      </c>
    </row>
    <row r="4165" spans="84:88" x14ac:dyDescent="0.25">
      <c r="CF4165">
        <f>'[1]TABLEAU DE BORD'!B4163</f>
        <v>0</v>
      </c>
      <c r="CG4165">
        <f>'[1]TABLEAU DE BORD'!E4163-'[1]TABLEAU DE BORD'!C4163</f>
        <v>0</v>
      </c>
      <c r="CI4165">
        <f>'[1]TABLEAU DE BORD'!H4163</f>
        <v>0</v>
      </c>
      <c r="CJ4165">
        <f>'[1]TABLEAU DE BORD'!K4163-'[1]TABLEAU DE BORD'!I4163</f>
        <v>0</v>
      </c>
    </row>
    <row r="4166" spans="84:88" x14ac:dyDescent="0.25">
      <c r="CF4166">
        <f>'[1]TABLEAU DE BORD'!B4164</f>
        <v>0</v>
      </c>
      <c r="CG4166">
        <f>'[1]TABLEAU DE BORD'!E4164-'[1]TABLEAU DE BORD'!C4164</f>
        <v>0</v>
      </c>
      <c r="CI4166">
        <f>'[1]TABLEAU DE BORD'!H4164</f>
        <v>0</v>
      </c>
      <c r="CJ4166">
        <f>'[1]TABLEAU DE BORD'!K4164-'[1]TABLEAU DE BORD'!I4164</f>
        <v>0</v>
      </c>
    </row>
    <row r="4167" spans="84:88" x14ac:dyDescent="0.25">
      <c r="CF4167">
        <f>'[1]TABLEAU DE BORD'!B4165</f>
        <v>0</v>
      </c>
      <c r="CG4167">
        <f>'[1]TABLEAU DE BORD'!E4165-'[1]TABLEAU DE BORD'!C4165</f>
        <v>0</v>
      </c>
      <c r="CI4167">
        <f>'[1]TABLEAU DE BORD'!H4165</f>
        <v>0</v>
      </c>
      <c r="CJ4167">
        <f>'[1]TABLEAU DE BORD'!K4165-'[1]TABLEAU DE BORD'!I4165</f>
        <v>0</v>
      </c>
    </row>
    <row r="4168" spans="84:88" x14ac:dyDescent="0.25">
      <c r="CF4168">
        <f>'[1]TABLEAU DE BORD'!B4166</f>
        <v>0</v>
      </c>
      <c r="CG4168">
        <f>'[1]TABLEAU DE BORD'!E4166-'[1]TABLEAU DE BORD'!C4166</f>
        <v>0</v>
      </c>
      <c r="CI4168">
        <f>'[1]TABLEAU DE BORD'!H4166</f>
        <v>0</v>
      </c>
      <c r="CJ4168">
        <f>'[1]TABLEAU DE BORD'!K4166-'[1]TABLEAU DE BORD'!I4166</f>
        <v>0</v>
      </c>
    </row>
    <row r="4169" spans="84:88" x14ac:dyDescent="0.25">
      <c r="CF4169">
        <f>'[1]TABLEAU DE BORD'!B4167</f>
        <v>0</v>
      </c>
      <c r="CG4169">
        <f>'[1]TABLEAU DE BORD'!E4167-'[1]TABLEAU DE BORD'!C4167</f>
        <v>0</v>
      </c>
      <c r="CI4169">
        <f>'[1]TABLEAU DE BORD'!H4167</f>
        <v>0</v>
      </c>
      <c r="CJ4169">
        <f>'[1]TABLEAU DE BORD'!K4167-'[1]TABLEAU DE BORD'!I4167</f>
        <v>0</v>
      </c>
    </row>
    <row r="4170" spans="84:88" x14ac:dyDescent="0.25">
      <c r="CF4170">
        <f>'[1]TABLEAU DE BORD'!B4168</f>
        <v>0</v>
      </c>
      <c r="CG4170">
        <f>'[1]TABLEAU DE BORD'!E4168-'[1]TABLEAU DE BORD'!C4168</f>
        <v>0</v>
      </c>
      <c r="CI4170">
        <f>'[1]TABLEAU DE BORD'!H4168</f>
        <v>0</v>
      </c>
      <c r="CJ4170">
        <f>'[1]TABLEAU DE BORD'!K4168-'[1]TABLEAU DE BORD'!I4168</f>
        <v>0</v>
      </c>
    </row>
    <row r="4171" spans="84:88" x14ac:dyDescent="0.25">
      <c r="CF4171">
        <f>'[1]TABLEAU DE BORD'!B4169</f>
        <v>0</v>
      </c>
      <c r="CG4171">
        <f>'[1]TABLEAU DE BORD'!E4169-'[1]TABLEAU DE BORD'!C4169</f>
        <v>0</v>
      </c>
      <c r="CI4171">
        <f>'[1]TABLEAU DE BORD'!H4169</f>
        <v>0</v>
      </c>
      <c r="CJ4171">
        <f>'[1]TABLEAU DE BORD'!K4169-'[1]TABLEAU DE BORD'!I4169</f>
        <v>0</v>
      </c>
    </row>
    <row r="4172" spans="84:88" x14ac:dyDescent="0.25">
      <c r="CF4172">
        <f>'[1]TABLEAU DE BORD'!B4170</f>
        <v>0</v>
      </c>
      <c r="CG4172">
        <f>'[1]TABLEAU DE BORD'!E4170-'[1]TABLEAU DE BORD'!C4170</f>
        <v>0</v>
      </c>
      <c r="CI4172">
        <f>'[1]TABLEAU DE BORD'!H4170</f>
        <v>0</v>
      </c>
      <c r="CJ4172">
        <f>'[1]TABLEAU DE BORD'!K4170-'[1]TABLEAU DE BORD'!I4170</f>
        <v>0</v>
      </c>
    </row>
    <row r="4173" spans="84:88" x14ac:dyDescent="0.25">
      <c r="CF4173">
        <f>'[1]TABLEAU DE BORD'!B4171</f>
        <v>0</v>
      </c>
      <c r="CG4173">
        <f>'[1]TABLEAU DE BORD'!E4171-'[1]TABLEAU DE BORD'!C4171</f>
        <v>0</v>
      </c>
      <c r="CI4173">
        <f>'[1]TABLEAU DE BORD'!H4171</f>
        <v>0</v>
      </c>
      <c r="CJ4173">
        <f>'[1]TABLEAU DE BORD'!K4171-'[1]TABLEAU DE BORD'!I4171</f>
        <v>0</v>
      </c>
    </row>
    <row r="4174" spans="84:88" x14ac:dyDescent="0.25">
      <c r="CF4174">
        <f>'[1]TABLEAU DE BORD'!B4172</f>
        <v>0</v>
      </c>
      <c r="CG4174">
        <f>'[1]TABLEAU DE BORD'!E4172-'[1]TABLEAU DE BORD'!C4172</f>
        <v>0</v>
      </c>
      <c r="CI4174">
        <f>'[1]TABLEAU DE BORD'!H4172</f>
        <v>0</v>
      </c>
      <c r="CJ4174">
        <f>'[1]TABLEAU DE BORD'!K4172-'[1]TABLEAU DE BORD'!I4172</f>
        <v>0</v>
      </c>
    </row>
    <row r="4175" spans="84:88" x14ac:dyDescent="0.25">
      <c r="CF4175">
        <f>'[1]TABLEAU DE BORD'!B4173</f>
        <v>0</v>
      </c>
      <c r="CG4175">
        <f>'[1]TABLEAU DE BORD'!E4173-'[1]TABLEAU DE BORD'!C4173</f>
        <v>0</v>
      </c>
      <c r="CI4175">
        <f>'[1]TABLEAU DE BORD'!H4173</f>
        <v>0</v>
      </c>
      <c r="CJ4175">
        <f>'[1]TABLEAU DE BORD'!K4173-'[1]TABLEAU DE BORD'!I4173</f>
        <v>0</v>
      </c>
    </row>
    <row r="4176" spans="84:88" x14ac:dyDescent="0.25">
      <c r="CF4176">
        <f>'[1]TABLEAU DE BORD'!B4174</f>
        <v>0</v>
      </c>
      <c r="CG4176">
        <f>'[1]TABLEAU DE BORD'!E4174-'[1]TABLEAU DE BORD'!C4174</f>
        <v>0</v>
      </c>
      <c r="CI4176">
        <f>'[1]TABLEAU DE BORD'!H4174</f>
        <v>0</v>
      </c>
      <c r="CJ4176">
        <f>'[1]TABLEAU DE BORD'!K4174-'[1]TABLEAU DE BORD'!I4174</f>
        <v>0</v>
      </c>
    </row>
    <row r="4177" spans="84:88" x14ac:dyDescent="0.25">
      <c r="CF4177">
        <f>'[1]TABLEAU DE BORD'!B4175</f>
        <v>0</v>
      </c>
      <c r="CG4177">
        <f>'[1]TABLEAU DE BORD'!E4175-'[1]TABLEAU DE BORD'!C4175</f>
        <v>0</v>
      </c>
      <c r="CI4177">
        <f>'[1]TABLEAU DE BORD'!H4175</f>
        <v>0</v>
      </c>
      <c r="CJ4177">
        <f>'[1]TABLEAU DE BORD'!K4175-'[1]TABLEAU DE BORD'!I4175</f>
        <v>0</v>
      </c>
    </row>
    <row r="4178" spans="84:88" x14ac:dyDescent="0.25">
      <c r="CF4178">
        <f>'[1]TABLEAU DE BORD'!B4176</f>
        <v>0</v>
      </c>
      <c r="CG4178">
        <f>'[1]TABLEAU DE BORD'!E4176-'[1]TABLEAU DE BORD'!C4176</f>
        <v>0</v>
      </c>
      <c r="CI4178">
        <f>'[1]TABLEAU DE BORD'!H4176</f>
        <v>0</v>
      </c>
      <c r="CJ4178">
        <f>'[1]TABLEAU DE BORD'!K4176-'[1]TABLEAU DE BORD'!I4176</f>
        <v>0</v>
      </c>
    </row>
    <row r="4179" spans="84:88" x14ac:dyDescent="0.25">
      <c r="CF4179">
        <f>'[1]TABLEAU DE BORD'!B4177</f>
        <v>0</v>
      </c>
      <c r="CG4179">
        <f>'[1]TABLEAU DE BORD'!E4177-'[1]TABLEAU DE BORD'!C4177</f>
        <v>0</v>
      </c>
      <c r="CI4179">
        <f>'[1]TABLEAU DE BORD'!H4177</f>
        <v>0</v>
      </c>
      <c r="CJ4179">
        <f>'[1]TABLEAU DE BORD'!K4177-'[1]TABLEAU DE BORD'!I4177</f>
        <v>0</v>
      </c>
    </row>
    <row r="4180" spans="84:88" x14ac:dyDescent="0.25">
      <c r="CF4180">
        <f>'[1]TABLEAU DE BORD'!B4178</f>
        <v>0</v>
      </c>
      <c r="CG4180">
        <f>'[1]TABLEAU DE BORD'!E4178-'[1]TABLEAU DE BORD'!C4178</f>
        <v>0</v>
      </c>
      <c r="CI4180">
        <f>'[1]TABLEAU DE BORD'!H4178</f>
        <v>0</v>
      </c>
      <c r="CJ4180">
        <f>'[1]TABLEAU DE BORD'!K4178-'[1]TABLEAU DE BORD'!I4178</f>
        <v>0</v>
      </c>
    </row>
    <row r="4181" spans="84:88" x14ac:dyDescent="0.25">
      <c r="CF4181">
        <f>'[1]TABLEAU DE BORD'!B4179</f>
        <v>0</v>
      </c>
      <c r="CG4181">
        <f>'[1]TABLEAU DE BORD'!E4179-'[1]TABLEAU DE BORD'!C4179</f>
        <v>0</v>
      </c>
      <c r="CI4181">
        <f>'[1]TABLEAU DE BORD'!H4179</f>
        <v>0</v>
      </c>
      <c r="CJ4181">
        <f>'[1]TABLEAU DE BORD'!K4179-'[1]TABLEAU DE BORD'!I4179</f>
        <v>0</v>
      </c>
    </row>
    <row r="4182" spans="84:88" x14ac:dyDescent="0.25">
      <c r="CF4182">
        <f>'[1]TABLEAU DE BORD'!B4180</f>
        <v>0</v>
      </c>
      <c r="CG4182">
        <f>'[1]TABLEAU DE BORD'!E4180-'[1]TABLEAU DE BORD'!C4180</f>
        <v>0</v>
      </c>
      <c r="CI4182">
        <f>'[1]TABLEAU DE BORD'!H4180</f>
        <v>0</v>
      </c>
      <c r="CJ4182">
        <f>'[1]TABLEAU DE BORD'!K4180-'[1]TABLEAU DE BORD'!I4180</f>
        <v>0</v>
      </c>
    </row>
    <row r="4183" spans="84:88" x14ac:dyDescent="0.25">
      <c r="CF4183">
        <f>'[1]TABLEAU DE BORD'!B4181</f>
        <v>0</v>
      </c>
      <c r="CG4183">
        <f>'[1]TABLEAU DE BORD'!E4181-'[1]TABLEAU DE BORD'!C4181</f>
        <v>0</v>
      </c>
      <c r="CI4183">
        <f>'[1]TABLEAU DE BORD'!H4181</f>
        <v>0</v>
      </c>
      <c r="CJ4183">
        <f>'[1]TABLEAU DE BORD'!K4181-'[1]TABLEAU DE BORD'!I4181</f>
        <v>0</v>
      </c>
    </row>
    <row r="4184" spans="84:88" x14ac:dyDescent="0.25">
      <c r="CF4184">
        <f>'[1]TABLEAU DE BORD'!B4182</f>
        <v>0</v>
      </c>
      <c r="CG4184">
        <f>'[1]TABLEAU DE BORD'!E4182-'[1]TABLEAU DE BORD'!C4182</f>
        <v>0</v>
      </c>
      <c r="CI4184">
        <f>'[1]TABLEAU DE BORD'!H4182</f>
        <v>0</v>
      </c>
      <c r="CJ4184">
        <f>'[1]TABLEAU DE BORD'!K4182-'[1]TABLEAU DE BORD'!I4182</f>
        <v>0</v>
      </c>
    </row>
    <row r="4185" spans="84:88" x14ac:dyDescent="0.25">
      <c r="CF4185">
        <f>'[1]TABLEAU DE BORD'!B4183</f>
        <v>0</v>
      </c>
      <c r="CG4185">
        <f>'[1]TABLEAU DE BORD'!E4183-'[1]TABLEAU DE BORD'!C4183</f>
        <v>0</v>
      </c>
      <c r="CI4185">
        <f>'[1]TABLEAU DE BORD'!H4183</f>
        <v>0</v>
      </c>
      <c r="CJ4185">
        <f>'[1]TABLEAU DE BORD'!K4183-'[1]TABLEAU DE BORD'!I4183</f>
        <v>0</v>
      </c>
    </row>
    <row r="4186" spans="84:88" x14ac:dyDescent="0.25">
      <c r="CF4186">
        <f>'[1]TABLEAU DE BORD'!B4184</f>
        <v>0</v>
      </c>
      <c r="CG4186">
        <f>'[1]TABLEAU DE BORD'!E4184-'[1]TABLEAU DE BORD'!C4184</f>
        <v>0</v>
      </c>
      <c r="CI4186">
        <f>'[1]TABLEAU DE BORD'!H4184</f>
        <v>0</v>
      </c>
      <c r="CJ4186">
        <f>'[1]TABLEAU DE BORD'!K4184-'[1]TABLEAU DE BORD'!I4184</f>
        <v>0</v>
      </c>
    </row>
    <row r="4187" spans="84:88" x14ac:dyDescent="0.25">
      <c r="CF4187">
        <f>'[1]TABLEAU DE BORD'!B4185</f>
        <v>0</v>
      </c>
      <c r="CG4187">
        <f>'[1]TABLEAU DE BORD'!E4185-'[1]TABLEAU DE BORD'!C4185</f>
        <v>0</v>
      </c>
      <c r="CI4187">
        <f>'[1]TABLEAU DE BORD'!H4185</f>
        <v>0</v>
      </c>
      <c r="CJ4187">
        <f>'[1]TABLEAU DE BORD'!K4185-'[1]TABLEAU DE BORD'!I4185</f>
        <v>0</v>
      </c>
    </row>
    <row r="4188" spans="84:88" x14ac:dyDescent="0.25">
      <c r="CF4188">
        <f>'[1]TABLEAU DE BORD'!B4186</f>
        <v>0</v>
      </c>
      <c r="CG4188">
        <f>'[1]TABLEAU DE BORD'!E4186-'[1]TABLEAU DE BORD'!C4186</f>
        <v>0</v>
      </c>
      <c r="CI4188">
        <f>'[1]TABLEAU DE BORD'!H4186</f>
        <v>0</v>
      </c>
      <c r="CJ4188">
        <f>'[1]TABLEAU DE BORD'!K4186-'[1]TABLEAU DE BORD'!I4186</f>
        <v>0</v>
      </c>
    </row>
    <row r="4189" spans="84:88" x14ac:dyDescent="0.25">
      <c r="CF4189">
        <f>'[1]TABLEAU DE BORD'!B4187</f>
        <v>0</v>
      </c>
      <c r="CG4189">
        <f>'[1]TABLEAU DE BORD'!E4187-'[1]TABLEAU DE BORD'!C4187</f>
        <v>0</v>
      </c>
      <c r="CI4189">
        <f>'[1]TABLEAU DE BORD'!H4187</f>
        <v>0</v>
      </c>
      <c r="CJ4189">
        <f>'[1]TABLEAU DE BORD'!K4187-'[1]TABLEAU DE BORD'!I4187</f>
        <v>0</v>
      </c>
    </row>
    <row r="4190" spans="84:88" x14ac:dyDescent="0.25">
      <c r="CF4190">
        <f>'[1]TABLEAU DE BORD'!B4188</f>
        <v>0</v>
      </c>
      <c r="CG4190">
        <f>'[1]TABLEAU DE BORD'!E4188-'[1]TABLEAU DE BORD'!C4188</f>
        <v>0</v>
      </c>
      <c r="CI4190">
        <f>'[1]TABLEAU DE BORD'!H4188</f>
        <v>0</v>
      </c>
      <c r="CJ4190">
        <f>'[1]TABLEAU DE BORD'!K4188-'[1]TABLEAU DE BORD'!I4188</f>
        <v>0</v>
      </c>
    </row>
    <row r="4191" spans="84:88" x14ac:dyDescent="0.25">
      <c r="CF4191">
        <f>'[1]TABLEAU DE BORD'!B4189</f>
        <v>0</v>
      </c>
      <c r="CG4191">
        <f>'[1]TABLEAU DE BORD'!E4189-'[1]TABLEAU DE BORD'!C4189</f>
        <v>0</v>
      </c>
      <c r="CI4191">
        <f>'[1]TABLEAU DE BORD'!H4189</f>
        <v>0</v>
      </c>
      <c r="CJ4191">
        <f>'[1]TABLEAU DE BORD'!K4189-'[1]TABLEAU DE BORD'!I4189</f>
        <v>0</v>
      </c>
    </row>
    <row r="4192" spans="84:88" x14ac:dyDescent="0.25">
      <c r="CF4192">
        <f>'[1]TABLEAU DE BORD'!B4190</f>
        <v>0</v>
      </c>
      <c r="CG4192">
        <f>'[1]TABLEAU DE BORD'!E4190-'[1]TABLEAU DE BORD'!C4190</f>
        <v>0</v>
      </c>
      <c r="CI4192">
        <f>'[1]TABLEAU DE BORD'!H4190</f>
        <v>0</v>
      </c>
      <c r="CJ4192">
        <f>'[1]TABLEAU DE BORD'!K4190-'[1]TABLEAU DE BORD'!I4190</f>
        <v>0</v>
      </c>
    </row>
    <row r="4193" spans="84:88" x14ac:dyDescent="0.25">
      <c r="CF4193">
        <f>'[1]TABLEAU DE BORD'!B4191</f>
        <v>0</v>
      </c>
      <c r="CG4193">
        <f>'[1]TABLEAU DE BORD'!E4191-'[1]TABLEAU DE BORD'!C4191</f>
        <v>0</v>
      </c>
      <c r="CI4193">
        <f>'[1]TABLEAU DE BORD'!H4191</f>
        <v>0</v>
      </c>
      <c r="CJ4193">
        <f>'[1]TABLEAU DE BORD'!K4191-'[1]TABLEAU DE BORD'!I4191</f>
        <v>0</v>
      </c>
    </row>
    <row r="4194" spans="84:88" x14ac:dyDescent="0.25">
      <c r="CF4194">
        <f>'[1]TABLEAU DE BORD'!B4192</f>
        <v>0</v>
      </c>
      <c r="CG4194">
        <f>'[1]TABLEAU DE BORD'!E4192-'[1]TABLEAU DE BORD'!C4192</f>
        <v>0</v>
      </c>
      <c r="CI4194">
        <f>'[1]TABLEAU DE BORD'!H4192</f>
        <v>0</v>
      </c>
      <c r="CJ4194">
        <f>'[1]TABLEAU DE BORD'!K4192-'[1]TABLEAU DE BORD'!I4192</f>
        <v>0</v>
      </c>
    </row>
    <row r="4195" spans="84:88" x14ac:dyDescent="0.25">
      <c r="CF4195">
        <f>'[1]TABLEAU DE BORD'!B4193</f>
        <v>0</v>
      </c>
      <c r="CG4195">
        <f>'[1]TABLEAU DE BORD'!E4193-'[1]TABLEAU DE BORD'!C4193</f>
        <v>0</v>
      </c>
      <c r="CI4195">
        <f>'[1]TABLEAU DE BORD'!H4193</f>
        <v>0</v>
      </c>
      <c r="CJ4195">
        <f>'[1]TABLEAU DE BORD'!K4193-'[1]TABLEAU DE BORD'!I4193</f>
        <v>0</v>
      </c>
    </row>
    <row r="4196" spans="84:88" x14ac:dyDescent="0.25">
      <c r="CF4196">
        <f>'[1]TABLEAU DE BORD'!B4194</f>
        <v>0</v>
      </c>
      <c r="CG4196">
        <f>'[1]TABLEAU DE BORD'!E4194-'[1]TABLEAU DE BORD'!C4194</f>
        <v>0</v>
      </c>
      <c r="CI4196">
        <f>'[1]TABLEAU DE BORD'!H4194</f>
        <v>0</v>
      </c>
      <c r="CJ4196">
        <f>'[1]TABLEAU DE BORD'!K4194-'[1]TABLEAU DE BORD'!I4194</f>
        <v>0</v>
      </c>
    </row>
    <row r="4197" spans="84:88" x14ac:dyDescent="0.25">
      <c r="CF4197">
        <f>'[1]TABLEAU DE BORD'!B4195</f>
        <v>0</v>
      </c>
      <c r="CG4197">
        <f>'[1]TABLEAU DE BORD'!E4195-'[1]TABLEAU DE BORD'!C4195</f>
        <v>0</v>
      </c>
      <c r="CI4197">
        <f>'[1]TABLEAU DE BORD'!H4195</f>
        <v>0</v>
      </c>
      <c r="CJ4197">
        <f>'[1]TABLEAU DE BORD'!K4195-'[1]TABLEAU DE BORD'!I4195</f>
        <v>0</v>
      </c>
    </row>
    <row r="4198" spans="84:88" x14ac:dyDescent="0.25">
      <c r="CF4198">
        <f>'[1]TABLEAU DE BORD'!B4196</f>
        <v>0</v>
      </c>
      <c r="CG4198">
        <f>'[1]TABLEAU DE BORD'!E4196-'[1]TABLEAU DE BORD'!C4196</f>
        <v>0</v>
      </c>
      <c r="CI4198">
        <f>'[1]TABLEAU DE BORD'!H4196</f>
        <v>0</v>
      </c>
      <c r="CJ4198">
        <f>'[1]TABLEAU DE BORD'!K4196-'[1]TABLEAU DE BORD'!I4196</f>
        <v>0</v>
      </c>
    </row>
    <row r="4199" spans="84:88" x14ac:dyDescent="0.25">
      <c r="CF4199">
        <f>'[1]TABLEAU DE BORD'!B4197</f>
        <v>0</v>
      </c>
      <c r="CG4199">
        <f>'[1]TABLEAU DE BORD'!E4197-'[1]TABLEAU DE BORD'!C4197</f>
        <v>0</v>
      </c>
      <c r="CI4199">
        <f>'[1]TABLEAU DE BORD'!H4197</f>
        <v>0</v>
      </c>
      <c r="CJ4199">
        <f>'[1]TABLEAU DE BORD'!K4197-'[1]TABLEAU DE BORD'!I4197</f>
        <v>0</v>
      </c>
    </row>
    <row r="4200" spans="84:88" x14ac:dyDescent="0.25">
      <c r="CF4200">
        <f>'[1]TABLEAU DE BORD'!B4198</f>
        <v>0</v>
      </c>
      <c r="CG4200">
        <f>'[1]TABLEAU DE BORD'!E4198-'[1]TABLEAU DE BORD'!C4198</f>
        <v>0</v>
      </c>
      <c r="CI4200">
        <f>'[1]TABLEAU DE BORD'!H4198</f>
        <v>0</v>
      </c>
      <c r="CJ4200">
        <f>'[1]TABLEAU DE BORD'!K4198-'[1]TABLEAU DE BORD'!I4198</f>
        <v>0</v>
      </c>
    </row>
    <row r="4201" spans="84:88" x14ac:dyDescent="0.25">
      <c r="CF4201">
        <f>'[1]TABLEAU DE BORD'!B4199</f>
        <v>0</v>
      </c>
      <c r="CG4201">
        <f>'[1]TABLEAU DE BORD'!E4199-'[1]TABLEAU DE BORD'!C4199</f>
        <v>0</v>
      </c>
      <c r="CI4201">
        <f>'[1]TABLEAU DE BORD'!H4199</f>
        <v>0</v>
      </c>
      <c r="CJ4201">
        <f>'[1]TABLEAU DE BORD'!K4199-'[1]TABLEAU DE BORD'!I4199</f>
        <v>0</v>
      </c>
    </row>
    <row r="4202" spans="84:88" x14ac:dyDescent="0.25">
      <c r="CF4202">
        <f>'[1]TABLEAU DE BORD'!B4200</f>
        <v>0</v>
      </c>
      <c r="CG4202">
        <f>'[1]TABLEAU DE BORD'!E4200-'[1]TABLEAU DE BORD'!C4200</f>
        <v>0</v>
      </c>
      <c r="CI4202">
        <f>'[1]TABLEAU DE BORD'!H4200</f>
        <v>0</v>
      </c>
      <c r="CJ4202">
        <f>'[1]TABLEAU DE BORD'!K4200-'[1]TABLEAU DE BORD'!I4200</f>
        <v>0</v>
      </c>
    </row>
    <row r="4203" spans="84:88" x14ac:dyDescent="0.25">
      <c r="CF4203">
        <f>'[1]TABLEAU DE BORD'!B4201</f>
        <v>0</v>
      </c>
      <c r="CG4203">
        <f>'[1]TABLEAU DE BORD'!E4201-'[1]TABLEAU DE BORD'!C4201</f>
        <v>0</v>
      </c>
      <c r="CI4203">
        <f>'[1]TABLEAU DE BORD'!H4201</f>
        <v>0</v>
      </c>
      <c r="CJ4203">
        <f>'[1]TABLEAU DE BORD'!K4201-'[1]TABLEAU DE BORD'!I4201</f>
        <v>0</v>
      </c>
    </row>
    <row r="4204" spans="84:88" x14ac:dyDescent="0.25">
      <c r="CF4204">
        <f>'[1]TABLEAU DE BORD'!B4202</f>
        <v>0</v>
      </c>
      <c r="CG4204">
        <f>'[1]TABLEAU DE BORD'!E4202-'[1]TABLEAU DE BORD'!C4202</f>
        <v>0</v>
      </c>
      <c r="CI4204">
        <f>'[1]TABLEAU DE BORD'!H4202</f>
        <v>0</v>
      </c>
      <c r="CJ4204">
        <f>'[1]TABLEAU DE BORD'!K4202-'[1]TABLEAU DE BORD'!I4202</f>
        <v>0</v>
      </c>
    </row>
    <row r="4205" spans="84:88" x14ac:dyDescent="0.25">
      <c r="CF4205">
        <f>'[1]TABLEAU DE BORD'!B4203</f>
        <v>0</v>
      </c>
      <c r="CG4205">
        <f>'[1]TABLEAU DE BORD'!E4203-'[1]TABLEAU DE BORD'!C4203</f>
        <v>0</v>
      </c>
      <c r="CI4205">
        <f>'[1]TABLEAU DE BORD'!H4203</f>
        <v>0</v>
      </c>
      <c r="CJ4205">
        <f>'[1]TABLEAU DE BORD'!K4203-'[1]TABLEAU DE BORD'!I4203</f>
        <v>0</v>
      </c>
    </row>
    <row r="4206" spans="84:88" x14ac:dyDescent="0.25">
      <c r="CF4206">
        <f>'[1]TABLEAU DE BORD'!B4204</f>
        <v>0</v>
      </c>
      <c r="CG4206">
        <f>'[1]TABLEAU DE BORD'!E4204-'[1]TABLEAU DE BORD'!C4204</f>
        <v>0</v>
      </c>
      <c r="CI4206">
        <f>'[1]TABLEAU DE BORD'!H4204</f>
        <v>0</v>
      </c>
      <c r="CJ4206">
        <f>'[1]TABLEAU DE BORD'!K4204-'[1]TABLEAU DE BORD'!I4204</f>
        <v>0</v>
      </c>
    </row>
    <row r="4207" spans="84:88" x14ac:dyDescent="0.25">
      <c r="CF4207">
        <f>'[1]TABLEAU DE BORD'!B4205</f>
        <v>0</v>
      </c>
      <c r="CG4207">
        <f>'[1]TABLEAU DE BORD'!E4205-'[1]TABLEAU DE BORD'!C4205</f>
        <v>0</v>
      </c>
      <c r="CI4207">
        <f>'[1]TABLEAU DE BORD'!H4205</f>
        <v>0</v>
      </c>
      <c r="CJ4207">
        <f>'[1]TABLEAU DE BORD'!K4205-'[1]TABLEAU DE BORD'!I4205</f>
        <v>0</v>
      </c>
    </row>
    <row r="4208" spans="84:88" x14ac:dyDescent="0.25">
      <c r="CF4208">
        <f>'[1]TABLEAU DE BORD'!B4206</f>
        <v>0</v>
      </c>
      <c r="CG4208">
        <f>'[1]TABLEAU DE BORD'!E4206-'[1]TABLEAU DE BORD'!C4206</f>
        <v>0</v>
      </c>
      <c r="CI4208">
        <f>'[1]TABLEAU DE BORD'!H4206</f>
        <v>0</v>
      </c>
      <c r="CJ4208">
        <f>'[1]TABLEAU DE BORD'!K4206-'[1]TABLEAU DE BORD'!I4206</f>
        <v>0</v>
      </c>
    </row>
    <row r="4209" spans="84:88" x14ac:dyDescent="0.25">
      <c r="CF4209">
        <f>'[1]TABLEAU DE BORD'!B4207</f>
        <v>0</v>
      </c>
      <c r="CG4209">
        <f>'[1]TABLEAU DE BORD'!E4207-'[1]TABLEAU DE BORD'!C4207</f>
        <v>0</v>
      </c>
      <c r="CI4209">
        <f>'[1]TABLEAU DE BORD'!H4207</f>
        <v>0</v>
      </c>
      <c r="CJ4209">
        <f>'[1]TABLEAU DE BORD'!K4207-'[1]TABLEAU DE BORD'!I4207</f>
        <v>0</v>
      </c>
    </row>
    <row r="4210" spans="84:88" x14ac:dyDescent="0.25">
      <c r="CF4210">
        <f>'[1]TABLEAU DE BORD'!B4208</f>
        <v>0</v>
      </c>
      <c r="CG4210">
        <f>'[1]TABLEAU DE BORD'!E4208-'[1]TABLEAU DE BORD'!C4208</f>
        <v>0</v>
      </c>
      <c r="CI4210">
        <f>'[1]TABLEAU DE BORD'!H4208</f>
        <v>0</v>
      </c>
      <c r="CJ4210">
        <f>'[1]TABLEAU DE BORD'!K4208-'[1]TABLEAU DE BORD'!I4208</f>
        <v>0</v>
      </c>
    </row>
    <row r="4211" spans="84:88" x14ac:dyDescent="0.25">
      <c r="CF4211">
        <f>'[1]TABLEAU DE BORD'!B4209</f>
        <v>0</v>
      </c>
      <c r="CG4211">
        <f>'[1]TABLEAU DE BORD'!E4209-'[1]TABLEAU DE BORD'!C4209</f>
        <v>0</v>
      </c>
      <c r="CI4211">
        <f>'[1]TABLEAU DE BORD'!H4209</f>
        <v>0</v>
      </c>
      <c r="CJ4211">
        <f>'[1]TABLEAU DE BORD'!K4209-'[1]TABLEAU DE BORD'!I4209</f>
        <v>0</v>
      </c>
    </row>
    <row r="4212" spans="84:88" x14ac:dyDescent="0.25">
      <c r="CF4212">
        <f>'[1]TABLEAU DE BORD'!B4210</f>
        <v>0</v>
      </c>
      <c r="CG4212">
        <f>'[1]TABLEAU DE BORD'!E4210-'[1]TABLEAU DE BORD'!C4210</f>
        <v>0</v>
      </c>
      <c r="CI4212">
        <f>'[1]TABLEAU DE BORD'!H4210</f>
        <v>0</v>
      </c>
      <c r="CJ4212">
        <f>'[1]TABLEAU DE BORD'!K4210-'[1]TABLEAU DE BORD'!I4210</f>
        <v>0</v>
      </c>
    </row>
    <row r="4213" spans="84:88" x14ac:dyDescent="0.25">
      <c r="CF4213">
        <f>'[1]TABLEAU DE BORD'!B4211</f>
        <v>0</v>
      </c>
      <c r="CG4213">
        <f>'[1]TABLEAU DE BORD'!E4211-'[1]TABLEAU DE BORD'!C4211</f>
        <v>0</v>
      </c>
      <c r="CI4213">
        <f>'[1]TABLEAU DE BORD'!H4211</f>
        <v>0</v>
      </c>
      <c r="CJ4213">
        <f>'[1]TABLEAU DE BORD'!K4211-'[1]TABLEAU DE BORD'!I4211</f>
        <v>0</v>
      </c>
    </row>
    <row r="4214" spans="84:88" x14ac:dyDescent="0.25">
      <c r="CF4214">
        <f>'[1]TABLEAU DE BORD'!B4212</f>
        <v>0</v>
      </c>
      <c r="CG4214">
        <f>'[1]TABLEAU DE BORD'!E4212-'[1]TABLEAU DE BORD'!C4212</f>
        <v>0</v>
      </c>
      <c r="CI4214">
        <f>'[1]TABLEAU DE BORD'!H4212</f>
        <v>0</v>
      </c>
      <c r="CJ4214">
        <f>'[1]TABLEAU DE BORD'!K4212-'[1]TABLEAU DE BORD'!I4212</f>
        <v>0</v>
      </c>
    </row>
    <row r="4215" spans="84:88" x14ac:dyDescent="0.25">
      <c r="CF4215">
        <f>'[1]TABLEAU DE BORD'!B4213</f>
        <v>0</v>
      </c>
      <c r="CG4215">
        <f>'[1]TABLEAU DE BORD'!E4213-'[1]TABLEAU DE BORD'!C4213</f>
        <v>0</v>
      </c>
      <c r="CI4215">
        <f>'[1]TABLEAU DE BORD'!H4213</f>
        <v>0</v>
      </c>
      <c r="CJ4215">
        <f>'[1]TABLEAU DE BORD'!K4213-'[1]TABLEAU DE BORD'!I4213</f>
        <v>0</v>
      </c>
    </row>
    <row r="4216" spans="84:88" x14ac:dyDescent="0.25">
      <c r="CF4216">
        <f>'[1]TABLEAU DE BORD'!B4214</f>
        <v>0</v>
      </c>
      <c r="CG4216">
        <f>'[1]TABLEAU DE BORD'!E4214-'[1]TABLEAU DE BORD'!C4214</f>
        <v>0</v>
      </c>
      <c r="CI4216">
        <f>'[1]TABLEAU DE BORD'!H4214</f>
        <v>0</v>
      </c>
      <c r="CJ4216">
        <f>'[1]TABLEAU DE BORD'!K4214-'[1]TABLEAU DE BORD'!I4214</f>
        <v>0</v>
      </c>
    </row>
    <row r="4217" spans="84:88" x14ac:dyDescent="0.25">
      <c r="CF4217">
        <f>'[1]TABLEAU DE BORD'!B4215</f>
        <v>0</v>
      </c>
      <c r="CG4217">
        <f>'[1]TABLEAU DE BORD'!E4215-'[1]TABLEAU DE BORD'!C4215</f>
        <v>0</v>
      </c>
      <c r="CI4217">
        <f>'[1]TABLEAU DE BORD'!H4215</f>
        <v>0</v>
      </c>
      <c r="CJ4217">
        <f>'[1]TABLEAU DE BORD'!K4215-'[1]TABLEAU DE BORD'!I4215</f>
        <v>0</v>
      </c>
    </row>
    <row r="4218" spans="84:88" x14ac:dyDescent="0.25">
      <c r="CF4218">
        <f>'[1]TABLEAU DE BORD'!B4216</f>
        <v>0</v>
      </c>
      <c r="CG4218">
        <f>'[1]TABLEAU DE BORD'!E4216-'[1]TABLEAU DE BORD'!C4216</f>
        <v>0</v>
      </c>
      <c r="CI4218">
        <f>'[1]TABLEAU DE BORD'!H4216</f>
        <v>0</v>
      </c>
      <c r="CJ4218">
        <f>'[1]TABLEAU DE BORD'!K4216-'[1]TABLEAU DE BORD'!I4216</f>
        <v>0</v>
      </c>
    </row>
    <row r="4219" spans="84:88" x14ac:dyDescent="0.25">
      <c r="CF4219">
        <f>'[1]TABLEAU DE BORD'!B4217</f>
        <v>0</v>
      </c>
      <c r="CG4219">
        <f>'[1]TABLEAU DE BORD'!E4217-'[1]TABLEAU DE BORD'!C4217</f>
        <v>0</v>
      </c>
      <c r="CI4219">
        <f>'[1]TABLEAU DE BORD'!H4217</f>
        <v>0</v>
      </c>
      <c r="CJ4219">
        <f>'[1]TABLEAU DE BORD'!K4217-'[1]TABLEAU DE BORD'!I4217</f>
        <v>0</v>
      </c>
    </row>
    <row r="4220" spans="84:88" x14ac:dyDescent="0.25">
      <c r="CF4220">
        <f>'[1]TABLEAU DE BORD'!B4218</f>
        <v>0</v>
      </c>
      <c r="CG4220">
        <f>'[1]TABLEAU DE BORD'!E4218-'[1]TABLEAU DE BORD'!C4218</f>
        <v>0</v>
      </c>
      <c r="CI4220">
        <f>'[1]TABLEAU DE BORD'!H4218</f>
        <v>0</v>
      </c>
      <c r="CJ4220">
        <f>'[1]TABLEAU DE BORD'!K4218-'[1]TABLEAU DE BORD'!I4218</f>
        <v>0</v>
      </c>
    </row>
    <row r="4221" spans="84:88" x14ac:dyDescent="0.25">
      <c r="CF4221">
        <f>'[1]TABLEAU DE BORD'!B4219</f>
        <v>0</v>
      </c>
      <c r="CG4221">
        <f>'[1]TABLEAU DE BORD'!E4219-'[1]TABLEAU DE BORD'!C4219</f>
        <v>0</v>
      </c>
      <c r="CI4221">
        <f>'[1]TABLEAU DE BORD'!H4219</f>
        <v>0</v>
      </c>
      <c r="CJ4221">
        <f>'[1]TABLEAU DE BORD'!K4219-'[1]TABLEAU DE BORD'!I4219</f>
        <v>0</v>
      </c>
    </row>
    <row r="4222" spans="84:88" x14ac:dyDescent="0.25">
      <c r="CF4222">
        <f>'[1]TABLEAU DE BORD'!B4220</f>
        <v>0</v>
      </c>
      <c r="CG4222">
        <f>'[1]TABLEAU DE BORD'!E4220-'[1]TABLEAU DE BORD'!C4220</f>
        <v>0</v>
      </c>
      <c r="CI4222">
        <f>'[1]TABLEAU DE BORD'!H4220</f>
        <v>0</v>
      </c>
      <c r="CJ4222">
        <f>'[1]TABLEAU DE BORD'!K4220-'[1]TABLEAU DE BORD'!I4220</f>
        <v>0</v>
      </c>
    </row>
    <row r="4223" spans="84:88" x14ac:dyDescent="0.25">
      <c r="CF4223">
        <f>'[1]TABLEAU DE BORD'!B4221</f>
        <v>0</v>
      </c>
      <c r="CG4223">
        <f>'[1]TABLEAU DE BORD'!E4221-'[1]TABLEAU DE BORD'!C4221</f>
        <v>0</v>
      </c>
      <c r="CI4223">
        <f>'[1]TABLEAU DE BORD'!H4221</f>
        <v>0</v>
      </c>
      <c r="CJ4223">
        <f>'[1]TABLEAU DE BORD'!K4221-'[1]TABLEAU DE BORD'!I4221</f>
        <v>0</v>
      </c>
    </row>
    <row r="4224" spans="84:88" x14ac:dyDescent="0.25">
      <c r="CF4224">
        <f>'[1]TABLEAU DE BORD'!B4222</f>
        <v>0</v>
      </c>
      <c r="CG4224">
        <f>'[1]TABLEAU DE BORD'!E4222-'[1]TABLEAU DE BORD'!C4222</f>
        <v>0</v>
      </c>
      <c r="CI4224">
        <f>'[1]TABLEAU DE BORD'!H4222</f>
        <v>0</v>
      </c>
      <c r="CJ4224">
        <f>'[1]TABLEAU DE BORD'!K4222-'[1]TABLEAU DE BORD'!I4222</f>
        <v>0</v>
      </c>
    </row>
    <row r="4225" spans="84:88" x14ac:dyDescent="0.25">
      <c r="CF4225">
        <f>'[1]TABLEAU DE BORD'!B4223</f>
        <v>0</v>
      </c>
      <c r="CG4225">
        <f>'[1]TABLEAU DE BORD'!E4223-'[1]TABLEAU DE BORD'!C4223</f>
        <v>0</v>
      </c>
      <c r="CI4225">
        <f>'[1]TABLEAU DE BORD'!H4223</f>
        <v>0</v>
      </c>
      <c r="CJ4225">
        <f>'[1]TABLEAU DE BORD'!K4223-'[1]TABLEAU DE BORD'!I4223</f>
        <v>0</v>
      </c>
    </row>
    <row r="4226" spans="84:88" x14ac:dyDescent="0.25">
      <c r="CF4226">
        <f>'[1]TABLEAU DE BORD'!B4224</f>
        <v>0</v>
      </c>
      <c r="CG4226">
        <f>'[1]TABLEAU DE BORD'!E4224-'[1]TABLEAU DE BORD'!C4224</f>
        <v>0</v>
      </c>
      <c r="CI4226">
        <f>'[1]TABLEAU DE BORD'!H4224</f>
        <v>0</v>
      </c>
      <c r="CJ4226">
        <f>'[1]TABLEAU DE BORD'!K4224-'[1]TABLEAU DE BORD'!I4224</f>
        <v>0</v>
      </c>
    </row>
    <row r="4227" spans="84:88" x14ac:dyDescent="0.25">
      <c r="CF4227">
        <f>'[1]TABLEAU DE BORD'!B4225</f>
        <v>0</v>
      </c>
      <c r="CG4227">
        <f>'[1]TABLEAU DE BORD'!E4225-'[1]TABLEAU DE BORD'!C4225</f>
        <v>0</v>
      </c>
      <c r="CI4227">
        <f>'[1]TABLEAU DE BORD'!H4225</f>
        <v>0</v>
      </c>
      <c r="CJ4227">
        <f>'[1]TABLEAU DE BORD'!K4225-'[1]TABLEAU DE BORD'!I4225</f>
        <v>0</v>
      </c>
    </row>
    <row r="4228" spans="84:88" x14ac:dyDescent="0.25">
      <c r="CF4228">
        <f>'[1]TABLEAU DE BORD'!B4226</f>
        <v>0</v>
      </c>
      <c r="CG4228">
        <f>'[1]TABLEAU DE BORD'!E4226-'[1]TABLEAU DE BORD'!C4226</f>
        <v>0</v>
      </c>
      <c r="CI4228">
        <f>'[1]TABLEAU DE BORD'!H4226</f>
        <v>0</v>
      </c>
      <c r="CJ4228">
        <f>'[1]TABLEAU DE BORD'!K4226-'[1]TABLEAU DE BORD'!I4226</f>
        <v>0</v>
      </c>
    </row>
    <row r="4229" spans="84:88" x14ac:dyDescent="0.25">
      <c r="CF4229">
        <f>'[1]TABLEAU DE BORD'!B4227</f>
        <v>0</v>
      </c>
      <c r="CG4229">
        <f>'[1]TABLEAU DE BORD'!E4227-'[1]TABLEAU DE BORD'!C4227</f>
        <v>0</v>
      </c>
      <c r="CI4229">
        <f>'[1]TABLEAU DE BORD'!H4227</f>
        <v>0</v>
      </c>
      <c r="CJ4229">
        <f>'[1]TABLEAU DE BORD'!K4227-'[1]TABLEAU DE BORD'!I4227</f>
        <v>0</v>
      </c>
    </row>
    <row r="4230" spans="84:88" x14ac:dyDescent="0.25">
      <c r="CF4230">
        <f>'[1]TABLEAU DE BORD'!B4228</f>
        <v>0</v>
      </c>
      <c r="CG4230">
        <f>'[1]TABLEAU DE BORD'!E4228-'[1]TABLEAU DE BORD'!C4228</f>
        <v>0</v>
      </c>
      <c r="CI4230">
        <f>'[1]TABLEAU DE BORD'!H4228</f>
        <v>0</v>
      </c>
      <c r="CJ4230">
        <f>'[1]TABLEAU DE BORD'!K4228-'[1]TABLEAU DE BORD'!I4228</f>
        <v>0</v>
      </c>
    </row>
    <row r="4231" spans="84:88" x14ac:dyDescent="0.25">
      <c r="CF4231">
        <f>'[1]TABLEAU DE BORD'!B4229</f>
        <v>0</v>
      </c>
      <c r="CG4231">
        <f>'[1]TABLEAU DE BORD'!E4229-'[1]TABLEAU DE BORD'!C4229</f>
        <v>0</v>
      </c>
      <c r="CI4231">
        <f>'[1]TABLEAU DE BORD'!H4229</f>
        <v>0</v>
      </c>
      <c r="CJ4231">
        <f>'[1]TABLEAU DE BORD'!K4229-'[1]TABLEAU DE BORD'!I4229</f>
        <v>0</v>
      </c>
    </row>
    <row r="4232" spans="84:88" x14ac:dyDescent="0.25">
      <c r="CF4232">
        <f>'[1]TABLEAU DE BORD'!B4230</f>
        <v>0</v>
      </c>
      <c r="CG4232">
        <f>'[1]TABLEAU DE BORD'!E4230-'[1]TABLEAU DE BORD'!C4230</f>
        <v>0</v>
      </c>
      <c r="CI4232">
        <f>'[1]TABLEAU DE BORD'!H4230</f>
        <v>0</v>
      </c>
      <c r="CJ4232">
        <f>'[1]TABLEAU DE BORD'!K4230-'[1]TABLEAU DE BORD'!I4230</f>
        <v>0</v>
      </c>
    </row>
    <row r="4233" spans="84:88" x14ac:dyDescent="0.25">
      <c r="CF4233">
        <f>'[1]TABLEAU DE BORD'!B4231</f>
        <v>0</v>
      </c>
      <c r="CG4233">
        <f>'[1]TABLEAU DE BORD'!E4231-'[1]TABLEAU DE BORD'!C4231</f>
        <v>0</v>
      </c>
      <c r="CI4233">
        <f>'[1]TABLEAU DE BORD'!H4231</f>
        <v>0</v>
      </c>
      <c r="CJ4233">
        <f>'[1]TABLEAU DE BORD'!K4231-'[1]TABLEAU DE BORD'!I4231</f>
        <v>0</v>
      </c>
    </row>
    <row r="4234" spans="84:88" x14ac:dyDescent="0.25">
      <c r="CF4234">
        <f>'[1]TABLEAU DE BORD'!B4232</f>
        <v>0</v>
      </c>
      <c r="CG4234">
        <f>'[1]TABLEAU DE BORD'!E4232-'[1]TABLEAU DE BORD'!C4232</f>
        <v>0</v>
      </c>
      <c r="CI4234">
        <f>'[1]TABLEAU DE BORD'!H4232</f>
        <v>0</v>
      </c>
      <c r="CJ4234">
        <f>'[1]TABLEAU DE BORD'!K4232-'[1]TABLEAU DE BORD'!I4232</f>
        <v>0</v>
      </c>
    </row>
    <row r="4235" spans="84:88" x14ac:dyDescent="0.25">
      <c r="CF4235">
        <f>'[1]TABLEAU DE BORD'!B4233</f>
        <v>0</v>
      </c>
      <c r="CG4235">
        <f>'[1]TABLEAU DE BORD'!E4233-'[1]TABLEAU DE BORD'!C4233</f>
        <v>0</v>
      </c>
      <c r="CI4235">
        <f>'[1]TABLEAU DE BORD'!H4233</f>
        <v>0</v>
      </c>
      <c r="CJ4235">
        <f>'[1]TABLEAU DE BORD'!K4233-'[1]TABLEAU DE BORD'!I4233</f>
        <v>0</v>
      </c>
    </row>
    <row r="4236" spans="84:88" x14ac:dyDescent="0.25">
      <c r="CF4236">
        <f>'[1]TABLEAU DE BORD'!B4234</f>
        <v>0</v>
      </c>
      <c r="CG4236">
        <f>'[1]TABLEAU DE BORD'!E4234-'[1]TABLEAU DE BORD'!C4234</f>
        <v>0</v>
      </c>
      <c r="CI4236">
        <f>'[1]TABLEAU DE BORD'!H4234</f>
        <v>0</v>
      </c>
      <c r="CJ4236">
        <f>'[1]TABLEAU DE BORD'!K4234-'[1]TABLEAU DE BORD'!I4234</f>
        <v>0</v>
      </c>
    </row>
    <row r="4237" spans="84:88" x14ac:dyDescent="0.25">
      <c r="CF4237">
        <f>'[1]TABLEAU DE BORD'!B4235</f>
        <v>0</v>
      </c>
      <c r="CG4237">
        <f>'[1]TABLEAU DE BORD'!E4235-'[1]TABLEAU DE BORD'!C4235</f>
        <v>0</v>
      </c>
      <c r="CI4237">
        <f>'[1]TABLEAU DE BORD'!H4235</f>
        <v>0</v>
      </c>
      <c r="CJ4237">
        <f>'[1]TABLEAU DE BORD'!K4235-'[1]TABLEAU DE BORD'!I4235</f>
        <v>0</v>
      </c>
    </row>
    <row r="4238" spans="84:88" x14ac:dyDescent="0.25">
      <c r="CF4238">
        <f>'[1]TABLEAU DE BORD'!B4236</f>
        <v>0</v>
      </c>
      <c r="CG4238">
        <f>'[1]TABLEAU DE BORD'!E4236-'[1]TABLEAU DE BORD'!C4236</f>
        <v>0</v>
      </c>
      <c r="CI4238">
        <f>'[1]TABLEAU DE BORD'!H4236</f>
        <v>0</v>
      </c>
      <c r="CJ4238">
        <f>'[1]TABLEAU DE BORD'!K4236-'[1]TABLEAU DE BORD'!I4236</f>
        <v>0</v>
      </c>
    </row>
    <row r="4239" spans="84:88" x14ac:dyDescent="0.25">
      <c r="CF4239">
        <f>'[1]TABLEAU DE BORD'!B4237</f>
        <v>0</v>
      </c>
      <c r="CG4239">
        <f>'[1]TABLEAU DE BORD'!E4237-'[1]TABLEAU DE BORD'!C4237</f>
        <v>0</v>
      </c>
      <c r="CI4239">
        <f>'[1]TABLEAU DE BORD'!H4237</f>
        <v>0</v>
      </c>
      <c r="CJ4239">
        <f>'[1]TABLEAU DE BORD'!K4237-'[1]TABLEAU DE BORD'!I4237</f>
        <v>0</v>
      </c>
    </row>
    <row r="4240" spans="84:88" x14ac:dyDescent="0.25">
      <c r="CF4240">
        <f>'[1]TABLEAU DE BORD'!B4238</f>
        <v>0</v>
      </c>
      <c r="CG4240">
        <f>'[1]TABLEAU DE BORD'!E4238-'[1]TABLEAU DE BORD'!C4238</f>
        <v>0</v>
      </c>
      <c r="CI4240">
        <f>'[1]TABLEAU DE BORD'!H4238</f>
        <v>0</v>
      </c>
      <c r="CJ4240">
        <f>'[1]TABLEAU DE BORD'!K4238-'[1]TABLEAU DE BORD'!I4238</f>
        <v>0</v>
      </c>
    </row>
    <row r="4241" spans="84:88" x14ac:dyDescent="0.25">
      <c r="CF4241">
        <f>'[1]TABLEAU DE BORD'!B4239</f>
        <v>0</v>
      </c>
      <c r="CG4241">
        <f>'[1]TABLEAU DE BORD'!E4239-'[1]TABLEAU DE BORD'!C4239</f>
        <v>0</v>
      </c>
      <c r="CI4241">
        <f>'[1]TABLEAU DE BORD'!H4239</f>
        <v>0</v>
      </c>
      <c r="CJ4241">
        <f>'[1]TABLEAU DE BORD'!K4239-'[1]TABLEAU DE BORD'!I4239</f>
        <v>0</v>
      </c>
    </row>
    <row r="4242" spans="84:88" x14ac:dyDescent="0.25">
      <c r="CF4242">
        <f>'[1]TABLEAU DE BORD'!B4240</f>
        <v>0</v>
      </c>
      <c r="CG4242">
        <f>'[1]TABLEAU DE BORD'!E4240-'[1]TABLEAU DE BORD'!C4240</f>
        <v>0</v>
      </c>
      <c r="CI4242">
        <f>'[1]TABLEAU DE BORD'!H4240</f>
        <v>0</v>
      </c>
      <c r="CJ4242">
        <f>'[1]TABLEAU DE BORD'!K4240-'[1]TABLEAU DE BORD'!I4240</f>
        <v>0</v>
      </c>
    </row>
    <row r="4243" spans="84:88" x14ac:dyDescent="0.25">
      <c r="CF4243">
        <f>'[1]TABLEAU DE BORD'!B4241</f>
        <v>0</v>
      </c>
      <c r="CG4243">
        <f>'[1]TABLEAU DE BORD'!E4241-'[1]TABLEAU DE BORD'!C4241</f>
        <v>0</v>
      </c>
      <c r="CI4243">
        <f>'[1]TABLEAU DE BORD'!H4241</f>
        <v>0</v>
      </c>
      <c r="CJ4243">
        <f>'[1]TABLEAU DE BORD'!K4241-'[1]TABLEAU DE BORD'!I4241</f>
        <v>0</v>
      </c>
    </row>
    <row r="4244" spans="84:88" x14ac:dyDescent="0.25">
      <c r="CF4244">
        <f>'[1]TABLEAU DE BORD'!B4242</f>
        <v>0</v>
      </c>
      <c r="CG4244">
        <f>'[1]TABLEAU DE BORD'!E4242-'[1]TABLEAU DE BORD'!C4242</f>
        <v>0</v>
      </c>
      <c r="CI4244">
        <f>'[1]TABLEAU DE BORD'!H4242</f>
        <v>0</v>
      </c>
      <c r="CJ4244">
        <f>'[1]TABLEAU DE BORD'!K4242-'[1]TABLEAU DE BORD'!I4242</f>
        <v>0</v>
      </c>
    </row>
    <row r="4245" spans="84:88" x14ac:dyDescent="0.25">
      <c r="CF4245">
        <f>'[1]TABLEAU DE BORD'!B4243</f>
        <v>0</v>
      </c>
      <c r="CG4245">
        <f>'[1]TABLEAU DE BORD'!E4243-'[1]TABLEAU DE BORD'!C4243</f>
        <v>0</v>
      </c>
      <c r="CI4245">
        <f>'[1]TABLEAU DE BORD'!H4243</f>
        <v>0</v>
      </c>
      <c r="CJ4245">
        <f>'[1]TABLEAU DE BORD'!K4243-'[1]TABLEAU DE BORD'!I4243</f>
        <v>0</v>
      </c>
    </row>
    <row r="4246" spans="84:88" x14ac:dyDescent="0.25">
      <c r="CF4246">
        <f>'[1]TABLEAU DE BORD'!B4244</f>
        <v>0</v>
      </c>
      <c r="CG4246">
        <f>'[1]TABLEAU DE BORD'!E4244-'[1]TABLEAU DE BORD'!C4244</f>
        <v>0</v>
      </c>
      <c r="CI4246">
        <f>'[1]TABLEAU DE BORD'!H4244</f>
        <v>0</v>
      </c>
      <c r="CJ4246">
        <f>'[1]TABLEAU DE BORD'!K4244-'[1]TABLEAU DE BORD'!I4244</f>
        <v>0</v>
      </c>
    </row>
    <row r="4247" spans="84:88" x14ac:dyDescent="0.25">
      <c r="CF4247">
        <f>'[1]TABLEAU DE BORD'!B4245</f>
        <v>0</v>
      </c>
      <c r="CG4247">
        <f>'[1]TABLEAU DE BORD'!E4245-'[1]TABLEAU DE BORD'!C4245</f>
        <v>0</v>
      </c>
      <c r="CI4247">
        <f>'[1]TABLEAU DE BORD'!H4245</f>
        <v>0</v>
      </c>
      <c r="CJ4247">
        <f>'[1]TABLEAU DE BORD'!K4245-'[1]TABLEAU DE BORD'!I4245</f>
        <v>0</v>
      </c>
    </row>
    <row r="4248" spans="84:88" x14ac:dyDescent="0.25">
      <c r="CF4248">
        <f>'[1]TABLEAU DE BORD'!B4246</f>
        <v>0</v>
      </c>
      <c r="CG4248">
        <f>'[1]TABLEAU DE BORD'!E4246-'[1]TABLEAU DE BORD'!C4246</f>
        <v>0</v>
      </c>
      <c r="CI4248">
        <f>'[1]TABLEAU DE BORD'!H4246</f>
        <v>0</v>
      </c>
      <c r="CJ4248">
        <f>'[1]TABLEAU DE BORD'!K4246-'[1]TABLEAU DE BORD'!I4246</f>
        <v>0</v>
      </c>
    </row>
    <row r="4249" spans="84:88" x14ac:dyDescent="0.25">
      <c r="CF4249">
        <f>'[1]TABLEAU DE BORD'!B4247</f>
        <v>0</v>
      </c>
      <c r="CG4249">
        <f>'[1]TABLEAU DE BORD'!E4247-'[1]TABLEAU DE BORD'!C4247</f>
        <v>0</v>
      </c>
      <c r="CI4249">
        <f>'[1]TABLEAU DE BORD'!H4247</f>
        <v>0</v>
      </c>
      <c r="CJ4249">
        <f>'[1]TABLEAU DE BORD'!K4247-'[1]TABLEAU DE BORD'!I4247</f>
        <v>0</v>
      </c>
    </row>
    <row r="4250" spans="84:88" x14ac:dyDescent="0.25">
      <c r="CF4250">
        <f>'[1]TABLEAU DE BORD'!B4248</f>
        <v>0</v>
      </c>
      <c r="CG4250">
        <f>'[1]TABLEAU DE BORD'!E4248-'[1]TABLEAU DE BORD'!C4248</f>
        <v>0</v>
      </c>
      <c r="CI4250">
        <f>'[1]TABLEAU DE BORD'!H4248</f>
        <v>0</v>
      </c>
      <c r="CJ4250">
        <f>'[1]TABLEAU DE BORD'!K4248-'[1]TABLEAU DE BORD'!I4248</f>
        <v>0</v>
      </c>
    </row>
    <row r="4251" spans="84:88" x14ac:dyDescent="0.25">
      <c r="CF4251">
        <f>'[1]TABLEAU DE BORD'!B4249</f>
        <v>0</v>
      </c>
      <c r="CG4251">
        <f>'[1]TABLEAU DE BORD'!E4249-'[1]TABLEAU DE BORD'!C4249</f>
        <v>0</v>
      </c>
      <c r="CI4251">
        <f>'[1]TABLEAU DE BORD'!H4249</f>
        <v>0</v>
      </c>
      <c r="CJ4251">
        <f>'[1]TABLEAU DE BORD'!K4249-'[1]TABLEAU DE BORD'!I4249</f>
        <v>0</v>
      </c>
    </row>
    <row r="4252" spans="84:88" x14ac:dyDescent="0.25">
      <c r="CF4252">
        <f>'[1]TABLEAU DE BORD'!B4250</f>
        <v>0</v>
      </c>
      <c r="CG4252">
        <f>'[1]TABLEAU DE BORD'!E4250-'[1]TABLEAU DE BORD'!C4250</f>
        <v>0</v>
      </c>
      <c r="CI4252">
        <f>'[1]TABLEAU DE BORD'!H4250</f>
        <v>0</v>
      </c>
      <c r="CJ4252">
        <f>'[1]TABLEAU DE BORD'!K4250-'[1]TABLEAU DE BORD'!I4250</f>
        <v>0</v>
      </c>
    </row>
    <row r="4253" spans="84:88" x14ac:dyDescent="0.25">
      <c r="CF4253">
        <f>'[1]TABLEAU DE BORD'!B4251</f>
        <v>0</v>
      </c>
      <c r="CG4253">
        <f>'[1]TABLEAU DE BORD'!E4251-'[1]TABLEAU DE BORD'!C4251</f>
        <v>0</v>
      </c>
      <c r="CI4253">
        <f>'[1]TABLEAU DE BORD'!H4251</f>
        <v>0</v>
      </c>
      <c r="CJ4253">
        <f>'[1]TABLEAU DE BORD'!K4251-'[1]TABLEAU DE BORD'!I4251</f>
        <v>0</v>
      </c>
    </row>
    <row r="4254" spans="84:88" x14ac:dyDescent="0.25">
      <c r="CF4254">
        <f>'[1]TABLEAU DE BORD'!B4252</f>
        <v>0</v>
      </c>
      <c r="CG4254">
        <f>'[1]TABLEAU DE BORD'!E4252-'[1]TABLEAU DE BORD'!C4252</f>
        <v>0</v>
      </c>
      <c r="CI4254">
        <f>'[1]TABLEAU DE BORD'!H4252</f>
        <v>0</v>
      </c>
      <c r="CJ4254">
        <f>'[1]TABLEAU DE BORD'!K4252-'[1]TABLEAU DE BORD'!I4252</f>
        <v>0</v>
      </c>
    </row>
    <row r="4255" spans="84:88" x14ac:dyDescent="0.25">
      <c r="CF4255">
        <f>'[1]TABLEAU DE BORD'!B4253</f>
        <v>0</v>
      </c>
      <c r="CG4255">
        <f>'[1]TABLEAU DE BORD'!E4253-'[1]TABLEAU DE BORD'!C4253</f>
        <v>0</v>
      </c>
      <c r="CI4255">
        <f>'[1]TABLEAU DE BORD'!H4253</f>
        <v>0</v>
      </c>
      <c r="CJ4255">
        <f>'[1]TABLEAU DE BORD'!K4253-'[1]TABLEAU DE BORD'!I4253</f>
        <v>0</v>
      </c>
    </row>
    <row r="4256" spans="84:88" x14ac:dyDescent="0.25">
      <c r="CF4256">
        <f>'[1]TABLEAU DE BORD'!B4254</f>
        <v>0</v>
      </c>
      <c r="CG4256">
        <f>'[1]TABLEAU DE BORD'!E4254-'[1]TABLEAU DE BORD'!C4254</f>
        <v>0</v>
      </c>
      <c r="CI4256">
        <f>'[1]TABLEAU DE BORD'!H4254</f>
        <v>0</v>
      </c>
      <c r="CJ4256">
        <f>'[1]TABLEAU DE BORD'!K4254-'[1]TABLEAU DE BORD'!I4254</f>
        <v>0</v>
      </c>
    </row>
    <row r="4257" spans="84:88" x14ac:dyDescent="0.25">
      <c r="CF4257">
        <f>'[1]TABLEAU DE BORD'!B4255</f>
        <v>0</v>
      </c>
      <c r="CG4257">
        <f>'[1]TABLEAU DE BORD'!E4255-'[1]TABLEAU DE BORD'!C4255</f>
        <v>0</v>
      </c>
      <c r="CI4257">
        <f>'[1]TABLEAU DE BORD'!H4255</f>
        <v>0</v>
      </c>
      <c r="CJ4257">
        <f>'[1]TABLEAU DE BORD'!K4255-'[1]TABLEAU DE BORD'!I4255</f>
        <v>0</v>
      </c>
    </row>
    <row r="4258" spans="84:88" x14ac:dyDescent="0.25">
      <c r="CF4258">
        <f>'[1]TABLEAU DE BORD'!B4256</f>
        <v>0</v>
      </c>
      <c r="CG4258">
        <f>'[1]TABLEAU DE BORD'!E4256-'[1]TABLEAU DE BORD'!C4256</f>
        <v>0</v>
      </c>
      <c r="CI4258">
        <f>'[1]TABLEAU DE BORD'!H4256</f>
        <v>0</v>
      </c>
      <c r="CJ4258">
        <f>'[1]TABLEAU DE BORD'!K4256-'[1]TABLEAU DE BORD'!I4256</f>
        <v>0</v>
      </c>
    </row>
    <row r="4259" spans="84:88" x14ac:dyDescent="0.25">
      <c r="CF4259">
        <f>'[1]TABLEAU DE BORD'!B4257</f>
        <v>0</v>
      </c>
      <c r="CG4259">
        <f>'[1]TABLEAU DE BORD'!E4257-'[1]TABLEAU DE BORD'!C4257</f>
        <v>0</v>
      </c>
      <c r="CI4259">
        <f>'[1]TABLEAU DE BORD'!H4257</f>
        <v>0</v>
      </c>
      <c r="CJ4259">
        <f>'[1]TABLEAU DE BORD'!K4257-'[1]TABLEAU DE BORD'!I4257</f>
        <v>0</v>
      </c>
    </row>
    <row r="4260" spans="84:88" x14ac:dyDescent="0.25">
      <c r="CF4260">
        <f>'[1]TABLEAU DE BORD'!B4258</f>
        <v>0</v>
      </c>
      <c r="CG4260">
        <f>'[1]TABLEAU DE BORD'!E4258-'[1]TABLEAU DE BORD'!C4258</f>
        <v>0</v>
      </c>
      <c r="CI4260">
        <f>'[1]TABLEAU DE BORD'!H4258</f>
        <v>0</v>
      </c>
      <c r="CJ4260">
        <f>'[1]TABLEAU DE BORD'!K4258-'[1]TABLEAU DE BORD'!I4258</f>
        <v>0</v>
      </c>
    </row>
    <row r="4261" spans="84:88" x14ac:dyDescent="0.25">
      <c r="CF4261">
        <f>'[1]TABLEAU DE BORD'!B4259</f>
        <v>0</v>
      </c>
      <c r="CG4261">
        <f>'[1]TABLEAU DE BORD'!E4259-'[1]TABLEAU DE BORD'!C4259</f>
        <v>0</v>
      </c>
      <c r="CI4261">
        <f>'[1]TABLEAU DE BORD'!H4259</f>
        <v>0</v>
      </c>
      <c r="CJ4261">
        <f>'[1]TABLEAU DE BORD'!K4259-'[1]TABLEAU DE BORD'!I4259</f>
        <v>0</v>
      </c>
    </row>
    <row r="4262" spans="84:88" x14ac:dyDescent="0.25">
      <c r="CF4262">
        <f>'[1]TABLEAU DE BORD'!B4260</f>
        <v>0</v>
      </c>
      <c r="CG4262">
        <f>'[1]TABLEAU DE BORD'!E4260-'[1]TABLEAU DE BORD'!C4260</f>
        <v>0</v>
      </c>
      <c r="CI4262">
        <f>'[1]TABLEAU DE BORD'!H4260</f>
        <v>0</v>
      </c>
      <c r="CJ4262">
        <f>'[1]TABLEAU DE BORD'!K4260-'[1]TABLEAU DE BORD'!I4260</f>
        <v>0</v>
      </c>
    </row>
    <row r="4263" spans="84:88" x14ac:dyDescent="0.25">
      <c r="CF4263">
        <f>'[1]TABLEAU DE BORD'!B4261</f>
        <v>0</v>
      </c>
      <c r="CG4263">
        <f>'[1]TABLEAU DE BORD'!E4261-'[1]TABLEAU DE BORD'!C4261</f>
        <v>0</v>
      </c>
      <c r="CI4263">
        <f>'[1]TABLEAU DE BORD'!H4261</f>
        <v>0</v>
      </c>
      <c r="CJ4263">
        <f>'[1]TABLEAU DE BORD'!K4261-'[1]TABLEAU DE BORD'!I4261</f>
        <v>0</v>
      </c>
    </row>
    <row r="4264" spans="84:88" x14ac:dyDescent="0.25">
      <c r="CF4264">
        <f>'[1]TABLEAU DE BORD'!B4262</f>
        <v>0</v>
      </c>
      <c r="CG4264">
        <f>'[1]TABLEAU DE BORD'!E4262-'[1]TABLEAU DE BORD'!C4262</f>
        <v>0</v>
      </c>
      <c r="CI4264">
        <f>'[1]TABLEAU DE BORD'!H4262</f>
        <v>0</v>
      </c>
      <c r="CJ4264">
        <f>'[1]TABLEAU DE BORD'!K4262-'[1]TABLEAU DE BORD'!I4262</f>
        <v>0</v>
      </c>
    </row>
    <row r="4265" spans="84:88" x14ac:dyDescent="0.25">
      <c r="CF4265">
        <f>'[1]TABLEAU DE BORD'!B4263</f>
        <v>0</v>
      </c>
      <c r="CG4265">
        <f>'[1]TABLEAU DE BORD'!E4263-'[1]TABLEAU DE BORD'!C4263</f>
        <v>0</v>
      </c>
      <c r="CI4265">
        <f>'[1]TABLEAU DE BORD'!H4263</f>
        <v>0</v>
      </c>
      <c r="CJ4265">
        <f>'[1]TABLEAU DE BORD'!K4263-'[1]TABLEAU DE BORD'!I4263</f>
        <v>0</v>
      </c>
    </row>
    <row r="4266" spans="84:88" x14ac:dyDescent="0.25">
      <c r="CF4266">
        <f>'[1]TABLEAU DE BORD'!B4264</f>
        <v>0</v>
      </c>
      <c r="CG4266">
        <f>'[1]TABLEAU DE BORD'!E4264-'[1]TABLEAU DE BORD'!C4264</f>
        <v>0</v>
      </c>
      <c r="CI4266">
        <f>'[1]TABLEAU DE BORD'!H4264</f>
        <v>0</v>
      </c>
      <c r="CJ4266">
        <f>'[1]TABLEAU DE BORD'!K4264-'[1]TABLEAU DE BORD'!I4264</f>
        <v>0</v>
      </c>
    </row>
    <row r="4267" spans="84:88" x14ac:dyDescent="0.25">
      <c r="CF4267">
        <f>'[1]TABLEAU DE BORD'!B4265</f>
        <v>0</v>
      </c>
      <c r="CG4267">
        <f>'[1]TABLEAU DE BORD'!E4265-'[1]TABLEAU DE BORD'!C4265</f>
        <v>0</v>
      </c>
      <c r="CI4267">
        <f>'[1]TABLEAU DE BORD'!H4265</f>
        <v>0</v>
      </c>
      <c r="CJ4267">
        <f>'[1]TABLEAU DE BORD'!K4265-'[1]TABLEAU DE BORD'!I4265</f>
        <v>0</v>
      </c>
    </row>
    <row r="4268" spans="84:88" x14ac:dyDescent="0.25">
      <c r="CF4268">
        <f>'[1]TABLEAU DE BORD'!B4266</f>
        <v>0</v>
      </c>
      <c r="CG4268">
        <f>'[1]TABLEAU DE BORD'!E4266-'[1]TABLEAU DE BORD'!C4266</f>
        <v>0</v>
      </c>
      <c r="CI4268">
        <f>'[1]TABLEAU DE BORD'!H4266</f>
        <v>0</v>
      </c>
      <c r="CJ4268">
        <f>'[1]TABLEAU DE BORD'!K4266-'[1]TABLEAU DE BORD'!I4266</f>
        <v>0</v>
      </c>
    </row>
    <row r="4269" spans="84:88" x14ac:dyDescent="0.25">
      <c r="CF4269">
        <f>'[1]TABLEAU DE BORD'!B4267</f>
        <v>0</v>
      </c>
      <c r="CG4269">
        <f>'[1]TABLEAU DE BORD'!E4267-'[1]TABLEAU DE BORD'!C4267</f>
        <v>0</v>
      </c>
      <c r="CI4269">
        <f>'[1]TABLEAU DE BORD'!H4267</f>
        <v>0</v>
      </c>
      <c r="CJ4269">
        <f>'[1]TABLEAU DE BORD'!K4267-'[1]TABLEAU DE BORD'!I4267</f>
        <v>0</v>
      </c>
    </row>
    <row r="4270" spans="84:88" x14ac:dyDescent="0.25">
      <c r="CF4270">
        <f>'[1]TABLEAU DE BORD'!B4268</f>
        <v>0</v>
      </c>
      <c r="CG4270">
        <f>'[1]TABLEAU DE BORD'!E4268-'[1]TABLEAU DE BORD'!C4268</f>
        <v>0</v>
      </c>
      <c r="CI4270">
        <f>'[1]TABLEAU DE BORD'!H4268</f>
        <v>0</v>
      </c>
      <c r="CJ4270">
        <f>'[1]TABLEAU DE BORD'!K4268-'[1]TABLEAU DE BORD'!I4268</f>
        <v>0</v>
      </c>
    </row>
    <row r="4271" spans="84:88" x14ac:dyDescent="0.25">
      <c r="CF4271">
        <f>'[1]TABLEAU DE BORD'!B4269</f>
        <v>0</v>
      </c>
      <c r="CG4271">
        <f>'[1]TABLEAU DE BORD'!E4269-'[1]TABLEAU DE BORD'!C4269</f>
        <v>0</v>
      </c>
      <c r="CI4271">
        <f>'[1]TABLEAU DE BORD'!H4269</f>
        <v>0</v>
      </c>
      <c r="CJ4271">
        <f>'[1]TABLEAU DE BORD'!K4269-'[1]TABLEAU DE BORD'!I4269</f>
        <v>0</v>
      </c>
    </row>
    <row r="4272" spans="84:88" x14ac:dyDescent="0.25">
      <c r="CF4272">
        <f>'[1]TABLEAU DE BORD'!B4270</f>
        <v>0</v>
      </c>
      <c r="CG4272">
        <f>'[1]TABLEAU DE BORD'!E4270-'[1]TABLEAU DE BORD'!C4270</f>
        <v>0</v>
      </c>
      <c r="CI4272">
        <f>'[1]TABLEAU DE BORD'!H4270</f>
        <v>0</v>
      </c>
      <c r="CJ4272">
        <f>'[1]TABLEAU DE BORD'!K4270-'[1]TABLEAU DE BORD'!I4270</f>
        <v>0</v>
      </c>
    </row>
    <row r="4273" spans="84:88" x14ac:dyDescent="0.25">
      <c r="CF4273">
        <f>'[1]TABLEAU DE BORD'!B4271</f>
        <v>0</v>
      </c>
      <c r="CG4273">
        <f>'[1]TABLEAU DE BORD'!E4271-'[1]TABLEAU DE BORD'!C4271</f>
        <v>0</v>
      </c>
      <c r="CI4273">
        <f>'[1]TABLEAU DE BORD'!H4271</f>
        <v>0</v>
      </c>
      <c r="CJ4273">
        <f>'[1]TABLEAU DE BORD'!K4271-'[1]TABLEAU DE BORD'!I4271</f>
        <v>0</v>
      </c>
    </row>
    <row r="4274" spans="84:88" x14ac:dyDescent="0.25">
      <c r="CF4274">
        <f>'[1]TABLEAU DE BORD'!B4272</f>
        <v>0</v>
      </c>
      <c r="CG4274">
        <f>'[1]TABLEAU DE BORD'!E4272-'[1]TABLEAU DE BORD'!C4272</f>
        <v>0</v>
      </c>
      <c r="CI4274">
        <f>'[1]TABLEAU DE BORD'!H4272</f>
        <v>0</v>
      </c>
      <c r="CJ4274">
        <f>'[1]TABLEAU DE BORD'!K4272-'[1]TABLEAU DE BORD'!I4272</f>
        <v>0</v>
      </c>
    </row>
    <row r="4275" spans="84:88" x14ac:dyDescent="0.25">
      <c r="CF4275">
        <f>'[1]TABLEAU DE BORD'!B4273</f>
        <v>0</v>
      </c>
      <c r="CG4275">
        <f>'[1]TABLEAU DE BORD'!E4273-'[1]TABLEAU DE BORD'!C4273</f>
        <v>0</v>
      </c>
      <c r="CI4275">
        <f>'[1]TABLEAU DE BORD'!H4273</f>
        <v>0</v>
      </c>
      <c r="CJ4275">
        <f>'[1]TABLEAU DE BORD'!K4273-'[1]TABLEAU DE BORD'!I4273</f>
        <v>0</v>
      </c>
    </row>
    <row r="4276" spans="84:88" x14ac:dyDescent="0.25">
      <c r="CF4276">
        <f>'[1]TABLEAU DE BORD'!B4274</f>
        <v>0</v>
      </c>
      <c r="CG4276">
        <f>'[1]TABLEAU DE BORD'!E4274-'[1]TABLEAU DE BORD'!C4274</f>
        <v>0</v>
      </c>
      <c r="CI4276">
        <f>'[1]TABLEAU DE BORD'!H4274</f>
        <v>0</v>
      </c>
      <c r="CJ4276">
        <f>'[1]TABLEAU DE BORD'!K4274-'[1]TABLEAU DE BORD'!I4274</f>
        <v>0</v>
      </c>
    </row>
    <row r="4277" spans="84:88" x14ac:dyDescent="0.25">
      <c r="CF4277">
        <f>'[1]TABLEAU DE BORD'!B4275</f>
        <v>0</v>
      </c>
      <c r="CG4277">
        <f>'[1]TABLEAU DE BORD'!E4275-'[1]TABLEAU DE BORD'!C4275</f>
        <v>0</v>
      </c>
      <c r="CI4277">
        <f>'[1]TABLEAU DE BORD'!H4275</f>
        <v>0</v>
      </c>
      <c r="CJ4277">
        <f>'[1]TABLEAU DE BORD'!K4275-'[1]TABLEAU DE BORD'!I4275</f>
        <v>0</v>
      </c>
    </row>
    <row r="4278" spans="84:88" x14ac:dyDescent="0.25">
      <c r="CF4278">
        <f>'[1]TABLEAU DE BORD'!B4276</f>
        <v>0</v>
      </c>
      <c r="CG4278">
        <f>'[1]TABLEAU DE BORD'!E4276-'[1]TABLEAU DE BORD'!C4276</f>
        <v>0</v>
      </c>
      <c r="CI4278">
        <f>'[1]TABLEAU DE BORD'!H4276</f>
        <v>0</v>
      </c>
      <c r="CJ4278">
        <f>'[1]TABLEAU DE BORD'!K4276-'[1]TABLEAU DE BORD'!I4276</f>
        <v>0</v>
      </c>
    </row>
    <row r="4279" spans="84:88" x14ac:dyDescent="0.25">
      <c r="CF4279">
        <f>'[1]TABLEAU DE BORD'!B4277</f>
        <v>0</v>
      </c>
      <c r="CG4279">
        <f>'[1]TABLEAU DE BORD'!E4277-'[1]TABLEAU DE BORD'!C4277</f>
        <v>0</v>
      </c>
      <c r="CI4279">
        <f>'[1]TABLEAU DE BORD'!H4277</f>
        <v>0</v>
      </c>
      <c r="CJ4279">
        <f>'[1]TABLEAU DE BORD'!K4277-'[1]TABLEAU DE BORD'!I4277</f>
        <v>0</v>
      </c>
    </row>
    <row r="4280" spans="84:88" x14ac:dyDescent="0.25">
      <c r="CF4280">
        <f>'[1]TABLEAU DE BORD'!B4278</f>
        <v>0</v>
      </c>
      <c r="CG4280">
        <f>'[1]TABLEAU DE BORD'!E4278-'[1]TABLEAU DE BORD'!C4278</f>
        <v>0</v>
      </c>
      <c r="CI4280">
        <f>'[1]TABLEAU DE BORD'!H4278</f>
        <v>0</v>
      </c>
      <c r="CJ4280">
        <f>'[1]TABLEAU DE BORD'!K4278-'[1]TABLEAU DE BORD'!I4278</f>
        <v>0</v>
      </c>
    </row>
    <row r="4281" spans="84:88" x14ac:dyDescent="0.25">
      <c r="CF4281">
        <f>'[1]TABLEAU DE BORD'!B4279</f>
        <v>0</v>
      </c>
      <c r="CG4281">
        <f>'[1]TABLEAU DE BORD'!E4279-'[1]TABLEAU DE BORD'!C4279</f>
        <v>0</v>
      </c>
      <c r="CI4281">
        <f>'[1]TABLEAU DE BORD'!H4279</f>
        <v>0</v>
      </c>
      <c r="CJ4281">
        <f>'[1]TABLEAU DE BORD'!K4279-'[1]TABLEAU DE BORD'!I4279</f>
        <v>0</v>
      </c>
    </row>
    <row r="4282" spans="84:88" x14ac:dyDescent="0.25">
      <c r="CF4282">
        <f>'[1]TABLEAU DE BORD'!B4280</f>
        <v>0</v>
      </c>
      <c r="CG4282">
        <f>'[1]TABLEAU DE BORD'!E4280-'[1]TABLEAU DE BORD'!C4280</f>
        <v>0</v>
      </c>
      <c r="CI4282">
        <f>'[1]TABLEAU DE BORD'!H4280</f>
        <v>0</v>
      </c>
      <c r="CJ4282">
        <f>'[1]TABLEAU DE BORD'!K4280-'[1]TABLEAU DE BORD'!I4280</f>
        <v>0</v>
      </c>
    </row>
    <row r="4283" spans="84:88" x14ac:dyDescent="0.25">
      <c r="CF4283">
        <f>'[1]TABLEAU DE BORD'!B4281</f>
        <v>0</v>
      </c>
      <c r="CG4283">
        <f>'[1]TABLEAU DE BORD'!E4281-'[1]TABLEAU DE BORD'!C4281</f>
        <v>0</v>
      </c>
      <c r="CI4283">
        <f>'[1]TABLEAU DE BORD'!H4281</f>
        <v>0</v>
      </c>
      <c r="CJ4283">
        <f>'[1]TABLEAU DE BORD'!K4281-'[1]TABLEAU DE BORD'!I4281</f>
        <v>0</v>
      </c>
    </row>
    <row r="4284" spans="84:88" x14ac:dyDescent="0.25">
      <c r="CF4284">
        <f>'[1]TABLEAU DE BORD'!B4282</f>
        <v>0</v>
      </c>
      <c r="CG4284">
        <f>'[1]TABLEAU DE BORD'!E4282-'[1]TABLEAU DE BORD'!C4282</f>
        <v>0</v>
      </c>
      <c r="CI4284">
        <f>'[1]TABLEAU DE BORD'!H4282</f>
        <v>0</v>
      </c>
      <c r="CJ4284">
        <f>'[1]TABLEAU DE BORD'!K4282-'[1]TABLEAU DE BORD'!I4282</f>
        <v>0</v>
      </c>
    </row>
    <row r="4285" spans="84:88" x14ac:dyDescent="0.25">
      <c r="CF4285">
        <f>'[1]TABLEAU DE BORD'!B4283</f>
        <v>0</v>
      </c>
      <c r="CG4285">
        <f>'[1]TABLEAU DE BORD'!E4283-'[1]TABLEAU DE BORD'!C4283</f>
        <v>0</v>
      </c>
      <c r="CI4285">
        <f>'[1]TABLEAU DE BORD'!H4283</f>
        <v>0</v>
      </c>
      <c r="CJ4285">
        <f>'[1]TABLEAU DE BORD'!K4283-'[1]TABLEAU DE BORD'!I4283</f>
        <v>0</v>
      </c>
    </row>
    <row r="4286" spans="84:88" x14ac:dyDescent="0.25">
      <c r="CF4286">
        <f>'[1]TABLEAU DE BORD'!B4284</f>
        <v>0</v>
      </c>
      <c r="CG4286">
        <f>'[1]TABLEAU DE BORD'!E4284-'[1]TABLEAU DE BORD'!C4284</f>
        <v>0</v>
      </c>
      <c r="CI4286">
        <f>'[1]TABLEAU DE BORD'!H4284</f>
        <v>0</v>
      </c>
      <c r="CJ4286">
        <f>'[1]TABLEAU DE BORD'!K4284-'[1]TABLEAU DE BORD'!I4284</f>
        <v>0</v>
      </c>
    </row>
    <row r="4287" spans="84:88" x14ac:dyDescent="0.25">
      <c r="CF4287">
        <f>'[1]TABLEAU DE BORD'!B4285</f>
        <v>0</v>
      </c>
      <c r="CG4287">
        <f>'[1]TABLEAU DE BORD'!E4285-'[1]TABLEAU DE BORD'!C4285</f>
        <v>0</v>
      </c>
      <c r="CI4287">
        <f>'[1]TABLEAU DE BORD'!H4285</f>
        <v>0</v>
      </c>
      <c r="CJ4287">
        <f>'[1]TABLEAU DE BORD'!K4285-'[1]TABLEAU DE BORD'!I4285</f>
        <v>0</v>
      </c>
    </row>
    <row r="4288" spans="84:88" x14ac:dyDescent="0.25">
      <c r="CF4288">
        <f>'[1]TABLEAU DE BORD'!B4286</f>
        <v>0</v>
      </c>
      <c r="CG4288">
        <f>'[1]TABLEAU DE BORD'!E4286-'[1]TABLEAU DE BORD'!C4286</f>
        <v>0</v>
      </c>
      <c r="CI4288">
        <f>'[1]TABLEAU DE BORD'!H4286</f>
        <v>0</v>
      </c>
      <c r="CJ4288">
        <f>'[1]TABLEAU DE BORD'!K4286-'[1]TABLEAU DE BORD'!I4286</f>
        <v>0</v>
      </c>
    </row>
    <row r="4289" spans="84:88" x14ac:dyDescent="0.25">
      <c r="CF4289">
        <f>'[1]TABLEAU DE BORD'!B4287</f>
        <v>0</v>
      </c>
      <c r="CG4289">
        <f>'[1]TABLEAU DE BORD'!E4287-'[1]TABLEAU DE BORD'!C4287</f>
        <v>0</v>
      </c>
      <c r="CI4289">
        <f>'[1]TABLEAU DE BORD'!H4287</f>
        <v>0</v>
      </c>
      <c r="CJ4289">
        <f>'[1]TABLEAU DE BORD'!K4287-'[1]TABLEAU DE BORD'!I4287</f>
        <v>0</v>
      </c>
    </row>
    <row r="4290" spans="84:88" x14ac:dyDescent="0.25">
      <c r="CF4290">
        <f>'[1]TABLEAU DE BORD'!B4288</f>
        <v>0</v>
      </c>
      <c r="CG4290">
        <f>'[1]TABLEAU DE BORD'!E4288-'[1]TABLEAU DE BORD'!C4288</f>
        <v>0</v>
      </c>
      <c r="CI4290">
        <f>'[1]TABLEAU DE BORD'!H4288</f>
        <v>0</v>
      </c>
      <c r="CJ4290">
        <f>'[1]TABLEAU DE BORD'!K4288-'[1]TABLEAU DE BORD'!I4288</f>
        <v>0</v>
      </c>
    </row>
    <row r="4291" spans="84:88" x14ac:dyDescent="0.25">
      <c r="CF4291">
        <f>'[1]TABLEAU DE BORD'!B4289</f>
        <v>0</v>
      </c>
      <c r="CG4291">
        <f>'[1]TABLEAU DE BORD'!E4289-'[1]TABLEAU DE BORD'!C4289</f>
        <v>0</v>
      </c>
      <c r="CI4291">
        <f>'[1]TABLEAU DE BORD'!H4289</f>
        <v>0</v>
      </c>
      <c r="CJ4291">
        <f>'[1]TABLEAU DE BORD'!K4289-'[1]TABLEAU DE BORD'!I4289</f>
        <v>0</v>
      </c>
    </row>
    <row r="4292" spans="84:88" x14ac:dyDescent="0.25">
      <c r="CF4292">
        <f>'[1]TABLEAU DE BORD'!B4290</f>
        <v>0</v>
      </c>
      <c r="CG4292">
        <f>'[1]TABLEAU DE BORD'!E4290-'[1]TABLEAU DE BORD'!C4290</f>
        <v>0</v>
      </c>
      <c r="CI4292">
        <f>'[1]TABLEAU DE BORD'!H4290</f>
        <v>0</v>
      </c>
      <c r="CJ4292">
        <f>'[1]TABLEAU DE BORD'!K4290-'[1]TABLEAU DE BORD'!I4290</f>
        <v>0</v>
      </c>
    </row>
    <row r="4293" spans="84:88" x14ac:dyDescent="0.25">
      <c r="CF4293">
        <f>'[1]TABLEAU DE BORD'!B4291</f>
        <v>0</v>
      </c>
      <c r="CG4293">
        <f>'[1]TABLEAU DE BORD'!E4291-'[1]TABLEAU DE BORD'!C4291</f>
        <v>0</v>
      </c>
      <c r="CI4293">
        <f>'[1]TABLEAU DE BORD'!H4291</f>
        <v>0</v>
      </c>
      <c r="CJ4293">
        <f>'[1]TABLEAU DE BORD'!K4291-'[1]TABLEAU DE BORD'!I4291</f>
        <v>0</v>
      </c>
    </row>
    <row r="4294" spans="84:88" x14ac:dyDescent="0.25">
      <c r="CF4294">
        <f>'[1]TABLEAU DE BORD'!B4292</f>
        <v>0</v>
      </c>
      <c r="CG4294">
        <f>'[1]TABLEAU DE BORD'!E4292-'[1]TABLEAU DE BORD'!C4292</f>
        <v>0</v>
      </c>
      <c r="CI4294">
        <f>'[1]TABLEAU DE BORD'!H4292</f>
        <v>0</v>
      </c>
      <c r="CJ4294">
        <f>'[1]TABLEAU DE BORD'!K4292-'[1]TABLEAU DE BORD'!I4292</f>
        <v>0</v>
      </c>
    </row>
    <row r="4295" spans="84:88" x14ac:dyDescent="0.25">
      <c r="CF4295">
        <f>'[1]TABLEAU DE BORD'!B4293</f>
        <v>0</v>
      </c>
      <c r="CG4295">
        <f>'[1]TABLEAU DE BORD'!E4293-'[1]TABLEAU DE BORD'!C4293</f>
        <v>0</v>
      </c>
      <c r="CI4295">
        <f>'[1]TABLEAU DE BORD'!H4293</f>
        <v>0</v>
      </c>
      <c r="CJ4295">
        <f>'[1]TABLEAU DE BORD'!K4293-'[1]TABLEAU DE BORD'!I4293</f>
        <v>0</v>
      </c>
    </row>
    <row r="4296" spans="84:88" x14ac:dyDescent="0.25">
      <c r="CF4296">
        <f>'[1]TABLEAU DE BORD'!B4294</f>
        <v>0</v>
      </c>
      <c r="CG4296">
        <f>'[1]TABLEAU DE BORD'!E4294-'[1]TABLEAU DE BORD'!C4294</f>
        <v>0</v>
      </c>
      <c r="CI4296">
        <f>'[1]TABLEAU DE BORD'!H4294</f>
        <v>0</v>
      </c>
      <c r="CJ4296">
        <f>'[1]TABLEAU DE BORD'!K4294-'[1]TABLEAU DE BORD'!I4294</f>
        <v>0</v>
      </c>
    </row>
    <row r="4297" spans="84:88" x14ac:dyDescent="0.25">
      <c r="CF4297">
        <f>'[1]TABLEAU DE BORD'!B4295</f>
        <v>0</v>
      </c>
      <c r="CG4297">
        <f>'[1]TABLEAU DE BORD'!E4295-'[1]TABLEAU DE BORD'!C4295</f>
        <v>0</v>
      </c>
      <c r="CI4297">
        <f>'[1]TABLEAU DE BORD'!H4295</f>
        <v>0</v>
      </c>
      <c r="CJ4297">
        <f>'[1]TABLEAU DE BORD'!K4295-'[1]TABLEAU DE BORD'!I4295</f>
        <v>0</v>
      </c>
    </row>
    <row r="4298" spans="84:88" x14ac:dyDescent="0.25">
      <c r="CF4298">
        <f>'[1]TABLEAU DE BORD'!B4296</f>
        <v>0</v>
      </c>
      <c r="CG4298">
        <f>'[1]TABLEAU DE BORD'!E4296-'[1]TABLEAU DE BORD'!C4296</f>
        <v>0</v>
      </c>
      <c r="CI4298">
        <f>'[1]TABLEAU DE BORD'!H4296</f>
        <v>0</v>
      </c>
      <c r="CJ4298">
        <f>'[1]TABLEAU DE BORD'!K4296-'[1]TABLEAU DE BORD'!I4296</f>
        <v>0</v>
      </c>
    </row>
    <row r="4299" spans="84:88" x14ac:dyDescent="0.25">
      <c r="CF4299">
        <f>'[1]TABLEAU DE BORD'!B4297</f>
        <v>0</v>
      </c>
      <c r="CG4299">
        <f>'[1]TABLEAU DE BORD'!E4297-'[1]TABLEAU DE BORD'!C4297</f>
        <v>0</v>
      </c>
      <c r="CI4299">
        <f>'[1]TABLEAU DE BORD'!H4297</f>
        <v>0</v>
      </c>
      <c r="CJ4299">
        <f>'[1]TABLEAU DE BORD'!K4297-'[1]TABLEAU DE BORD'!I4297</f>
        <v>0</v>
      </c>
    </row>
    <row r="4300" spans="84:88" x14ac:dyDescent="0.25">
      <c r="CF4300">
        <f>'[1]TABLEAU DE BORD'!B4298</f>
        <v>0</v>
      </c>
      <c r="CG4300">
        <f>'[1]TABLEAU DE BORD'!E4298-'[1]TABLEAU DE BORD'!C4298</f>
        <v>0</v>
      </c>
      <c r="CI4300">
        <f>'[1]TABLEAU DE BORD'!H4298</f>
        <v>0</v>
      </c>
      <c r="CJ4300">
        <f>'[1]TABLEAU DE BORD'!K4298-'[1]TABLEAU DE BORD'!I4298</f>
        <v>0</v>
      </c>
    </row>
    <row r="4301" spans="84:88" x14ac:dyDescent="0.25">
      <c r="CF4301">
        <f>'[1]TABLEAU DE BORD'!B4299</f>
        <v>0</v>
      </c>
      <c r="CG4301">
        <f>'[1]TABLEAU DE BORD'!E4299-'[1]TABLEAU DE BORD'!C4299</f>
        <v>0</v>
      </c>
      <c r="CI4301">
        <f>'[1]TABLEAU DE BORD'!H4299</f>
        <v>0</v>
      </c>
      <c r="CJ4301">
        <f>'[1]TABLEAU DE BORD'!K4299-'[1]TABLEAU DE BORD'!I4299</f>
        <v>0</v>
      </c>
    </row>
    <row r="4302" spans="84:88" x14ac:dyDescent="0.25">
      <c r="CF4302">
        <f>'[1]TABLEAU DE BORD'!B4300</f>
        <v>0</v>
      </c>
      <c r="CG4302">
        <f>'[1]TABLEAU DE BORD'!E4300-'[1]TABLEAU DE BORD'!C4300</f>
        <v>0</v>
      </c>
      <c r="CI4302">
        <f>'[1]TABLEAU DE BORD'!H4300</f>
        <v>0</v>
      </c>
      <c r="CJ4302">
        <f>'[1]TABLEAU DE BORD'!K4300-'[1]TABLEAU DE BORD'!I4300</f>
        <v>0</v>
      </c>
    </row>
    <row r="4303" spans="84:88" x14ac:dyDescent="0.25">
      <c r="CF4303">
        <f>'[1]TABLEAU DE BORD'!B4301</f>
        <v>0</v>
      </c>
      <c r="CG4303">
        <f>'[1]TABLEAU DE BORD'!E4301-'[1]TABLEAU DE BORD'!C4301</f>
        <v>0</v>
      </c>
      <c r="CI4303">
        <f>'[1]TABLEAU DE BORD'!H4301</f>
        <v>0</v>
      </c>
      <c r="CJ4303">
        <f>'[1]TABLEAU DE BORD'!K4301-'[1]TABLEAU DE BORD'!I4301</f>
        <v>0</v>
      </c>
    </row>
    <row r="4304" spans="84:88" x14ac:dyDescent="0.25">
      <c r="CF4304">
        <f>'[1]TABLEAU DE BORD'!B4302</f>
        <v>0</v>
      </c>
      <c r="CG4304">
        <f>'[1]TABLEAU DE BORD'!E4302-'[1]TABLEAU DE BORD'!C4302</f>
        <v>0</v>
      </c>
      <c r="CI4304">
        <f>'[1]TABLEAU DE BORD'!H4302</f>
        <v>0</v>
      </c>
      <c r="CJ4304">
        <f>'[1]TABLEAU DE BORD'!K4302-'[1]TABLEAU DE BORD'!I4302</f>
        <v>0</v>
      </c>
    </row>
    <row r="4305" spans="84:88" x14ac:dyDescent="0.25">
      <c r="CF4305">
        <f>'[1]TABLEAU DE BORD'!B4303</f>
        <v>0</v>
      </c>
      <c r="CG4305">
        <f>'[1]TABLEAU DE BORD'!E4303-'[1]TABLEAU DE BORD'!C4303</f>
        <v>0</v>
      </c>
      <c r="CI4305">
        <f>'[1]TABLEAU DE BORD'!H4303</f>
        <v>0</v>
      </c>
      <c r="CJ4305">
        <f>'[1]TABLEAU DE BORD'!K4303-'[1]TABLEAU DE BORD'!I4303</f>
        <v>0</v>
      </c>
    </row>
    <row r="4306" spans="84:88" x14ac:dyDescent="0.25">
      <c r="CF4306">
        <f>'[1]TABLEAU DE BORD'!B4304</f>
        <v>0</v>
      </c>
      <c r="CG4306">
        <f>'[1]TABLEAU DE BORD'!E4304-'[1]TABLEAU DE BORD'!C4304</f>
        <v>0</v>
      </c>
      <c r="CI4306">
        <f>'[1]TABLEAU DE BORD'!H4304</f>
        <v>0</v>
      </c>
      <c r="CJ4306">
        <f>'[1]TABLEAU DE BORD'!K4304-'[1]TABLEAU DE BORD'!I4304</f>
        <v>0</v>
      </c>
    </row>
    <row r="4307" spans="84:88" x14ac:dyDescent="0.25">
      <c r="CF4307">
        <f>'[1]TABLEAU DE BORD'!B4305</f>
        <v>0</v>
      </c>
      <c r="CG4307">
        <f>'[1]TABLEAU DE BORD'!E4305-'[1]TABLEAU DE BORD'!C4305</f>
        <v>0</v>
      </c>
      <c r="CI4307">
        <f>'[1]TABLEAU DE BORD'!H4305</f>
        <v>0</v>
      </c>
      <c r="CJ4307">
        <f>'[1]TABLEAU DE BORD'!K4305-'[1]TABLEAU DE BORD'!I4305</f>
        <v>0</v>
      </c>
    </row>
    <row r="4308" spans="84:88" x14ac:dyDescent="0.25">
      <c r="CF4308">
        <f>'[1]TABLEAU DE BORD'!B4306</f>
        <v>0</v>
      </c>
      <c r="CG4308">
        <f>'[1]TABLEAU DE BORD'!E4306-'[1]TABLEAU DE BORD'!C4306</f>
        <v>0</v>
      </c>
      <c r="CI4308">
        <f>'[1]TABLEAU DE BORD'!H4306</f>
        <v>0</v>
      </c>
      <c r="CJ4308">
        <f>'[1]TABLEAU DE BORD'!K4306-'[1]TABLEAU DE BORD'!I4306</f>
        <v>0</v>
      </c>
    </row>
    <row r="4309" spans="84:88" x14ac:dyDescent="0.25">
      <c r="CF4309">
        <f>'[1]TABLEAU DE BORD'!B4307</f>
        <v>0</v>
      </c>
      <c r="CG4309">
        <f>'[1]TABLEAU DE BORD'!E4307-'[1]TABLEAU DE BORD'!C4307</f>
        <v>0</v>
      </c>
      <c r="CI4309">
        <f>'[1]TABLEAU DE BORD'!H4307</f>
        <v>0</v>
      </c>
      <c r="CJ4309">
        <f>'[1]TABLEAU DE BORD'!K4307-'[1]TABLEAU DE BORD'!I4307</f>
        <v>0</v>
      </c>
    </row>
    <row r="4310" spans="84:88" x14ac:dyDescent="0.25">
      <c r="CF4310">
        <f>'[1]TABLEAU DE BORD'!B4308</f>
        <v>0</v>
      </c>
      <c r="CG4310">
        <f>'[1]TABLEAU DE BORD'!E4308-'[1]TABLEAU DE BORD'!C4308</f>
        <v>0</v>
      </c>
      <c r="CI4310">
        <f>'[1]TABLEAU DE BORD'!H4308</f>
        <v>0</v>
      </c>
      <c r="CJ4310">
        <f>'[1]TABLEAU DE BORD'!K4308-'[1]TABLEAU DE BORD'!I4308</f>
        <v>0</v>
      </c>
    </row>
    <row r="4311" spans="84:88" x14ac:dyDescent="0.25">
      <c r="CF4311">
        <f>'[1]TABLEAU DE BORD'!B4309</f>
        <v>0</v>
      </c>
      <c r="CG4311">
        <f>'[1]TABLEAU DE BORD'!E4309-'[1]TABLEAU DE BORD'!C4309</f>
        <v>0</v>
      </c>
      <c r="CI4311">
        <f>'[1]TABLEAU DE BORD'!H4309</f>
        <v>0</v>
      </c>
      <c r="CJ4311">
        <f>'[1]TABLEAU DE BORD'!K4309-'[1]TABLEAU DE BORD'!I4309</f>
        <v>0</v>
      </c>
    </row>
    <row r="4312" spans="84:88" x14ac:dyDescent="0.25">
      <c r="CF4312">
        <f>'[1]TABLEAU DE BORD'!B4310</f>
        <v>0</v>
      </c>
      <c r="CG4312">
        <f>'[1]TABLEAU DE BORD'!E4310-'[1]TABLEAU DE BORD'!C4310</f>
        <v>0</v>
      </c>
      <c r="CI4312">
        <f>'[1]TABLEAU DE BORD'!H4310</f>
        <v>0</v>
      </c>
      <c r="CJ4312">
        <f>'[1]TABLEAU DE BORD'!K4310-'[1]TABLEAU DE BORD'!I4310</f>
        <v>0</v>
      </c>
    </row>
    <row r="4313" spans="84:88" x14ac:dyDescent="0.25">
      <c r="CF4313">
        <f>'[1]TABLEAU DE BORD'!B4311</f>
        <v>0</v>
      </c>
      <c r="CG4313">
        <f>'[1]TABLEAU DE BORD'!E4311-'[1]TABLEAU DE BORD'!C4311</f>
        <v>0</v>
      </c>
      <c r="CI4313">
        <f>'[1]TABLEAU DE BORD'!H4311</f>
        <v>0</v>
      </c>
      <c r="CJ4313">
        <f>'[1]TABLEAU DE BORD'!K4311-'[1]TABLEAU DE BORD'!I4311</f>
        <v>0</v>
      </c>
    </row>
    <row r="4314" spans="84:88" x14ac:dyDescent="0.25">
      <c r="CF4314">
        <f>'[1]TABLEAU DE BORD'!B4312</f>
        <v>0</v>
      </c>
      <c r="CG4314">
        <f>'[1]TABLEAU DE BORD'!E4312-'[1]TABLEAU DE BORD'!C4312</f>
        <v>0</v>
      </c>
      <c r="CI4314">
        <f>'[1]TABLEAU DE BORD'!H4312</f>
        <v>0</v>
      </c>
      <c r="CJ4314">
        <f>'[1]TABLEAU DE BORD'!K4312-'[1]TABLEAU DE BORD'!I4312</f>
        <v>0</v>
      </c>
    </row>
    <row r="4315" spans="84:88" x14ac:dyDescent="0.25">
      <c r="CF4315">
        <f>'[1]TABLEAU DE BORD'!B4313</f>
        <v>0</v>
      </c>
      <c r="CG4315">
        <f>'[1]TABLEAU DE BORD'!E4313-'[1]TABLEAU DE BORD'!C4313</f>
        <v>0</v>
      </c>
      <c r="CI4315">
        <f>'[1]TABLEAU DE BORD'!H4313</f>
        <v>0</v>
      </c>
      <c r="CJ4315">
        <f>'[1]TABLEAU DE BORD'!K4313-'[1]TABLEAU DE BORD'!I4313</f>
        <v>0</v>
      </c>
    </row>
    <row r="4316" spans="84:88" x14ac:dyDescent="0.25">
      <c r="CF4316">
        <f>'[1]TABLEAU DE BORD'!B4314</f>
        <v>0</v>
      </c>
      <c r="CG4316">
        <f>'[1]TABLEAU DE BORD'!E4314-'[1]TABLEAU DE BORD'!C4314</f>
        <v>0</v>
      </c>
      <c r="CI4316">
        <f>'[1]TABLEAU DE BORD'!H4314</f>
        <v>0</v>
      </c>
      <c r="CJ4316">
        <f>'[1]TABLEAU DE BORD'!K4314-'[1]TABLEAU DE BORD'!I4314</f>
        <v>0</v>
      </c>
    </row>
    <row r="4317" spans="84:88" x14ac:dyDescent="0.25">
      <c r="CF4317">
        <f>'[1]TABLEAU DE BORD'!B4315</f>
        <v>0</v>
      </c>
      <c r="CG4317">
        <f>'[1]TABLEAU DE BORD'!E4315-'[1]TABLEAU DE BORD'!C4315</f>
        <v>0</v>
      </c>
      <c r="CI4317">
        <f>'[1]TABLEAU DE BORD'!H4315</f>
        <v>0</v>
      </c>
      <c r="CJ4317">
        <f>'[1]TABLEAU DE BORD'!K4315-'[1]TABLEAU DE BORD'!I4315</f>
        <v>0</v>
      </c>
    </row>
    <row r="4318" spans="84:88" x14ac:dyDescent="0.25">
      <c r="CF4318">
        <f>'[1]TABLEAU DE BORD'!B4316</f>
        <v>0</v>
      </c>
      <c r="CG4318">
        <f>'[1]TABLEAU DE BORD'!E4316-'[1]TABLEAU DE BORD'!C4316</f>
        <v>0</v>
      </c>
      <c r="CI4318">
        <f>'[1]TABLEAU DE BORD'!H4316</f>
        <v>0</v>
      </c>
      <c r="CJ4318">
        <f>'[1]TABLEAU DE BORD'!K4316-'[1]TABLEAU DE BORD'!I4316</f>
        <v>0</v>
      </c>
    </row>
    <row r="4319" spans="84:88" x14ac:dyDescent="0.25">
      <c r="CF4319">
        <f>'[1]TABLEAU DE BORD'!B4317</f>
        <v>0</v>
      </c>
      <c r="CG4319">
        <f>'[1]TABLEAU DE BORD'!E4317-'[1]TABLEAU DE BORD'!C4317</f>
        <v>0</v>
      </c>
      <c r="CI4319">
        <f>'[1]TABLEAU DE BORD'!H4317</f>
        <v>0</v>
      </c>
      <c r="CJ4319">
        <f>'[1]TABLEAU DE BORD'!K4317-'[1]TABLEAU DE BORD'!I4317</f>
        <v>0</v>
      </c>
    </row>
    <row r="4320" spans="84:88" x14ac:dyDescent="0.25">
      <c r="CF4320">
        <f>'[1]TABLEAU DE BORD'!B4318</f>
        <v>0</v>
      </c>
      <c r="CG4320">
        <f>'[1]TABLEAU DE BORD'!E4318-'[1]TABLEAU DE BORD'!C4318</f>
        <v>0</v>
      </c>
      <c r="CI4320">
        <f>'[1]TABLEAU DE BORD'!H4318</f>
        <v>0</v>
      </c>
      <c r="CJ4320">
        <f>'[1]TABLEAU DE BORD'!K4318-'[1]TABLEAU DE BORD'!I4318</f>
        <v>0</v>
      </c>
    </row>
    <row r="4321" spans="84:88" x14ac:dyDescent="0.25">
      <c r="CF4321">
        <f>'[1]TABLEAU DE BORD'!B4319</f>
        <v>0</v>
      </c>
      <c r="CG4321">
        <f>'[1]TABLEAU DE BORD'!E4319-'[1]TABLEAU DE BORD'!C4319</f>
        <v>0</v>
      </c>
      <c r="CI4321">
        <f>'[1]TABLEAU DE BORD'!H4319</f>
        <v>0</v>
      </c>
      <c r="CJ4321">
        <f>'[1]TABLEAU DE BORD'!K4319-'[1]TABLEAU DE BORD'!I4319</f>
        <v>0</v>
      </c>
    </row>
    <row r="4322" spans="84:88" x14ac:dyDescent="0.25">
      <c r="CF4322">
        <f>'[1]TABLEAU DE BORD'!B4320</f>
        <v>0</v>
      </c>
      <c r="CG4322">
        <f>'[1]TABLEAU DE BORD'!E4320-'[1]TABLEAU DE BORD'!C4320</f>
        <v>0</v>
      </c>
      <c r="CI4322">
        <f>'[1]TABLEAU DE BORD'!H4320</f>
        <v>0</v>
      </c>
      <c r="CJ4322">
        <f>'[1]TABLEAU DE BORD'!K4320-'[1]TABLEAU DE BORD'!I4320</f>
        <v>0</v>
      </c>
    </row>
    <row r="4323" spans="84:88" x14ac:dyDescent="0.25">
      <c r="CF4323">
        <f>'[1]TABLEAU DE BORD'!B4321</f>
        <v>0</v>
      </c>
      <c r="CG4323">
        <f>'[1]TABLEAU DE BORD'!E4321-'[1]TABLEAU DE BORD'!C4321</f>
        <v>0</v>
      </c>
      <c r="CI4323">
        <f>'[1]TABLEAU DE BORD'!H4321</f>
        <v>0</v>
      </c>
      <c r="CJ4323">
        <f>'[1]TABLEAU DE BORD'!K4321-'[1]TABLEAU DE BORD'!I4321</f>
        <v>0</v>
      </c>
    </row>
    <row r="4324" spans="84:88" x14ac:dyDescent="0.25">
      <c r="CF4324">
        <f>'[1]TABLEAU DE BORD'!B4322</f>
        <v>0</v>
      </c>
      <c r="CG4324">
        <f>'[1]TABLEAU DE BORD'!E4322-'[1]TABLEAU DE BORD'!C4322</f>
        <v>0</v>
      </c>
      <c r="CI4324">
        <f>'[1]TABLEAU DE BORD'!H4322</f>
        <v>0</v>
      </c>
      <c r="CJ4324">
        <f>'[1]TABLEAU DE BORD'!K4322-'[1]TABLEAU DE BORD'!I4322</f>
        <v>0</v>
      </c>
    </row>
    <row r="4325" spans="84:88" x14ac:dyDescent="0.25">
      <c r="CF4325">
        <f>'[1]TABLEAU DE BORD'!B4323</f>
        <v>0</v>
      </c>
      <c r="CG4325">
        <f>'[1]TABLEAU DE BORD'!E4323-'[1]TABLEAU DE BORD'!C4323</f>
        <v>0</v>
      </c>
      <c r="CI4325">
        <f>'[1]TABLEAU DE BORD'!H4323</f>
        <v>0</v>
      </c>
      <c r="CJ4325">
        <f>'[1]TABLEAU DE BORD'!K4323-'[1]TABLEAU DE BORD'!I4323</f>
        <v>0</v>
      </c>
    </row>
    <row r="4326" spans="84:88" x14ac:dyDescent="0.25">
      <c r="CF4326">
        <f>'[1]TABLEAU DE BORD'!B4324</f>
        <v>0</v>
      </c>
      <c r="CG4326">
        <f>'[1]TABLEAU DE BORD'!E4324-'[1]TABLEAU DE BORD'!C4324</f>
        <v>0</v>
      </c>
      <c r="CI4326">
        <f>'[1]TABLEAU DE BORD'!H4324</f>
        <v>0</v>
      </c>
      <c r="CJ4326">
        <f>'[1]TABLEAU DE BORD'!K4324-'[1]TABLEAU DE BORD'!I4324</f>
        <v>0</v>
      </c>
    </row>
    <row r="4327" spans="84:88" x14ac:dyDescent="0.25">
      <c r="CF4327">
        <f>'[1]TABLEAU DE BORD'!B4325</f>
        <v>0</v>
      </c>
      <c r="CG4327">
        <f>'[1]TABLEAU DE BORD'!E4325-'[1]TABLEAU DE BORD'!C4325</f>
        <v>0</v>
      </c>
      <c r="CI4327">
        <f>'[1]TABLEAU DE BORD'!H4325</f>
        <v>0</v>
      </c>
      <c r="CJ4327">
        <f>'[1]TABLEAU DE BORD'!K4325-'[1]TABLEAU DE BORD'!I4325</f>
        <v>0</v>
      </c>
    </row>
    <row r="4328" spans="84:88" x14ac:dyDescent="0.25">
      <c r="CF4328">
        <f>'[1]TABLEAU DE BORD'!B4326</f>
        <v>0</v>
      </c>
      <c r="CG4328">
        <f>'[1]TABLEAU DE BORD'!E4326-'[1]TABLEAU DE BORD'!C4326</f>
        <v>0</v>
      </c>
      <c r="CI4328">
        <f>'[1]TABLEAU DE BORD'!H4326</f>
        <v>0</v>
      </c>
      <c r="CJ4328">
        <f>'[1]TABLEAU DE BORD'!K4326-'[1]TABLEAU DE BORD'!I4326</f>
        <v>0</v>
      </c>
    </row>
    <row r="4329" spans="84:88" x14ac:dyDescent="0.25">
      <c r="CF4329">
        <f>'[1]TABLEAU DE BORD'!B4327</f>
        <v>0</v>
      </c>
      <c r="CG4329">
        <f>'[1]TABLEAU DE BORD'!E4327-'[1]TABLEAU DE BORD'!C4327</f>
        <v>0</v>
      </c>
      <c r="CI4329">
        <f>'[1]TABLEAU DE BORD'!H4327</f>
        <v>0</v>
      </c>
      <c r="CJ4329">
        <f>'[1]TABLEAU DE BORD'!K4327-'[1]TABLEAU DE BORD'!I4327</f>
        <v>0</v>
      </c>
    </row>
    <row r="4330" spans="84:88" x14ac:dyDescent="0.25">
      <c r="CF4330">
        <f>'[1]TABLEAU DE BORD'!B4328</f>
        <v>0</v>
      </c>
      <c r="CG4330">
        <f>'[1]TABLEAU DE BORD'!E4328-'[1]TABLEAU DE BORD'!C4328</f>
        <v>0</v>
      </c>
      <c r="CI4330">
        <f>'[1]TABLEAU DE BORD'!H4328</f>
        <v>0</v>
      </c>
      <c r="CJ4330">
        <f>'[1]TABLEAU DE BORD'!K4328-'[1]TABLEAU DE BORD'!I4328</f>
        <v>0</v>
      </c>
    </row>
    <row r="4331" spans="84:88" x14ac:dyDescent="0.25">
      <c r="CF4331">
        <f>'[1]TABLEAU DE BORD'!B4329</f>
        <v>0</v>
      </c>
      <c r="CG4331">
        <f>'[1]TABLEAU DE BORD'!E4329-'[1]TABLEAU DE BORD'!C4329</f>
        <v>0</v>
      </c>
      <c r="CI4331">
        <f>'[1]TABLEAU DE BORD'!H4329</f>
        <v>0</v>
      </c>
      <c r="CJ4331">
        <f>'[1]TABLEAU DE BORD'!K4329-'[1]TABLEAU DE BORD'!I4329</f>
        <v>0</v>
      </c>
    </row>
    <row r="4332" spans="84:88" x14ac:dyDescent="0.25">
      <c r="CF4332">
        <f>'[1]TABLEAU DE BORD'!B4330</f>
        <v>0</v>
      </c>
      <c r="CG4332">
        <f>'[1]TABLEAU DE BORD'!E4330-'[1]TABLEAU DE BORD'!C4330</f>
        <v>0</v>
      </c>
      <c r="CI4332">
        <f>'[1]TABLEAU DE BORD'!H4330</f>
        <v>0</v>
      </c>
      <c r="CJ4332">
        <f>'[1]TABLEAU DE BORD'!K4330-'[1]TABLEAU DE BORD'!I4330</f>
        <v>0</v>
      </c>
    </row>
    <row r="4333" spans="84:88" x14ac:dyDescent="0.25">
      <c r="CF4333">
        <f>'[1]TABLEAU DE BORD'!B4331</f>
        <v>0</v>
      </c>
      <c r="CG4333">
        <f>'[1]TABLEAU DE BORD'!E4331-'[1]TABLEAU DE BORD'!C4331</f>
        <v>0</v>
      </c>
      <c r="CI4333">
        <f>'[1]TABLEAU DE BORD'!H4331</f>
        <v>0</v>
      </c>
      <c r="CJ4333">
        <f>'[1]TABLEAU DE BORD'!K4331-'[1]TABLEAU DE BORD'!I4331</f>
        <v>0</v>
      </c>
    </row>
    <row r="4334" spans="84:88" x14ac:dyDescent="0.25">
      <c r="CF4334">
        <f>'[1]TABLEAU DE BORD'!B4332</f>
        <v>0</v>
      </c>
      <c r="CG4334">
        <f>'[1]TABLEAU DE BORD'!E4332-'[1]TABLEAU DE BORD'!C4332</f>
        <v>0</v>
      </c>
      <c r="CI4334">
        <f>'[1]TABLEAU DE BORD'!H4332</f>
        <v>0</v>
      </c>
      <c r="CJ4334">
        <f>'[1]TABLEAU DE BORD'!K4332-'[1]TABLEAU DE BORD'!I4332</f>
        <v>0</v>
      </c>
    </row>
    <row r="4335" spans="84:88" x14ac:dyDescent="0.25">
      <c r="CF4335">
        <f>'[1]TABLEAU DE BORD'!B4333</f>
        <v>0</v>
      </c>
      <c r="CG4335">
        <f>'[1]TABLEAU DE BORD'!E4333-'[1]TABLEAU DE BORD'!C4333</f>
        <v>0</v>
      </c>
      <c r="CI4335">
        <f>'[1]TABLEAU DE BORD'!H4333</f>
        <v>0</v>
      </c>
      <c r="CJ4335">
        <f>'[1]TABLEAU DE BORD'!K4333-'[1]TABLEAU DE BORD'!I4333</f>
        <v>0</v>
      </c>
    </row>
    <row r="4336" spans="84:88" x14ac:dyDescent="0.25">
      <c r="CF4336">
        <f>'[1]TABLEAU DE BORD'!B4334</f>
        <v>0</v>
      </c>
      <c r="CG4336">
        <f>'[1]TABLEAU DE BORD'!E4334-'[1]TABLEAU DE BORD'!C4334</f>
        <v>0</v>
      </c>
      <c r="CI4336">
        <f>'[1]TABLEAU DE BORD'!H4334</f>
        <v>0</v>
      </c>
      <c r="CJ4336">
        <f>'[1]TABLEAU DE BORD'!K4334-'[1]TABLEAU DE BORD'!I4334</f>
        <v>0</v>
      </c>
    </row>
    <row r="4337" spans="84:88" x14ac:dyDescent="0.25">
      <c r="CF4337">
        <f>'[1]TABLEAU DE BORD'!B4335</f>
        <v>0</v>
      </c>
      <c r="CG4337">
        <f>'[1]TABLEAU DE BORD'!E4335-'[1]TABLEAU DE BORD'!C4335</f>
        <v>0</v>
      </c>
      <c r="CI4337">
        <f>'[1]TABLEAU DE BORD'!H4335</f>
        <v>0</v>
      </c>
      <c r="CJ4337">
        <f>'[1]TABLEAU DE BORD'!K4335-'[1]TABLEAU DE BORD'!I4335</f>
        <v>0</v>
      </c>
    </row>
    <row r="4338" spans="84:88" x14ac:dyDescent="0.25">
      <c r="CF4338">
        <f>'[1]TABLEAU DE BORD'!B4336</f>
        <v>0</v>
      </c>
      <c r="CG4338">
        <f>'[1]TABLEAU DE BORD'!E4336-'[1]TABLEAU DE BORD'!C4336</f>
        <v>0</v>
      </c>
      <c r="CI4338">
        <f>'[1]TABLEAU DE BORD'!H4336</f>
        <v>0</v>
      </c>
      <c r="CJ4338">
        <f>'[1]TABLEAU DE BORD'!K4336-'[1]TABLEAU DE BORD'!I4336</f>
        <v>0</v>
      </c>
    </row>
    <row r="4339" spans="84:88" x14ac:dyDescent="0.25">
      <c r="CF4339">
        <f>'[1]TABLEAU DE BORD'!B4337</f>
        <v>0</v>
      </c>
      <c r="CG4339">
        <f>'[1]TABLEAU DE BORD'!E4337-'[1]TABLEAU DE BORD'!C4337</f>
        <v>0</v>
      </c>
      <c r="CI4339">
        <f>'[1]TABLEAU DE BORD'!H4337</f>
        <v>0</v>
      </c>
      <c r="CJ4339">
        <f>'[1]TABLEAU DE BORD'!K4337-'[1]TABLEAU DE BORD'!I4337</f>
        <v>0</v>
      </c>
    </row>
    <row r="4340" spans="84:88" x14ac:dyDescent="0.25">
      <c r="CF4340">
        <f>'[1]TABLEAU DE BORD'!B4338</f>
        <v>0</v>
      </c>
      <c r="CG4340">
        <f>'[1]TABLEAU DE BORD'!E4338-'[1]TABLEAU DE BORD'!C4338</f>
        <v>0</v>
      </c>
      <c r="CI4340">
        <f>'[1]TABLEAU DE BORD'!H4338</f>
        <v>0</v>
      </c>
      <c r="CJ4340">
        <f>'[1]TABLEAU DE BORD'!K4338-'[1]TABLEAU DE BORD'!I4338</f>
        <v>0</v>
      </c>
    </row>
    <row r="4341" spans="84:88" x14ac:dyDescent="0.25">
      <c r="CF4341">
        <f>'[1]TABLEAU DE BORD'!B4339</f>
        <v>0</v>
      </c>
      <c r="CG4341">
        <f>'[1]TABLEAU DE BORD'!E4339-'[1]TABLEAU DE BORD'!C4339</f>
        <v>0</v>
      </c>
      <c r="CI4341">
        <f>'[1]TABLEAU DE BORD'!H4339</f>
        <v>0</v>
      </c>
      <c r="CJ4341">
        <f>'[1]TABLEAU DE BORD'!K4339-'[1]TABLEAU DE BORD'!I4339</f>
        <v>0</v>
      </c>
    </row>
    <row r="4342" spans="84:88" x14ac:dyDescent="0.25">
      <c r="CF4342">
        <f>'[1]TABLEAU DE BORD'!B4340</f>
        <v>0</v>
      </c>
      <c r="CG4342">
        <f>'[1]TABLEAU DE BORD'!E4340-'[1]TABLEAU DE BORD'!C4340</f>
        <v>0</v>
      </c>
      <c r="CI4342">
        <f>'[1]TABLEAU DE BORD'!H4340</f>
        <v>0</v>
      </c>
      <c r="CJ4342">
        <f>'[1]TABLEAU DE BORD'!K4340-'[1]TABLEAU DE BORD'!I4340</f>
        <v>0</v>
      </c>
    </row>
    <row r="4343" spans="84:88" x14ac:dyDescent="0.25">
      <c r="CF4343">
        <f>'[1]TABLEAU DE BORD'!B4341</f>
        <v>0</v>
      </c>
      <c r="CG4343">
        <f>'[1]TABLEAU DE BORD'!E4341-'[1]TABLEAU DE BORD'!C4341</f>
        <v>0</v>
      </c>
      <c r="CI4343">
        <f>'[1]TABLEAU DE BORD'!H4341</f>
        <v>0</v>
      </c>
      <c r="CJ4343">
        <f>'[1]TABLEAU DE BORD'!K4341-'[1]TABLEAU DE BORD'!I4341</f>
        <v>0</v>
      </c>
    </row>
    <row r="4344" spans="84:88" x14ac:dyDescent="0.25">
      <c r="CF4344">
        <f>'[1]TABLEAU DE BORD'!B4342</f>
        <v>0</v>
      </c>
      <c r="CG4344">
        <f>'[1]TABLEAU DE BORD'!E4342-'[1]TABLEAU DE BORD'!C4342</f>
        <v>0</v>
      </c>
      <c r="CI4344">
        <f>'[1]TABLEAU DE BORD'!H4342</f>
        <v>0</v>
      </c>
      <c r="CJ4344">
        <f>'[1]TABLEAU DE BORD'!K4342-'[1]TABLEAU DE BORD'!I4342</f>
        <v>0</v>
      </c>
    </row>
    <row r="4345" spans="84:88" x14ac:dyDescent="0.25">
      <c r="CF4345">
        <f>'[1]TABLEAU DE BORD'!B4343</f>
        <v>0</v>
      </c>
      <c r="CG4345">
        <f>'[1]TABLEAU DE BORD'!E4343-'[1]TABLEAU DE BORD'!C4343</f>
        <v>0</v>
      </c>
      <c r="CI4345">
        <f>'[1]TABLEAU DE BORD'!H4343</f>
        <v>0</v>
      </c>
      <c r="CJ4345">
        <f>'[1]TABLEAU DE BORD'!K4343-'[1]TABLEAU DE BORD'!I4343</f>
        <v>0</v>
      </c>
    </row>
    <row r="4346" spans="84:88" x14ac:dyDescent="0.25">
      <c r="CF4346">
        <f>'[1]TABLEAU DE BORD'!B4344</f>
        <v>0</v>
      </c>
      <c r="CG4346">
        <f>'[1]TABLEAU DE BORD'!E4344-'[1]TABLEAU DE BORD'!C4344</f>
        <v>0</v>
      </c>
      <c r="CI4346">
        <f>'[1]TABLEAU DE BORD'!H4344</f>
        <v>0</v>
      </c>
      <c r="CJ4346">
        <f>'[1]TABLEAU DE BORD'!K4344-'[1]TABLEAU DE BORD'!I4344</f>
        <v>0</v>
      </c>
    </row>
    <row r="4347" spans="84:88" x14ac:dyDescent="0.25">
      <c r="CF4347">
        <f>'[1]TABLEAU DE BORD'!B4345</f>
        <v>0</v>
      </c>
      <c r="CG4347">
        <f>'[1]TABLEAU DE BORD'!E4345-'[1]TABLEAU DE BORD'!C4345</f>
        <v>0</v>
      </c>
      <c r="CI4347">
        <f>'[1]TABLEAU DE BORD'!H4345</f>
        <v>0</v>
      </c>
      <c r="CJ4347">
        <f>'[1]TABLEAU DE BORD'!K4345-'[1]TABLEAU DE BORD'!I4345</f>
        <v>0</v>
      </c>
    </row>
    <row r="4348" spans="84:88" x14ac:dyDescent="0.25">
      <c r="CF4348">
        <f>'[1]TABLEAU DE BORD'!B4346</f>
        <v>0</v>
      </c>
      <c r="CG4348">
        <f>'[1]TABLEAU DE BORD'!E4346-'[1]TABLEAU DE BORD'!C4346</f>
        <v>0</v>
      </c>
      <c r="CI4348">
        <f>'[1]TABLEAU DE BORD'!H4346</f>
        <v>0</v>
      </c>
      <c r="CJ4348">
        <f>'[1]TABLEAU DE BORD'!K4346-'[1]TABLEAU DE BORD'!I4346</f>
        <v>0</v>
      </c>
    </row>
    <row r="4349" spans="84:88" x14ac:dyDescent="0.25">
      <c r="CF4349">
        <f>'[1]TABLEAU DE BORD'!B4347</f>
        <v>0</v>
      </c>
      <c r="CG4349">
        <f>'[1]TABLEAU DE BORD'!E4347-'[1]TABLEAU DE BORD'!C4347</f>
        <v>0</v>
      </c>
      <c r="CI4349">
        <f>'[1]TABLEAU DE BORD'!H4347</f>
        <v>0</v>
      </c>
      <c r="CJ4349">
        <f>'[1]TABLEAU DE BORD'!K4347-'[1]TABLEAU DE BORD'!I4347</f>
        <v>0</v>
      </c>
    </row>
    <row r="4350" spans="84:88" x14ac:dyDescent="0.25">
      <c r="CF4350">
        <f>'[1]TABLEAU DE BORD'!B4348</f>
        <v>0</v>
      </c>
      <c r="CG4350">
        <f>'[1]TABLEAU DE BORD'!E4348-'[1]TABLEAU DE BORD'!C4348</f>
        <v>0</v>
      </c>
      <c r="CI4350">
        <f>'[1]TABLEAU DE BORD'!H4348</f>
        <v>0</v>
      </c>
      <c r="CJ4350">
        <f>'[1]TABLEAU DE BORD'!K4348-'[1]TABLEAU DE BORD'!I4348</f>
        <v>0</v>
      </c>
    </row>
    <row r="4351" spans="84:88" x14ac:dyDescent="0.25">
      <c r="CF4351">
        <f>'[1]TABLEAU DE BORD'!B4349</f>
        <v>0</v>
      </c>
      <c r="CG4351">
        <f>'[1]TABLEAU DE BORD'!E4349-'[1]TABLEAU DE BORD'!C4349</f>
        <v>0</v>
      </c>
      <c r="CI4351">
        <f>'[1]TABLEAU DE BORD'!H4349</f>
        <v>0</v>
      </c>
      <c r="CJ4351">
        <f>'[1]TABLEAU DE BORD'!K4349-'[1]TABLEAU DE BORD'!I4349</f>
        <v>0</v>
      </c>
    </row>
    <row r="4352" spans="84:88" x14ac:dyDescent="0.25">
      <c r="CF4352">
        <f>'[1]TABLEAU DE BORD'!B4350</f>
        <v>0</v>
      </c>
      <c r="CG4352">
        <f>'[1]TABLEAU DE BORD'!E4350-'[1]TABLEAU DE BORD'!C4350</f>
        <v>0</v>
      </c>
      <c r="CI4352">
        <f>'[1]TABLEAU DE BORD'!H4350</f>
        <v>0</v>
      </c>
      <c r="CJ4352">
        <f>'[1]TABLEAU DE BORD'!K4350-'[1]TABLEAU DE BORD'!I4350</f>
        <v>0</v>
      </c>
    </row>
    <row r="4353" spans="84:88" x14ac:dyDescent="0.25">
      <c r="CF4353">
        <f>'[1]TABLEAU DE BORD'!B4351</f>
        <v>0</v>
      </c>
      <c r="CG4353">
        <f>'[1]TABLEAU DE BORD'!E4351-'[1]TABLEAU DE BORD'!C4351</f>
        <v>0</v>
      </c>
      <c r="CI4353">
        <f>'[1]TABLEAU DE BORD'!H4351</f>
        <v>0</v>
      </c>
      <c r="CJ4353">
        <f>'[1]TABLEAU DE BORD'!K4351-'[1]TABLEAU DE BORD'!I4351</f>
        <v>0</v>
      </c>
    </row>
    <row r="4354" spans="84:88" x14ac:dyDescent="0.25">
      <c r="CF4354">
        <f>'[1]TABLEAU DE BORD'!B4352</f>
        <v>0</v>
      </c>
      <c r="CG4354">
        <f>'[1]TABLEAU DE BORD'!E4352-'[1]TABLEAU DE BORD'!C4352</f>
        <v>0</v>
      </c>
      <c r="CI4354">
        <f>'[1]TABLEAU DE BORD'!H4352</f>
        <v>0</v>
      </c>
      <c r="CJ4354">
        <f>'[1]TABLEAU DE BORD'!K4352-'[1]TABLEAU DE BORD'!I4352</f>
        <v>0</v>
      </c>
    </row>
    <row r="4355" spans="84:88" x14ac:dyDescent="0.25">
      <c r="CF4355">
        <f>'[1]TABLEAU DE BORD'!B4353</f>
        <v>0</v>
      </c>
      <c r="CG4355">
        <f>'[1]TABLEAU DE BORD'!E4353-'[1]TABLEAU DE BORD'!C4353</f>
        <v>0</v>
      </c>
      <c r="CI4355">
        <f>'[1]TABLEAU DE BORD'!H4353</f>
        <v>0</v>
      </c>
      <c r="CJ4355">
        <f>'[1]TABLEAU DE BORD'!K4353-'[1]TABLEAU DE BORD'!I4353</f>
        <v>0</v>
      </c>
    </row>
    <row r="4356" spans="84:88" x14ac:dyDescent="0.25">
      <c r="CF4356">
        <f>'[1]TABLEAU DE BORD'!B4354</f>
        <v>0</v>
      </c>
      <c r="CG4356">
        <f>'[1]TABLEAU DE BORD'!E4354-'[1]TABLEAU DE BORD'!C4354</f>
        <v>0</v>
      </c>
      <c r="CI4356">
        <f>'[1]TABLEAU DE BORD'!H4354</f>
        <v>0</v>
      </c>
      <c r="CJ4356">
        <f>'[1]TABLEAU DE BORD'!K4354-'[1]TABLEAU DE BORD'!I4354</f>
        <v>0</v>
      </c>
    </row>
    <row r="4357" spans="84:88" x14ac:dyDescent="0.25">
      <c r="CF4357">
        <f>'[1]TABLEAU DE BORD'!B4355</f>
        <v>0</v>
      </c>
      <c r="CG4357">
        <f>'[1]TABLEAU DE BORD'!E4355-'[1]TABLEAU DE BORD'!C4355</f>
        <v>0</v>
      </c>
      <c r="CI4357">
        <f>'[1]TABLEAU DE BORD'!H4355</f>
        <v>0</v>
      </c>
      <c r="CJ4357">
        <f>'[1]TABLEAU DE BORD'!K4355-'[1]TABLEAU DE BORD'!I4355</f>
        <v>0</v>
      </c>
    </row>
    <row r="4358" spans="84:88" x14ac:dyDescent="0.25">
      <c r="CF4358">
        <f>'[1]TABLEAU DE BORD'!B4356</f>
        <v>0</v>
      </c>
      <c r="CG4358">
        <f>'[1]TABLEAU DE BORD'!E4356-'[1]TABLEAU DE BORD'!C4356</f>
        <v>0</v>
      </c>
      <c r="CI4358">
        <f>'[1]TABLEAU DE BORD'!H4356</f>
        <v>0</v>
      </c>
      <c r="CJ4358">
        <f>'[1]TABLEAU DE BORD'!K4356-'[1]TABLEAU DE BORD'!I4356</f>
        <v>0</v>
      </c>
    </row>
    <row r="4359" spans="84:88" x14ac:dyDescent="0.25">
      <c r="CF4359">
        <f>'[1]TABLEAU DE BORD'!B4357</f>
        <v>0</v>
      </c>
      <c r="CG4359">
        <f>'[1]TABLEAU DE BORD'!E4357-'[1]TABLEAU DE BORD'!C4357</f>
        <v>0</v>
      </c>
      <c r="CI4359">
        <f>'[1]TABLEAU DE BORD'!H4357</f>
        <v>0</v>
      </c>
      <c r="CJ4359">
        <f>'[1]TABLEAU DE BORD'!K4357-'[1]TABLEAU DE BORD'!I4357</f>
        <v>0</v>
      </c>
    </row>
    <row r="4360" spans="84:88" x14ac:dyDescent="0.25">
      <c r="CF4360">
        <f>'[1]TABLEAU DE BORD'!B4358</f>
        <v>0</v>
      </c>
      <c r="CG4360">
        <f>'[1]TABLEAU DE BORD'!E4358-'[1]TABLEAU DE BORD'!C4358</f>
        <v>0</v>
      </c>
      <c r="CI4360">
        <f>'[1]TABLEAU DE BORD'!H4358</f>
        <v>0</v>
      </c>
      <c r="CJ4360">
        <f>'[1]TABLEAU DE BORD'!K4358-'[1]TABLEAU DE BORD'!I4358</f>
        <v>0</v>
      </c>
    </row>
    <row r="4361" spans="84:88" x14ac:dyDescent="0.25">
      <c r="CF4361">
        <f>'[1]TABLEAU DE BORD'!B4359</f>
        <v>0</v>
      </c>
      <c r="CG4361">
        <f>'[1]TABLEAU DE BORD'!E4359-'[1]TABLEAU DE BORD'!C4359</f>
        <v>0</v>
      </c>
      <c r="CI4361">
        <f>'[1]TABLEAU DE BORD'!H4359</f>
        <v>0</v>
      </c>
      <c r="CJ4361">
        <f>'[1]TABLEAU DE BORD'!K4359-'[1]TABLEAU DE BORD'!I4359</f>
        <v>0</v>
      </c>
    </row>
    <row r="4362" spans="84:88" x14ac:dyDescent="0.25">
      <c r="CF4362">
        <f>'[1]TABLEAU DE BORD'!B4360</f>
        <v>0</v>
      </c>
      <c r="CG4362">
        <f>'[1]TABLEAU DE BORD'!E4360-'[1]TABLEAU DE BORD'!C4360</f>
        <v>0</v>
      </c>
      <c r="CI4362">
        <f>'[1]TABLEAU DE BORD'!H4360</f>
        <v>0</v>
      </c>
      <c r="CJ4362">
        <f>'[1]TABLEAU DE BORD'!K4360-'[1]TABLEAU DE BORD'!I4360</f>
        <v>0</v>
      </c>
    </row>
    <row r="4363" spans="84:88" x14ac:dyDescent="0.25">
      <c r="CF4363">
        <f>'[1]TABLEAU DE BORD'!B4361</f>
        <v>0</v>
      </c>
      <c r="CG4363">
        <f>'[1]TABLEAU DE BORD'!E4361-'[1]TABLEAU DE BORD'!C4361</f>
        <v>0</v>
      </c>
      <c r="CI4363">
        <f>'[1]TABLEAU DE BORD'!H4361</f>
        <v>0</v>
      </c>
      <c r="CJ4363">
        <f>'[1]TABLEAU DE BORD'!K4361-'[1]TABLEAU DE BORD'!I4361</f>
        <v>0</v>
      </c>
    </row>
    <row r="4364" spans="84:88" x14ac:dyDescent="0.25">
      <c r="CF4364">
        <f>'[1]TABLEAU DE BORD'!B4362</f>
        <v>0</v>
      </c>
      <c r="CG4364">
        <f>'[1]TABLEAU DE BORD'!E4362-'[1]TABLEAU DE BORD'!C4362</f>
        <v>0</v>
      </c>
      <c r="CI4364">
        <f>'[1]TABLEAU DE BORD'!H4362</f>
        <v>0</v>
      </c>
      <c r="CJ4364">
        <f>'[1]TABLEAU DE BORD'!K4362-'[1]TABLEAU DE BORD'!I4362</f>
        <v>0</v>
      </c>
    </row>
    <row r="4365" spans="84:88" x14ac:dyDescent="0.25">
      <c r="CF4365">
        <f>'[1]TABLEAU DE BORD'!B4363</f>
        <v>0</v>
      </c>
      <c r="CG4365">
        <f>'[1]TABLEAU DE BORD'!E4363-'[1]TABLEAU DE BORD'!C4363</f>
        <v>0</v>
      </c>
      <c r="CI4365">
        <f>'[1]TABLEAU DE BORD'!H4363</f>
        <v>0</v>
      </c>
      <c r="CJ4365">
        <f>'[1]TABLEAU DE BORD'!K4363-'[1]TABLEAU DE BORD'!I4363</f>
        <v>0</v>
      </c>
    </row>
    <row r="4366" spans="84:88" x14ac:dyDescent="0.25">
      <c r="CF4366">
        <f>'[1]TABLEAU DE BORD'!B4364</f>
        <v>0</v>
      </c>
      <c r="CG4366">
        <f>'[1]TABLEAU DE BORD'!E4364-'[1]TABLEAU DE BORD'!C4364</f>
        <v>0</v>
      </c>
      <c r="CI4366">
        <f>'[1]TABLEAU DE BORD'!H4364</f>
        <v>0</v>
      </c>
      <c r="CJ4366">
        <f>'[1]TABLEAU DE BORD'!K4364-'[1]TABLEAU DE BORD'!I4364</f>
        <v>0</v>
      </c>
    </row>
    <row r="4367" spans="84:88" x14ac:dyDescent="0.25">
      <c r="CF4367">
        <f>'[1]TABLEAU DE BORD'!B4365</f>
        <v>0</v>
      </c>
      <c r="CG4367">
        <f>'[1]TABLEAU DE BORD'!E4365-'[1]TABLEAU DE BORD'!C4365</f>
        <v>0</v>
      </c>
      <c r="CI4367">
        <f>'[1]TABLEAU DE BORD'!H4365</f>
        <v>0</v>
      </c>
      <c r="CJ4367">
        <f>'[1]TABLEAU DE BORD'!K4365-'[1]TABLEAU DE BORD'!I4365</f>
        <v>0</v>
      </c>
    </row>
    <row r="4368" spans="84:88" x14ac:dyDescent="0.25">
      <c r="CF4368">
        <f>'[1]TABLEAU DE BORD'!B4366</f>
        <v>0</v>
      </c>
      <c r="CG4368">
        <f>'[1]TABLEAU DE BORD'!E4366-'[1]TABLEAU DE BORD'!C4366</f>
        <v>0</v>
      </c>
      <c r="CI4368">
        <f>'[1]TABLEAU DE BORD'!H4366</f>
        <v>0</v>
      </c>
      <c r="CJ4368">
        <f>'[1]TABLEAU DE BORD'!K4366-'[1]TABLEAU DE BORD'!I4366</f>
        <v>0</v>
      </c>
    </row>
    <row r="4369" spans="84:88" x14ac:dyDescent="0.25">
      <c r="CF4369">
        <f>'[1]TABLEAU DE BORD'!B4367</f>
        <v>0</v>
      </c>
      <c r="CG4369">
        <f>'[1]TABLEAU DE BORD'!E4367-'[1]TABLEAU DE BORD'!C4367</f>
        <v>0</v>
      </c>
      <c r="CI4369">
        <f>'[1]TABLEAU DE BORD'!H4367</f>
        <v>0</v>
      </c>
      <c r="CJ4369">
        <f>'[1]TABLEAU DE BORD'!K4367-'[1]TABLEAU DE BORD'!I4367</f>
        <v>0</v>
      </c>
    </row>
    <row r="4370" spans="84:88" x14ac:dyDescent="0.25">
      <c r="CF4370">
        <f>'[1]TABLEAU DE BORD'!B4368</f>
        <v>0</v>
      </c>
      <c r="CG4370">
        <f>'[1]TABLEAU DE BORD'!E4368-'[1]TABLEAU DE BORD'!C4368</f>
        <v>0</v>
      </c>
      <c r="CI4370">
        <f>'[1]TABLEAU DE BORD'!H4368</f>
        <v>0</v>
      </c>
      <c r="CJ4370">
        <f>'[1]TABLEAU DE BORD'!K4368-'[1]TABLEAU DE BORD'!I4368</f>
        <v>0</v>
      </c>
    </row>
    <row r="4371" spans="84:88" x14ac:dyDescent="0.25">
      <c r="CF4371">
        <f>'[1]TABLEAU DE BORD'!B4369</f>
        <v>0</v>
      </c>
      <c r="CG4371">
        <f>'[1]TABLEAU DE BORD'!E4369-'[1]TABLEAU DE BORD'!C4369</f>
        <v>0</v>
      </c>
      <c r="CI4371">
        <f>'[1]TABLEAU DE BORD'!H4369</f>
        <v>0</v>
      </c>
      <c r="CJ4371">
        <f>'[1]TABLEAU DE BORD'!K4369-'[1]TABLEAU DE BORD'!I4369</f>
        <v>0</v>
      </c>
    </row>
    <row r="4372" spans="84:88" x14ac:dyDescent="0.25">
      <c r="CF4372">
        <f>'[1]TABLEAU DE BORD'!B4370</f>
        <v>0</v>
      </c>
      <c r="CG4372">
        <f>'[1]TABLEAU DE BORD'!E4370-'[1]TABLEAU DE BORD'!C4370</f>
        <v>0</v>
      </c>
      <c r="CI4372">
        <f>'[1]TABLEAU DE BORD'!H4370</f>
        <v>0</v>
      </c>
      <c r="CJ4372">
        <f>'[1]TABLEAU DE BORD'!K4370-'[1]TABLEAU DE BORD'!I4370</f>
        <v>0</v>
      </c>
    </row>
    <row r="4373" spans="84:88" x14ac:dyDescent="0.25">
      <c r="CF4373">
        <f>'[1]TABLEAU DE BORD'!B4371</f>
        <v>0</v>
      </c>
      <c r="CG4373">
        <f>'[1]TABLEAU DE BORD'!E4371-'[1]TABLEAU DE BORD'!C4371</f>
        <v>0</v>
      </c>
      <c r="CI4373">
        <f>'[1]TABLEAU DE BORD'!H4371</f>
        <v>0</v>
      </c>
      <c r="CJ4373">
        <f>'[1]TABLEAU DE BORD'!K4371-'[1]TABLEAU DE BORD'!I4371</f>
        <v>0</v>
      </c>
    </row>
    <row r="4374" spans="84:88" x14ac:dyDescent="0.25">
      <c r="CF4374">
        <f>'[1]TABLEAU DE BORD'!B4372</f>
        <v>0</v>
      </c>
      <c r="CG4374">
        <f>'[1]TABLEAU DE BORD'!E4372-'[1]TABLEAU DE BORD'!C4372</f>
        <v>0</v>
      </c>
      <c r="CI4374">
        <f>'[1]TABLEAU DE BORD'!H4372</f>
        <v>0</v>
      </c>
      <c r="CJ4374">
        <f>'[1]TABLEAU DE BORD'!K4372-'[1]TABLEAU DE BORD'!I4372</f>
        <v>0</v>
      </c>
    </row>
    <row r="4375" spans="84:88" x14ac:dyDescent="0.25">
      <c r="CF4375">
        <f>'[1]TABLEAU DE BORD'!B4373</f>
        <v>0</v>
      </c>
      <c r="CG4375">
        <f>'[1]TABLEAU DE BORD'!E4373-'[1]TABLEAU DE BORD'!C4373</f>
        <v>0</v>
      </c>
      <c r="CI4375">
        <f>'[1]TABLEAU DE BORD'!H4373</f>
        <v>0</v>
      </c>
      <c r="CJ4375">
        <f>'[1]TABLEAU DE BORD'!K4373-'[1]TABLEAU DE BORD'!I4373</f>
        <v>0</v>
      </c>
    </row>
    <row r="4376" spans="84:88" x14ac:dyDescent="0.25">
      <c r="CF4376">
        <f>'[1]TABLEAU DE BORD'!B4374</f>
        <v>0</v>
      </c>
      <c r="CG4376">
        <f>'[1]TABLEAU DE BORD'!E4374-'[1]TABLEAU DE BORD'!C4374</f>
        <v>0</v>
      </c>
      <c r="CI4376">
        <f>'[1]TABLEAU DE BORD'!H4374</f>
        <v>0</v>
      </c>
      <c r="CJ4376">
        <f>'[1]TABLEAU DE BORD'!K4374-'[1]TABLEAU DE BORD'!I4374</f>
        <v>0</v>
      </c>
    </row>
    <row r="4377" spans="84:88" x14ac:dyDescent="0.25">
      <c r="CF4377">
        <f>'[1]TABLEAU DE BORD'!B4375</f>
        <v>0</v>
      </c>
      <c r="CG4377">
        <f>'[1]TABLEAU DE BORD'!E4375-'[1]TABLEAU DE BORD'!C4375</f>
        <v>0</v>
      </c>
      <c r="CI4377">
        <f>'[1]TABLEAU DE BORD'!H4375</f>
        <v>0</v>
      </c>
      <c r="CJ4377">
        <f>'[1]TABLEAU DE BORD'!K4375-'[1]TABLEAU DE BORD'!I4375</f>
        <v>0</v>
      </c>
    </row>
    <row r="4378" spans="84:88" x14ac:dyDescent="0.25">
      <c r="CF4378">
        <f>'[1]TABLEAU DE BORD'!B4376</f>
        <v>0</v>
      </c>
      <c r="CG4378">
        <f>'[1]TABLEAU DE BORD'!E4376-'[1]TABLEAU DE BORD'!C4376</f>
        <v>0</v>
      </c>
      <c r="CI4378">
        <f>'[1]TABLEAU DE BORD'!H4376</f>
        <v>0</v>
      </c>
      <c r="CJ4378">
        <f>'[1]TABLEAU DE BORD'!K4376-'[1]TABLEAU DE BORD'!I4376</f>
        <v>0</v>
      </c>
    </row>
    <row r="4379" spans="84:88" x14ac:dyDescent="0.25">
      <c r="CF4379">
        <f>'[1]TABLEAU DE BORD'!B4377</f>
        <v>0</v>
      </c>
      <c r="CG4379">
        <f>'[1]TABLEAU DE BORD'!E4377-'[1]TABLEAU DE BORD'!C4377</f>
        <v>0</v>
      </c>
      <c r="CI4379">
        <f>'[1]TABLEAU DE BORD'!H4377</f>
        <v>0</v>
      </c>
      <c r="CJ4379">
        <f>'[1]TABLEAU DE BORD'!K4377-'[1]TABLEAU DE BORD'!I4377</f>
        <v>0</v>
      </c>
    </row>
    <row r="4380" spans="84:88" x14ac:dyDescent="0.25">
      <c r="CF4380">
        <f>'[1]TABLEAU DE BORD'!B4378</f>
        <v>0</v>
      </c>
      <c r="CG4380">
        <f>'[1]TABLEAU DE BORD'!E4378-'[1]TABLEAU DE BORD'!C4378</f>
        <v>0</v>
      </c>
      <c r="CI4380">
        <f>'[1]TABLEAU DE BORD'!H4378</f>
        <v>0</v>
      </c>
      <c r="CJ4380">
        <f>'[1]TABLEAU DE BORD'!K4378-'[1]TABLEAU DE BORD'!I4378</f>
        <v>0</v>
      </c>
    </row>
    <row r="4381" spans="84:88" x14ac:dyDescent="0.25">
      <c r="CF4381">
        <f>'[1]TABLEAU DE BORD'!B4379</f>
        <v>0</v>
      </c>
      <c r="CG4381">
        <f>'[1]TABLEAU DE BORD'!E4379-'[1]TABLEAU DE BORD'!C4379</f>
        <v>0</v>
      </c>
      <c r="CI4381">
        <f>'[1]TABLEAU DE BORD'!H4379</f>
        <v>0</v>
      </c>
      <c r="CJ4381">
        <f>'[1]TABLEAU DE BORD'!K4379-'[1]TABLEAU DE BORD'!I4379</f>
        <v>0</v>
      </c>
    </row>
    <row r="4382" spans="84:88" x14ac:dyDescent="0.25">
      <c r="CF4382">
        <f>'[1]TABLEAU DE BORD'!B4380</f>
        <v>0</v>
      </c>
      <c r="CG4382">
        <f>'[1]TABLEAU DE BORD'!E4380-'[1]TABLEAU DE BORD'!C4380</f>
        <v>0</v>
      </c>
      <c r="CI4382">
        <f>'[1]TABLEAU DE BORD'!H4380</f>
        <v>0</v>
      </c>
      <c r="CJ4382">
        <f>'[1]TABLEAU DE BORD'!K4380-'[1]TABLEAU DE BORD'!I4380</f>
        <v>0</v>
      </c>
    </row>
    <row r="4383" spans="84:88" x14ac:dyDescent="0.25">
      <c r="CF4383">
        <f>'[1]TABLEAU DE BORD'!B4381</f>
        <v>0</v>
      </c>
      <c r="CG4383">
        <f>'[1]TABLEAU DE BORD'!E4381-'[1]TABLEAU DE BORD'!C4381</f>
        <v>0</v>
      </c>
      <c r="CI4383">
        <f>'[1]TABLEAU DE BORD'!H4381</f>
        <v>0</v>
      </c>
      <c r="CJ4383">
        <f>'[1]TABLEAU DE BORD'!K4381-'[1]TABLEAU DE BORD'!I4381</f>
        <v>0</v>
      </c>
    </row>
    <row r="4384" spans="84:88" x14ac:dyDescent="0.25">
      <c r="CF4384">
        <f>'[1]TABLEAU DE BORD'!B4382</f>
        <v>0</v>
      </c>
      <c r="CG4384">
        <f>'[1]TABLEAU DE BORD'!E4382-'[1]TABLEAU DE BORD'!C4382</f>
        <v>0</v>
      </c>
      <c r="CI4384">
        <f>'[1]TABLEAU DE BORD'!H4382</f>
        <v>0</v>
      </c>
      <c r="CJ4384">
        <f>'[1]TABLEAU DE BORD'!K4382-'[1]TABLEAU DE BORD'!I4382</f>
        <v>0</v>
      </c>
    </row>
    <row r="4385" spans="84:88" x14ac:dyDescent="0.25">
      <c r="CF4385">
        <f>'[1]TABLEAU DE BORD'!B4383</f>
        <v>0</v>
      </c>
      <c r="CG4385">
        <f>'[1]TABLEAU DE BORD'!E4383-'[1]TABLEAU DE BORD'!C4383</f>
        <v>0</v>
      </c>
      <c r="CI4385">
        <f>'[1]TABLEAU DE BORD'!H4383</f>
        <v>0</v>
      </c>
      <c r="CJ4385">
        <f>'[1]TABLEAU DE BORD'!K4383-'[1]TABLEAU DE BORD'!I4383</f>
        <v>0</v>
      </c>
    </row>
    <row r="4386" spans="84:88" x14ac:dyDescent="0.25">
      <c r="CF4386">
        <f>'[1]TABLEAU DE BORD'!B4384</f>
        <v>0</v>
      </c>
      <c r="CG4386">
        <f>'[1]TABLEAU DE BORD'!E4384-'[1]TABLEAU DE BORD'!C4384</f>
        <v>0</v>
      </c>
      <c r="CI4386">
        <f>'[1]TABLEAU DE BORD'!H4384</f>
        <v>0</v>
      </c>
      <c r="CJ4386">
        <f>'[1]TABLEAU DE BORD'!K4384-'[1]TABLEAU DE BORD'!I4384</f>
        <v>0</v>
      </c>
    </row>
    <row r="4387" spans="84:88" x14ac:dyDescent="0.25">
      <c r="CF4387">
        <f>'[1]TABLEAU DE BORD'!B4385</f>
        <v>0</v>
      </c>
      <c r="CG4387">
        <f>'[1]TABLEAU DE BORD'!E4385-'[1]TABLEAU DE BORD'!C4385</f>
        <v>0</v>
      </c>
      <c r="CI4387">
        <f>'[1]TABLEAU DE BORD'!H4385</f>
        <v>0</v>
      </c>
      <c r="CJ4387">
        <f>'[1]TABLEAU DE BORD'!K4385-'[1]TABLEAU DE BORD'!I4385</f>
        <v>0</v>
      </c>
    </row>
    <row r="4388" spans="84:88" x14ac:dyDescent="0.25">
      <c r="CF4388">
        <f>'[1]TABLEAU DE BORD'!B4386</f>
        <v>0</v>
      </c>
      <c r="CG4388">
        <f>'[1]TABLEAU DE BORD'!E4386-'[1]TABLEAU DE BORD'!C4386</f>
        <v>0</v>
      </c>
      <c r="CI4388">
        <f>'[1]TABLEAU DE BORD'!H4386</f>
        <v>0</v>
      </c>
      <c r="CJ4388">
        <f>'[1]TABLEAU DE BORD'!K4386-'[1]TABLEAU DE BORD'!I4386</f>
        <v>0</v>
      </c>
    </row>
    <row r="4389" spans="84:88" x14ac:dyDescent="0.25">
      <c r="CF4389">
        <f>'[1]TABLEAU DE BORD'!B4387</f>
        <v>0</v>
      </c>
      <c r="CG4389">
        <f>'[1]TABLEAU DE BORD'!E4387-'[1]TABLEAU DE BORD'!C4387</f>
        <v>0</v>
      </c>
      <c r="CI4389">
        <f>'[1]TABLEAU DE BORD'!H4387</f>
        <v>0</v>
      </c>
      <c r="CJ4389">
        <f>'[1]TABLEAU DE BORD'!K4387-'[1]TABLEAU DE BORD'!I4387</f>
        <v>0</v>
      </c>
    </row>
    <row r="4390" spans="84:88" x14ac:dyDescent="0.25">
      <c r="CF4390">
        <f>'[1]TABLEAU DE BORD'!B4388</f>
        <v>0</v>
      </c>
      <c r="CG4390">
        <f>'[1]TABLEAU DE BORD'!E4388-'[1]TABLEAU DE BORD'!C4388</f>
        <v>0</v>
      </c>
      <c r="CI4390">
        <f>'[1]TABLEAU DE BORD'!H4388</f>
        <v>0</v>
      </c>
      <c r="CJ4390">
        <f>'[1]TABLEAU DE BORD'!K4388-'[1]TABLEAU DE BORD'!I4388</f>
        <v>0</v>
      </c>
    </row>
    <row r="4391" spans="84:88" x14ac:dyDescent="0.25">
      <c r="CF4391">
        <f>'[1]TABLEAU DE BORD'!B4389</f>
        <v>0</v>
      </c>
      <c r="CG4391">
        <f>'[1]TABLEAU DE BORD'!E4389-'[1]TABLEAU DE BORD'!C4389</f>
        <v>0</v>
      </c>
      <c r="CI4391">
        <f>'[1]TABLEAU DE BORD'!H4389</f>
        <v>0</v>
      </c>
      <c r="CJ4391">
        <f>'[1]TABLEAU DE BORD'!K4389-'[1]TABLEAU DE BORD'!I4389</f>
        <v>0</v>
      </c>
    </row>
    <row r="4392" spans="84:88" x14ac:dyDescent="0.25">
      <c r="CF4392">
        <f>'[1]TABLEAU DE BORD'!B4390</f>
        <v>0</v>
      </c>
      <c r="CG4392">
        <f>'[1]TABLEAU DE BORD'!E4390-'[1]TABLEAU DE BORD'!C4390</f>
        <v>0</v>
      </c>
      <c r="CI4392">
        <f>'[1]TABLEAU DE BORD'!H4390</f>
        <v>0</v>
      </c>
      <c r="CJ4392">
        <f>'[1]TABLEAU DE BORD'!K4390-'[1]TABLEAU DE BORD'!I4390</f>
        <v>0</v>
      </c>
    </row>
    <row r="4393" spans="84:88" x14ac:dyDescent="0.25">
      <c r="CF4393">
        <f>'[1]TABLEAU DE BORD'!B4391</f>
        <v>0</v>
      </c>
      <c r="CG4393">
        <f>'[1]TABLEAU DE BORD'!E4391-'[1]TABLEAU DE BORD'!C4391</f>
        <v>0</v>
      </c>
      <c r="CI4393">
        <f>'[1]TABLEAU DE BORD'!H4391</f>
        <v>0</v>
      </c>
      <c r="CJ4393">
        <f>'[1]TABLEAU DE BORD'!K4391-'[1]TABLEAU DE BORD'!I4391</f>
        <v>0</v>
      </c>
    </row>
    <row r="4394" spans="84:88" x14ac:dyDescent="0.25">
      <c r="CF4394">
        <f>'[1]TABLEAU DE BORD'!B4392</f>
        <v>0</v>
      </c>
      <c r="CG4394">
        <f>'[1]TABLEAU DE BORD'!E4392-'[1]TABLEAU DE BORD'!C4392</f>
        <v>0</v>
      </c>
      <c r="CI4394">
        <f>'[1]TABLEAU DE BORD'!H4392</f>
        <v>0</v>
      </c>
      <c r="CJ4394">
        <f>'[1]TABLEAU DE BORD'!K4392-'[1]TABLEAU DE BORD'!I4392</f>
        <v>0</v>
      </c>
    </row>
    <row r="4395" spans="84:88" x14ac:dyDescent="0.25">
      <c r="CF4395">
        <f>'[1]TABLEAU DE BORD'!B4393</f>
        <v>0</v>
      </c>
      <c r="CG4395">
        <f>'[1]TABLEAU DE BORD'!E4393-'[1]TABLEAU DE BORD'!C4393</f>
        <v>0</v>
      </c>
      <c r="CI4395">
        <f>'[1]TABLEAU DE BORD'!H4393</f>
        <v>0</v>
      </c>
      <c r="CJ4395">
        <f>'[1]TABLEAU DE BORD'!K4393-'[1]TABLEAU DE BORD'!I4393</f>
        <v>0</v>
      </c>
    </row>
    <row r="4396" spans="84:88" x14ac:dyDescent="0.25">
      <c r="CF4396">
        <f>'[1]TABLEAU DE BORD'!B4394</f>
        <v>0</v>
      </c>
      <c r="CG4396">
        <f>'[1]TABLEAU DE BORD'!E4394-'[1]TABLEAU DE BORD'!C4394</f>
        <v>0</v>
      </c>
      <c r="CI4396">
        <f>'[1]TABLEAU DE BORD'!H4394</f>
        <v>0</v>
      </c>
      <c r="CJ4396">
        <f>'[1]TABLEAU DE BORD'!K4394-'[1]TABLEAU DE BORD'!I4394</f>
        <v>0</v>
      </c>
    </row>
    <row r="4397" spans="84:88" x14ac:dyDescent="0.25">
      <c r="CF4397">
        <f>'[1]TABLEAU DE BORD'!B4395</f>
        <v>0</v>
      </c>
      <c r="CG4397">
        <f>'[1]TABLEAU DE BORD'!E4395-'[1]TABLEAU DE BORD'!C4395</f>
        <v>0</v>
      </c>
      <c r="CI4397">
        <f>'[1]TABLEAU DE BORD'!H4395</f>
        <v>0</v>
      </c>
      <c r="CJ4397">
        <f>'[1]TABLEAU DE BORD'!K4395-'[1]TABLEAU DE BORD'!I4395</f>
        <v>0</v>
      </c>
    </row>
    <row r="4398" spans="84:88" x14ac:dyDescent="0.25">
      <c r="CF4398">
        <f>'[1]TABLEAU DE BORD'!B4396</f>
        <v>0</v>
      </c>
      <c r="CG4398">
        <f>'[1]TABLEAU DE BORD'!E4396-'[1]TABLEAU DE BORD'!C4396</f>
        <v>0</v>
      </c>
      <c r="CI4398">
        <f>'[1]TABLEAU DE BORD'!H4396</f>
        <v>0</v>
      </c>
      <c r="CJ4398">
        <f>'[1]TABLEAU DE BORD'!K4396-'[1]TABLEAU DE BORD'!I4396</f>
        <v>0</v>
      </c>
    </row>
    <row r="4399" spans="84:88" x14ac:dyDescent="0.25">
      <c r="CF4399">
        <f>'[1]TABLEAU DE BORD'!B4397</f>
        <v>0</v>
      </c>
      <c r="CG4399">
        <f>'[1]TABLEAU DE BORD'!E4397-'[1]TABLEAU DE BORD'!C4397</f>
        <v>0</v>
      </c>
      <c r="CI4399">
        <f>'[1]TABLEAU DE BORD'!H4397</f>
        <v>0</v>
      </c>
      <c r="CJ4399">
        <f>'[1]TABLEAU DE BORD'!K4397-'[1]TABLEAU DE BORD'!I4397</f>
        <v>0</v>
      </c>
    </row>
    <row r="4400" spans="84:88" x14ac:dyDescent="0.25">
      <c r="CF4400">
        <f>'[1]TABLEAU DE BORD'!B4398</f>
        <v>0</v>
      </c>
      <c r="CG4400">
        <f>'[1]TABLEAU DE BORD'!E4398-'[1]TABLEAU DE BORD'!C4398</f>
        <v>0</v>
      </c>
      <c r="CI4400">
        <f>'[1]TABLEAU DE BORD'!H4398</f>
        <v>0</v>
      </c>
      <c r="CJ4400">
        <f>'[1]TABLEAU DE BORD'!K4398-'[1]TABLEAU DE BORD'!I4398</f>
        <v>0</v>
      </c>
    </row>
    <row r="4401" spans="84:88" x14ac:dyDescent="0.25">
      <c r="CF4401">
        <f>'[1]TABLEAU DE BORD'!B4399</f>
        <v>0</v>
      </c>
      <c r="CG4401">
        <f>'[1]TABLEAU DE BORD'!E4399-'[1]TABLEAU DE BORD'!C4399</f>
        <v>0</v>
      </c>
      <c r="CI4401">
        <f>'[1]TABLEAU DE BORD'!H4399</f>
        <v>0</v>
      </c>
      <c r="CJ4401">
        <f>'[1]TABLEAU DE BORD'!K4399-'[1]TABLEAU DE BORD'!I4399</f>
        <v>0</v>
      </c>
    </row>
    <row r="4402" spans="84:88" x14ac:dyDescent="0.25">
      <c r="CF4402">
        <f>'[1]TABLEAU DE BORD'!B4400</f>
        <v>0</v>
      </c>
      <c r="CG4402">
        <f>'[1]TABLEAU DE BORD'!E4400-'[1]TABLEAU DE BORD'!C4400</f>
        <v>0</v>
      </c>
      <c r="CI4402">
        <f>'[1]TABLEAU DE BORD'!H4400</f>
        <v>0</v>
      </c>
      <c r="CJ4402">
        <f>'[1]TABLEAU DE BORD'!K4400-'[1]TABLEAU DE BORD'!I4400</f>
        <v>0</v>
      </c>
    </row>
    <row r="4403" spans="84:88" x14ac:dyDescent="0.25">
      <c r="CF4403">
        <f>'[1]TABLEAU DE BORD'!B4401</f>
        <v>0</v>
      </c>
      <c r="CG4403">
        <f>'[1]TABLEAU DE BORD'!E4401-'[1]TABLEAU DE BORD'!C4401</f>
        <v>0</v>
      </c>
      <c r="CI4403">
        <f>'[1]TABLEAU DE BORD'!H4401</f>
        <v>0</v>
      </c>
      <c r="CJ4403">
        <f>'[1]TABLEAU DE BORD'!K4401-'[1]TABLEAU DE BORD'!I4401</f>
        <v>0</v>
      </c>
    </row>
    <row r="4404" spans="84:88" x14ac:dyDescent="0.25">
      <c r="CF4404">
        <f>'[1]TABLEAU DE BORD'!B4402</f>
        <v>0</v>
      </c>
      <c r="CG4404">
        <f>'[1]TABLEAU DE BORD'!E4402-'[1]TABLEAU DE BORD'!C4402</f>
        <v>0</v>
      </c>
      <c r="CI4404">
        <f>'[1]TABLEAU DE BORD'!H4402</f>
        <v>0</v>
      </c>
      <c r="CJ4404">
        <f>'[1]TABLEAU DE BORD'!K4402-'[1]TABLEAU DE BORD'!I4402</f>
        <v>0</v>
      </c>
    </row>
    <row r="4405" spans="84:88" x14ac:dyDescent="0.25">
      <c r="CF4405">
        <f>'[1]TABLEAU DE BORD'!B4403</f>
        <v>0</v>
      </c>
      <c r="CG4405">
        <f>'[1]TABLEAU DE BORD'!E4403-'[1]TABLEAU DE BORD'!C4403</f>
        <v>0</v>
      </c>
      <c r="CI4405">
        <f>'[1]TABLEAU DE BORD'!H4403</f>
        <v>0</v>
      </c>
      <c r="CJ4405">
        <f>'[1]TABLEAU DE BORD'!K4403-'[1]TABLEAU DE BORD'!I4403</f>
        <v>0</v>
      </c>
    </row>
    <row r="4406" spans="84:88" x14ac:dyDescent="0.25">
      <c r="CF4406">
        <f>'[1]TABLEAU DE BORD'!B4404</f>
        <v>0</v>
      </c>
      <c r="CG4406">
        <f>'[1]TABLEAU DE BORD'!E4404-'[1]TABLEAU DE BORD'!C4404</f>
        <v>0</v>
      </c>
      <c r="CI4406">
        <f>'[1]TABLEAU DE BORD'!H4404</f>
        <v>0</v>
      </c>
      <c r="CJ4406">
        <f>'[1]TABLEAU DE BORD'!K4404-'[1]TABLEAU DE BORD'!I4404</f>
        <v>0</v>
      </c>
    </row>
    <row r="4407" spans="84:88" x14ac:dyDescent="0.25">
      <c r="CF4407">
        <f>'[1]TABLEAU DE BORD'!B4405</f>
        <v>0</v>
      </c>
      <c r="CG4407">
        <f>'[1]TABLEAU DE BORD'!E4405-'[1]TABLEAU DE BORD'!C4405</f>
        <v>0</v>
      </c>
      <c r="CI4407">
        <f>'[1]TABLEAU DE BORD'!H4405</f>
        <v>0</v>
      </c>
      <c r="CJ4407">
        <f>'[1]TABLEAU DE BORD'!K4405-'[1]TABLEAU DE BORD'!I4405</f>
        <v>0</v>
      </c>
    </row>
    <row r="4408" spans="84:88" x14ac:dyDescent="0.25">
      <c r="CF4408">
        <f>'[1]TABLEAU DE BORD'!B4406</f>
        <v>0</v>
      </c>
      <c r="CG4408">
        <f>'[1]TABLEAU DE BORD'!E4406-'[1]TABLEAU DE BORD'!C4406</f>
        <v>0</v>
      </c>
      <c r="CI4408">
        <f>'[1]TABLEAU DE BORD'!H4406</f>
        <v>0</v>
      </c>
      <c r="CJ4408">
        <f>'[1]TABLEAU DE BORD'!K4406-'[1]TABLEAU DE BORD'!I4406</f>
        <v>0</v>
      </c>
    </row>
    <row r="4409" spans="84:88" x14ac:dyDescent="0.25">
      <c r="CF4409">
        <f>'[1]TABLEAU DE BORD'!B4407</f>
        <v>0</v>
      </c>
      <c r="CG4409">
        <f>'[1]TABLEAU DE BORD'!E4407-'[1]TABLEAU DE BORD'!C4407</f>
        <v>0</v>
      </c>
      <c r="CI4409">
        <f>'[1]TABLEAU DE BORD'!H4407</f>
        <v>0</v>
      </c>
      <c r="CJ4409">
        <f>'[1]TABLEAU DE BORD'!K4407-'[1]TABLEAU DE BORD'!I4407</f>
        <v>0</v>
      </c>
    </row>
    <row r="4410" spans="84:88" x14ac:dyDescent="0.25">
      <c r="CF4410">
        <f>'[1]TABLEAU DE BORD'!B4408</f>
        <v>0</v>
      </c>
      <c r="CG4410">
        <f>'[1]TABLEAU DE BORD'!E4408-'[1]TABLEAU DE BORD'!C4408</f>
        <v>0</v>
      </c>
      <c r="CI4410">
        <f>'[1]TABLEAU DE BORD'!H4408</f>
        <v>0</v>
      </c>
      <c r="CJ4410">
        <f>'[1]TABLEAU DE BORD'!K4408-'[1]TABLEAU DE BORD'!I4408</f>
        <v>0</v>
      </c>
    </row>
    <row r="4411" spans="84:88" x14ac:dyDescent="0.25">
      <c r="CF4411">
        <f>'[1]TABLEAU DE BORD'!B4409</f>
        <v>0</v>
      </c>
      <c r="CG4411">
        <f>'[1]TABLEAU DE BORD'!E4409-'[1]TABLEAU DE BORD'!C4409</f>
        <v>0</v>
      </c>
      <c r="CI4411">
        <f>'[1]TABLEAU DE BORD'!H4409</f>
        <v>0</v>
      </c>
      <c r="CJ4411">
        <f>'[1]TABLEAU DE BORD'!K4409-'[1]TABLEAU DE BORD'!I4409</f>
        <v>0</v>
      </c>
    </row>
    <row r="4412" spans="84:88" x14ac:dyDescent="0.25">
      <c r="CF4412">
        <f>'[1]TABLEAU DE BORD'!B4410</f>
        <v>0</v>
      </c>
      <c r="CG4412">
        <f>'[1]TABLEAU DE BORD'!E4410-'[1]TABLEAU DE BORD'!C4410</f>
        <v>0</v>
      </c>
      <c r="CI4412">
        <f>'[1]TABLEAU DE BORD'!H4410</f>
        <v>0</v>
      </c>
      <c r="CJ4412">
        <f>'[1]TABLEAU DE BORD'!K4410-'[1]TABLEAU DE BORD'!I4410</f>
        <v>0</v>
      </c>
    </row>
    <row r="4413" spans="84:88" x14ac:dyDescent="0.25">
      <c r="CF4413">
        <f>'[1]TABLEAU DE BORD'!B4411</f>
        <v>0</v>
      </c>
      <c r="CG4413">
        <f>'[1]TABLEAU DE BORD'!E4411-'[1]TABLEAU DE BORD'!C4411</f>
        <v>0</v>
      </c>
      <c r="CI4413">
        <f>'[1]TABLEAU DE BORD'!H4411</f>
        <v>0</v>
      </c>
      <c r="CJ4413">
        <f>'[1]TABLEAU DE BORD'!K4411-'[1]TABLEAU DE BORD'!I4411</f>
        <v>0</v>
      </c>
    </row>
    <row r="4414" spans="84:88" x14ac:dyDescent="0.25">
      <c r="CF4414">
        <f>'[1]TABLEAU DE BORD'!B4412</f>
        <v>0</v>
      </c>
      <c r="CG4414">
        <f>'[1]TABLEAU DE BORD'!E4412-'[1]TABLEAU DE BORD'!C4412</f>
        <v>0</v>
      </c>
      <c r="CI4414">
        <f>'[1]TABLEAU DE BORD'!H4412</f>
        <v>0</v>
      </c>
      <c r="CJ4414">
        <f>'[1]TABLEAU DE BORD'!K4412-'[1]TABLEAU DE BORD'!I4412</f>
        <v>0</v>
      </c>
    </row>
    <row r="4415" spans="84:88" x14ac:dyDescent="0.25">
      <c r="CF4415">
        <f>'[1]TABLEAU DE BORD'!B4413</f>
        <v>0</v>
      </c>
      <c r="CG4415">
        <f>'[1]TABLEAU DE BORD'!E4413-'[1]TABLEAU DE BORD'!C4413</f>
        <v>0</v>
      </c>
      <c r="CI4415">
        <f>'[1]TABLEAU DE BORD'!H4413</f>
        <v>0</v>
      </c>
      <c r="CJ4415">
        <f>'[1]TABLEAU DE BORD'!K4413-'[1]TABLEAU DE BORD'!I4413</f>
        <v>0</v>
      </c>
    </row>
    <row r="4416" spans="84:88" x14ac:dyDescent="0.25">
      <c r="CF4416">
        <f>'[1]TABLEAU DE BORD'!B4414</f>
        <v>0</v>
      </c>
      <c r="CG4416">
        <f>'[1]TABLEAU DE BORD'!E4414-'[1]TABLEAU DE BORD'!C4414</f>
        <v>0</v>
      </c>
      <c r="CI4416">
        <f>'[1]TABLEAU DE BORD'!H4414</f>
        <v>0</v>
      </c>
      <c r="CJ4416">
        <f>'[1]TABLEAU DE BORD'!K4414-'[1]TABLEAU DE BORD'!I4414</f>
        <v>0</v>
      </c>
    </row>
    <row r="4417" spans="84:88" x14ac:dyDescent="0.25">
      <c r="CF4417">
        <f>'[1]TABLEAU DE BORD'!B4415</f>
        <v>0</v>
      </c>
      <c r="CG4417">
        <f>'[1]TABLEAU DE BORD'!E4415-'[1]TABLEAU DE BORD'!C4415</f>
        <v>0</v>
      </c>
      <c r="CI4417">
        <f>'[1]TABLEAU DE BORD'!H4415</f>
        <v>0</v>
      </c>
      <c r="CJ4417">
        <f>'[1]TABLEAU DE BORD'!K4415-'[1]TABLEAU DE BORD'!I4415</f>
        <v>0</v>
      </c>
    </row>
    <row r="4418" spans="84:88" x14ac:dyDescent="0.25">
      <c r="CF4418">
        <f>'[1]TABLEAU DE BORD'!B4416</f>
        <v>0</v>
      </c>
      <c r="CG4418">
        <f>'[1]TABLEAU DE BORD'!E4416-'[1]TABLEAU DE BORD'!C4416</f>
        <v>0</v>
      </c>
      <c r="CI4418">
        <f>'[1]TABLEAU DE BORD'!H4416</f>
        <v>0</v>
      </c>
      <c r="CJ4418">
        <f>'[1]TABLEAU DE BORD'!K4416-'[1]TABLEAU DE BORD'!I4416</f>
        <v>0</v>
      </c>
    </row>
    <row r="4419" spans="84:88" x14ac:dyDescent="0.25">
      <c r="CF4419">
        <f>'[1]TABLEAU DE BORD'!B4417</f>
        <v>0</v>
      </c>
      <c r="CG4419">
        <f>'[1]TABLEAU DE BORD'!E4417-'[1]TABLEAU DE BORD'!C4417</f>
        <v>0</v>
      </c>
      <c r="CI4419">
        <f>'[1]TABLEAU DE BORD'!H4417</f>
        <v>0</v>
      </c>
      <c r="CJ4419">
        <f>'[1]TABLEAU DE BORD'!K4417-'[1]TABLEAU DE BORD'!I4417</f>
        <v>0</v>
      </c>
    </row>
    <row r="4420" spans="84:88" x14ac:dyDescent="0.25">
      <c r="CF4420">
        <f>'[1]TABLEAU DE BORD'!B4418</f>
        <v>0</v>
      </c>
      <c r="CG4420">
        <f>'[1]TABLEAU DE BORD'!E4418-'[1]TABLEAU DE BORD'!C4418</f>
        <v>0</v>
      </c>
      <c r="CI4420">
        <f>'[1]TABLEAU DE BORD'!H4418</f>
        <v>0</v>
      </c>
      <c r="CJ4420">
        <f>'[1]TABLEAU DE BORD'!K4418-'[1]TABLEAU DE BORD'!I4418</f>
        <v>0</v>
      </c>
    </row>
    <row r="4421" spans="84:88" x14ac:dyDescent="0.25">
      <c r="CF4421">
        <f>'[1]TABLEAU DE BORD'!B4419</f>
        <v>0</v>
      </c>
      <c r="CG4421">
        <f>'[1]TABLEAU DE BORD'!E4419-'[1]TABLEAU DE BORD'!C4419</f>
        <v>0</v>
      </c>
      <c r="CI4421">
        <f>'[1]TABLEAU DE BORD'!H4419</f>
        <v>0</v>
      </c>
      <c r="CJ4421">
        <f>'[1]TABLEAU DE BORD'!K4419-'[1]TABLEAU DE BORD'!I4419</f>
        <v>0</v>
      </c>
    </row>
    <row r="4422" spans="84:88" x14ac:dyDescent="0.25">
      <c r="CF4422">
        <f>'[1]TABLEAU DE BORD'!B4420</f>
        <v>0</v>
      </c>
      <c r="CG4422">
        <f>'[1]TABLEAU DE BORD'!E4420-'[1]TABLEAU DE BORD'!C4420</f>
        <v>0</v>
      </c>
      <c r="CI4422">
        <f>'[1]TABLEAU DE BORD'!H4420</f>
        <v>0</v>
      </c>
      <c r="CJ4422">
        <f>'[1]TABLEAU DE BORD'!K4420-'[1]TABLEAU DE BORD'!I4420</f>
        <v>0</v>
      </c>
    </row>
    <row r="4423" spans="84:88" x14ac:dyDescent="0.25">
      <c r="CF4423">
        <f>'[1]TABLEAU DE BORD'!B4421</f>
        <v>0</v>
      </c>
      <c r="CG4423">
        <f>'[1]TABLEAU DE BORD'!E4421-'[1]TABLEAU DE BORD'!C4421</f>
        <v>0</v>
      </c>
      <c r="CI4423">
        <f>'[1]TABLEAU DE BORD'!H4421</f>
        <v>0</v>
      </c>
      <c r="CJ4423">
        <f>'[1]TABLEAU DE BORD'!K4421-'[1]TABLEAU DE BORD'!I4421</f>
        <v>0</v>
      </c>
    </row>
    <row r="4424" spans="84:88" x14ac:dyDescent="0.25">
      <c r="CF4424">
        <f>'[1]TABLEAU DE BORD'!B4422</f>
        <v>0</v>
      </c>
      <c r="CG4424">
        <f>'[1]TABLEAU DE BORD'!E4422-'[1]TABLEAU DE BORD'!C4422</f>
        <v>0</v>
      </c>
      <c r="CI4424">
        <f>'[1]TABLEAU DE BORD'!H4422</f>
        <v>0</v>
      </c>
      <c r="CJ4424">
        <f>'[1]TABLEAU DE BORD'!K4422-'[1]TABLEAU DE BORD'!I4422</f>
        <v>0</v>
      </c>
    </row>
    <row r="4425" spans="84:88" x14ac:dyDescent="0.25">
      <c r="CF4425">
        <f>'[1]TABLEAU DE BORD'!B4423</f>
        <v>0</v>
      </c>
      <c r="CG4425">
        <f>'[1]TABLEAU DE BORD'!E4423-'[1]TABLEAU DE BORD'!C4423</f>
        <v>0</v>
      </c>
      <c r="CI4425">
        <f>'[1]TABLEAU DE BORD'!H4423</f>
        <v>0</v>
      </c>
      <c r="CJ4425">
        <f>'[1]TABLEAU DE BORD'!K4423-'[1]TABLEAU DE BORD'!I4423</f>
        <v>0</v>
      </c>
    </row>
    <row r="4426" spans="84:88" x14ac:dyDescent="0.25">
      <c r="CF4426">
        <f>'[1]TABLEAU DE BORD'!B4424</f>
        <v>0</v>
      </c>
      <c r="CG4426">
        <f>'[1]TABLEAU DE BORD'!E4424-'[1]TABLEAU DE BORD'!C4424</f>
        <v>0</v>
      </c>
      <c r="CI4426">
        <f>'[1]TABLEAU DE BORD'!H4424</f>
        <v>0</v>
      </c>
      <c r="CJ4426">
        <f>'[1]TABLEAU DE BORD'!K4424-'[1]TABLEAU DE BORD'!I4424</f>
        <v>0</v>
      </c>
    </row>
    <row r="4427" spans="84:88" x14ac:dyDescent="0.25">
      <c r="CF4427">
        <f>'[1]TABLEAU DE BORD'!B4425</f>
        <v>0</v>
      </c>
      <c r="CG4427">
        <f>'[1]TABLEAU DE BORD'!E4425-'[1]TABLEAU DE BORD'!C4425</f>
        <v>0</v>
      </c>
      <c r="CI4427">
        <f>'[1]TABLEAU DE BORD'!H4425</f>
        <v>0</v>
      </c>
      <c r="CJ4427">
        <f>'[1]TABLEAU DE BORD'!K4425-'[1]TABLEAU DE BORD'!I4425</f>
        <v>0</v>
      </c>
    </row>
    <row r="4428" spans="84:88" x14ac:dyDescent="0.25">
      <c r="CF4428">
        <f>'[1]TABLEAU DE BORD'!B4426</f>
        <v>0</v>
      </c>
      <c r="CG4428">
        <f>'[1]TABLEAU DE BORD'!E4426-'[1]TABLEAU DE BORD'!C4426</f>
        <v>0</v>
      </c>
      <c r="CI4428">
        <f>'[1]TABLEAU DE BORD'!H4426</f>
        <v>0</v>
      </c>
      <c r="CJ4428">
        <f>'[1]TABLEAU DE BORD'!K4426-'[1]TABLEAU DE BORD'!I4426</f>
        <v>0</v>
      </c>
    </row>
    <row r="4429" spans="84:88" x14ac:dyDescent="0.25">
      <c r="CF4429">
        <f>'[1]TABLEAU DE BORD'!B4427</f>
        <v>0</v>
      </c>
      <c r="CG4429">
        <f>'[1]TABLEAU DE BORD'!E4427-'[1]TABLEAU DE BORD'!C4427</f>
        <v>0</v>
      </c>
      <c r="CI4429">
        <f>'[1]TABLEAU DE BORD'!H4427</f>
        <v>0</v>
      </c>
      <c r="CJ4429">
        <f>'[1]TABLEAU DE BORD'!K4427-'[1]TABLEAU DE BORD'!I4427</f>
        <v>0</v>
      </c>
    </row>
    <row r="4430" spans="84:88" x14ac:dyDescent="0.25">
      <c r="CF4430">
        <f>'[1]TABLEAU DE BORD'!B4428</f>
        <v>0</v>
      </c>
      <c r="CG4430">
        <f>'[1]TABLEAU DE BORD'!E4428-'[1]TABLEAU DE BORD'!C4428</f>
        <v>0</v>
      </c>
      <c r="CI4430">
        <f>'[1]TABLEAU DE BORD'!H4428</f>
        <v>0</v>
      </c>
      <c r="CJ4430">
        <f>'[1]TABLEAU DE BORD'!K4428-'[1]TABLEAU DE BORD'!I4428</f>
        <v>0</v>
      </c>
    </row>
    <row r="4431" spans="84:88" x14ac:dyDescent="0.25">
      <c r="CF4431">
        <f>'[1]TABLEAU DE BORD'!B4429</f>
        <v>0</v>
      </c>
      <c r="CG4431">
        <f>'[1]TABLEAU DE BORD'!E4429-'[1]TABLEAU DE BORD'!C4429</f>
        <v>0</v>
      </c>
      <c r="CI4431">
        <f>'[1]TABLEAU DE BORD'!H4429</f>
        <v>0</v>
      </c>
      <c r="CJ4431">
        <f>'[1]TABLEAU DE BORD'!K4429-'[1]TABLEAU DE BORD'!I4429</f>
        <v>0</v>
      </c>
    </row>
    <row r="4432" spans="84:88" x14ac:dyDescent="0.25">
      <c r="CF4432">
        <f>'[1]TABLEAU DE BORD'!B4430</f>
        <v>0</v>
      </c>
      <c r="CG4432">
        <f>'[1]TABLEAU DE BORD'!E4430-'[1]TABLEAU DE BORD'!C4430</f>
        <v>0</v>
      </c>
      <c r="CI4432">
        <f>'[1]TABLEAU DE BORD'!H4430</f>
        <v>0</v>
      </c>
      <c r="CJ4432">
        <f>'[1]TABLEAU DE BORD'!K4430-'[1]TABLEAU DE BORD'!I4430</f>
        <v>0</v>
      </c>
    </row>
    <row r="4433" spans="84:88" x14ac:dyDescent="0.25">
      <c r="CF4433">
        <f>'[1]TABLEAU DE BORD'!B4431</f>
        <v>0</v>
      </c>
      <c r="CG4433">
        <f>'[1]TABLEAU DE BORD'!E4431-'[1]TABLEAU DE BORD'!C4431</f>
        <v>0</v>
      </c>
      <c r="CI4433">
        <f>'[1]TABLEAU DE BORD'!H4431</f>
        <v>0</v>
      </c>
      <c r="CJ4433">
        <f>'[1]TABLEAU DE BORD'!K4431-'[1]TABLEAU DE BORD'!I4431</f>
        <v>0</v>
      </c>
    </row>
    <row r="4434" spans="84:88" x14ac:dyDescent="0.25">
      <c r="CF4434">
        <f>'[1]TABLEAU DE BORD'!B4432</f>
        <v>0</v>
      </c>
      <c r="CG4434">
        <f>'[1]TABLEAU DE BORD'!E4432-'[1]TABLEAU DE BORD'!C4432</f>
        <v>0</v>
      </c>
      <c r="CI4434">
        <f>'[1]TABLEAU DE BORD'!H4432</f>
        <v>0</v>
      </c>
      <c r="CJ4434">
        <f>'[1]TABLEAU DE BORD'!K4432-'[1]TABLEAU DE BORD'!I4432</f>
        <v>0</v>
      </c>
    </row>
    <row r="4435" spans="84:88" x14ac:dyDescent="0.25">
      <c r="CF4435">
        <f>'[1]TABLEAU DE BORD'!B4433</f>
        <v>0</v>
      </c>
      <c r="CG4435">
        <f>'[1]TABLEAU DE BORD'!E4433-'[1]TABLEAU DE BORD'!C4433</f>
        <v>0</v>
      </c>
      <c r="CI4435">
        <f>'[1]TABLEAU DE BORD'!H4433</f>
        <v>0</v>
      </c>
      <c r="CJ4435">
        <f>'[1]TABLEAU DE BORD'!K4433-'[1]TABLEAU DE BORD'!I4433</f>
        <v>0</v>
      </c>
    </row>
    <row r="4436" spans="84:88" x14ac:dyDescent="0.25">
      <c r="CF4436">
        <f>'[1]TABLEAU DE BORD'!B4434</f>
        <v>0</v>
      </c>
      <c r="CG4436">
        <f>'[1]TABLEAU DE BORD'!E4434-'[1]TABLEAU DE BORD'!C4434</f>
        <v>0</v>
      </c>
      <c r="CI4436">
        <f>'[1]TABLEAU DE BORD'!H4434</f>
        <v>0</v>
      </c>
      <c r="CJ4436">
        <f>'[1]TABLEAU DE BORD'!K4434-'[1]TABLEAU DE BORD'!I4434</f>
        <v>0</v>
      </c>
    </row>
    <row r="4437" spans="84:88" x14ac:dyDescent="0.25">
      <c r="CF4437">
        <f>'[1]TABLEAU DE BORD'!B4435</f>
        <v>0</v>
      </c>
      <c r="CG4437">
        <f>'[1]TABLEAU DE BORD'!E4435-'[1]TABLEAU DE BORD'!C4435</f>
        <v>0</v>
      </c>
      <c r="CI4437">
        <f>'[1]TABLEAU DE BORD'!H4435</f>
        <v>0</v>
      </c>
      <c r="CJ4437">
        <f>'[1]TABLEAU DE BORD'!K4435-'[1]TABLEAU DE BORD'!I4435</f>
        <v>0</v>
      </c>
    </row>
    <row r="4438" spans="84:88" x14ac:dyDescent="0.25">
      <c r="CF4438">
        <f>'[1]TABLEAU DE BORD'!B4436</f>
        <v>0</v>
      </c>
      <c r="CG4438">
        <f>'[1]TABLEAU DE BORD'!E4436-'[1]TABLEAU DE BORD'!C4436</f>
        <v>0</v>
      </c>
      <c r="CI4438">
        <f>'[1]TABLEAU DE BORD'!H4436</f>
        <v>0</v>
      </c>
      <c r="CJ4438">
        <f>'[1]TABLEAU DE BORD'!K4436-'[1]TABLEAU DE BORD'!I4436</f>
        <v>0</v>
      </c>
    </row>
    <row r="4439" spans="84:88" x14ac:dyDescent="0.25">
      <c r="CF4439">
        <f>'[1]TABLEAU DE BORD'!B4437</f>
        <v>0</v>
      </c>
      <c r="CG4439">
        <f>'[1]TABLEAU DE BORD'!E4437-'[1]TABLEAU DE BORD'!C4437</f>
        <v>0</v>
      </c>
      <c r="CI4439">
        <f>'[1]TABLEAU DE BORD'!H4437</f>
        <v>0</v>
      </c>
      <c r="CJ4439">
        <f>'[1]TABLEAU DE BORD'!K4437-'[1]TABLEAU DE BORD'!I4437</f>
        <v>0</v>
      </c>
    </row>
    <row r="4440" spans="84:88" x14ac:dyDescent="0.25">
      <c r="CF4440">
        <f>'[1]TABLEAU DE BORD'!B4438</f>
        <v>0</v>
      </c>
      <c r="CG4440">
        <f>'[1]TABLEAU DE BORD'!E4438-'[1]TABLEAU DE BORD'!C4438</f>
        <v>0</v>
      </c>
      <c r="CI4440">
        <f>'[1]TABLEAU DE BORD'!H4438</f>
        <v>0</v>
      </c>
      <c r="CJ4440">
        <f>'[1]TABLEAU DE BORD'!K4438-'[1]TABLEAU DE BORD'!I4438</f>
        <v>0</v>
      </c>
    </row>
    <row r="4441" spans="84:88" x14ac:dyDescent="0.25">
      <c r="CF4441">
        <f>'[1]TABLEAU DE BORD'!B4439</f>
        <v>0</v>
      </c>
      <c r="CG4441">
        <f>'[1]TABLEAU DE BORD'!E4439-'[1]TABLEAU DE BORD'!C4439</f>
        <v>0</v>
      </c>
      <c r="CI4441">
        <f>'[1]TABLEAU DE BORD'!H4439</f>
        <v>0</v>
      </c>
      <c r="CJ4441">
        <f>'[1]TABLEAU DE BORD'!K4439-'[1]TABLEAU DE BORD'!I4439</f>
        <v>0</v>
      </c>
    </row>
    <row r="4442" spans="84:88" x14ac:dyDescent="0.25">
      <c r="CF4442">
        <f>'[1]TABLEAU DE BORD'!B4440</f>
        <v>0</v>
      </c>
      <c r="CG4442">
        <f>'[1]TABLEAU DE BORD'!E4440-'[1]TABLEAU DE BORD'!C4440</f>
        <v>0</v>
      </c>
      <c r="CI4442">
        <f>'[1]TABLEAU DE BORD'!H4440</f>
        <v>0</v>
      </c>
      <c r="CJ4442">
        <f>'[1]TABLEAU DE BORD'!K4440-'[1]TABLEAU DE BORD'!I4440</f>
        <v>0</v>
      </c>
    </row>
    <row r="4443" spans="84:88" x14ac:dyDescent="0.25">
      <c r="CF4443">
        <f>'[1]TABLEAU DE BORD'!B4441</f>
        <v>0</v>
      </c>
      <c r="CG4443">
        <f>'[1]TABLEAU DE BORD'!E4441-'[1]TABLEAU DE BORD'!C4441</f>
        <v>0</v>
      </c>
      <c r="CI4443">
        <f>'[1]TABLEAU DE BORD'!H4441</f>
        <v>0</v>
      </c>
      <c r="CJ4443">
        <f>'[1]TABLEAU DE BORD'!K4441-'[1]TABLEAU DE BORD'!I4441</f>
        <v>0</v>
      </c>
    </row>
    <row r="4444" spans="84:88" x14ac:dyDescent="0.25">
      <c r="CF4444">
        <f>'[1]TABLEAU DE BORD'!B4442</f>
        <v>0</v>
      </c>
      <c r="CG4444">
        <f>'[1]TABLEAU DE BORD'!E4442-'[1]TABLEAU DE BORD'!C4442</f>
        <v>0</v>
      </c>
      <c r="CI4444">
        <f>'[1]TABLEAU DE BORD'!H4442</f>
        <v>0</v>
      </c>
      <c r="CJ4444">
        <f>'[1]TABLEAU DE BORD'!K4442-'[1]TABLEAU DE BORD'!I4442</f>
        <v>0</v>
      </c>
    </row>
    <row r="4445" spans="84:88" x14ac:dyDescent="0.25">
      <c r="CF4445">
        <f>'[1]TABLEAU DE BORD'!B4443</f>
        <v>0</v>
      </c>
      <c r="CG4445">
        <f>'[1]TABLEAU DE BORD'!E4443-'[1]TABLEAU DE BORD'!C4443</f>
        <v>0</v>
      </c>
      <c r="CI4445">
        <f>'[1]TABLEAU DE BORD'!H4443</f>
        <v>0</v>
      </c>
      <c r="CJ4445">
        <f>'[1]TABLEAU DE BORD'!K4443-'[1]TABLEAU DE BORD'!I4443</f>
        <v>0</v>
      </c>
    </row>
    <row r="4446" spans="84:88" x14ac:dyDescent="0.25">
      <c r="CF4446">
        <f>'[1]TABLEAU DE BORD'!B4444</f>
        <v>0</v>
      </c>
      <c r="CG4446">
        <f>'[1]TABLEAU DE BORD'!E4444-'[1]TABLEAU DE BORD'!C4444</f>
        <v>0</v>
      </c>
      <c r="CI4446">
        <f>'[1]TABLEAU DE BORD'!H4444</f>
        <v>0</v>
      </c>
      <c r="CJ4446">
        <f>'[1]TABLEAU DE BORD'!K4444-'[1]TABLEAU DE BORD'!I4444</f>
        <v>0</v>
      </c>
    </row>
    <row r="4447" spans="84:88" x14ac:dyDescent="0.25">
      <c r="CF4447">
        <f>'[1]TABLEAU DE BORD'!B4445</f>
        <v>0</v>
      </c>
      <c r="CG4447">
        <f>'[1]TABLEAU DE BORD'!E4445-'[1]TABLEAU DE BORD'!C4445</f>
        <v>0</v>
      </c>
      <c r="CI4447">
        <f>'[1]TABLEAU DE BORD'!H4445</f>
        <v>0</v>
      </c>
      <c r="CJ4447">
        <f>'[1]TABLEAU DE BORD'!K4445-'[1]TABLEAU DE BORD'!I4445</f>
        <v>0</v>
      </c>
    </row>
    <row r="4448" spans="84:88" x14ac:dyDescent="0.25">
      <c r="CF4448">
        <f>'[1]TABLEAU DE BORD'!B4446</f>
        <v>0</v>
      </c>
      <c r="CG4448">
        <f>'[1]TABLEAU DE BORD'!E4446-'[1]TABLEAU DE BORD'!C4446</f>
        <v>0</v>
      </c>
      <c r="CI4448">
        <f>'[1]TABLEAU DE BORD'!H4446</f>
        <v>0</v>
      </c>
      <c r="CJ4448">
        <f>'[1]TABLEAU DE BORD'!K4446-'[1]TABLEAU DE BORD'!I4446</f>
        <v>0</v>
      </c>
    </row>
    <row r="4449" spans="84:88" x14ac:dyDescent="0.25">
      <c r="CF4449">
        <f>'[1]TABLEAU DE BORD'!B4447</f>
        <v>0</v>
      </c>
      <c r="CG4449">
        <f>'[1]TABLEAU DE BORD'!E4447-'[1]TABLEAU DE BORD'!C4447</f>
        <v>0</v>
      </c>
      <c r="CI4449">
        <f>'[1]TABLEAU DE BORD'!H4447</f>
        <v>0</v>
      </c>
      <c r="CJ4449">
        <f>'[1]TABLEAU DE BORD'!K4447-'[1]TABLEAU DE BORD'!I4447</f>
        <v>0</v>
      </c>
    </row>
    <row r="4450" spans="84:88" x14ac:dyDescent="0.25">
      <c r="CF4450">
        <f>'[1]TABLEAU DE BORD'!B4448</f>
        <v>0</v>
      </c>
      <c r="CG4450">
        <f>'[1]TABLEAU DE BORD'!E4448-'[1]TABLEAU DE BORD'!C4448</f>
        <v>0</v>
      </c>
      <c r="CI4450">
        <f>'[1]TABLEAU DE BORD'!H4448</f>
        <v>0</v>
      </c>
      <c r="CJ4450">
        <f>'[1]TABLEAU DE BORD'!K4448-'[1]TABLEAU DE BORD'!I4448</f>
        <v>0</v>
      </c>
    </row>
    <row r="4451" spans="84:88" x14ac:dyDescent="0.25">
      <c r="CF4451">
        <f>'[1]TABLEAU DE BORD'!B4449</f>
        <v>0</v>
      </c>
      <c r="CG4451">
        <f>'[1]TABLEAU DE BORD'!E4449-'[1]TABLEAU DE BORD'!C4449</f>
        <v>0</v>
      </c>
      <c r="CI4451">
        <f>'[1]TABLEAU DE BORD'!H4449</f>
        <v>0</v>
      </c>
      <c r="CJ4451">
        <f>'[1]TABLEAU DE BORD'!K4449-'[1]TABLEAU DE BORD'!I4449</f>
        <v>0</v>
      </c>
    </row>
    <row r="4452" spans="84:88" x14ac:dyDescent="0.25">
      <c r="CF4452">
        <f>'[1]TABLEAU DE BORD'!B4450</f>
        <v>0</v>
      </c>
      <c r="CG4452">
        <f>'[1]TABLEAU DE BORD'!E4450-'[1]TABLEAU DE BORD'!C4450</f>
        <v>0</v>
      </c>
      <c r="CI4452">
        <f>'[1]TABLEAU DE BORD'!H4450</f>
        <v>0</v>
      </c>
      <c r="CJ4452">
        <f>'[1]TABLEAU DE BORD'!K4450-'[1]TABLEAU DE BORD'!I4450</f>
        <v>0</v>
      </c>
    </row>
    <row r="4453" spans="84:88" x14ac:dyDescent="0.25">
      <c r="CF4453">
        <f>'[1]TABLEAU DE BORD'!B4451</f>
        <v>0</v>
      </c>
      <c r="CG4453">
        <f>'[1]TABLEAU DE BORD'!E4451-'[1]TABLEAU DE BORD'!C4451</f>
        <v>0</v>
      </c>
      <c r="CI4453">
        <f>'[1]TABLEAU DE BORD'!H4451</f>
        <v>0</v>
      </c>
      <c r="CJ4453">
        <f>'[1]TABLEAU DE BORD'!K4451-'[1]TABLEAU DE BORD'!I4451</f>
        <v>0</v>
      </c>
    </row>
    <row r="4454" spans="84:88" x14ac:dyDescent="0.25">
      <c r="CF4454">
        <f>'[1]TABLEAU DE BORD'!B4452</f>
        <v>0</v>
      </c>
      <c r="CG4454">
        <f>'[1]TABLEAU DE BORD'!E4452-'[1]TABLEAU DE BORD'!C4452</f>
        <v>0</v>
      </c>
      <c r="CI4454">
        <f>'[1]TABLEAU DE BORD'!H4452</f>
        <v>0</v>
      </c>
      <c r="CJ4454">
        <f>'[1]TABLEAU DE BORD'!K4452-'[1]TABLEAU DE BORD'!I4452</f>
        <v>0</v>
      </c>
    </row>
    <row r="4455" spans="84:88" x14ac:dyDescent="0.25">
      <c r="CF4455">
        <f>'[1]TABLEAU DE BORD'!B4453</f>
        <v>0</v>
      </c>
      <c r="CG4455">
        <f>'[1]TABLEAU DE BORD'!E4453-'[1]TABLEAU DE BORD'!C4453</f>
        <v>0</v>
      </c>
      <c r="CI4455">
        <f>'[1]TABLEAU DE BORD'!H4453</f>
        <v>0</v>
      </c>
      <c r="CJ4455">
        <f>'[1]TABLEAU DE BORD'!K4453-'[1]TABLEAU DE BORD'!I4453</f>
        <v>0</v>
      </c>
    </row>
    <row r="4456" spans="84:88" x14ac:dyDescent="0.25">
      <c r="CF4456">
        <f>'[1]TABLEAU DE BORD'!B4454</f>
        <v>0</v>
      </c>
      <c r="CG4456">
        <f>'[1]TABLEAU DE BORD'!E4454-'[1]TABLEAU DE BORD'!C4454</f>
        <v>0</v>
      </c>
      <c r="CI4456">
        <f>'[1]TABLEAU DE BORD'!H4454</f>
        <v>0</v>
      </c>
      <c r="CJ4456">
        <f>'[1]TABLEAU DE BORD'!K4454-'[1]TABLEAU DE BORD'!I4454</f>
        <v>0</v>
      </c>
    </row>
    <row r="4457" spans="84:88" x14ac:dyDescent="0.25">
      <c r="CF4457">
        <f>'[1]TABLEAU DE BORD'!B4455</f>
        <v>0</v>
      </c>
      <c r="CG4457">
        <f>'[1]TABLEAU DE BORD'!E4455-'[1]TABLEAU DE BORD'!C4455</f>
        <v>0</v>
      </c>
      <c r="CI4457">
        <f>'[1]TABLEAU DE BORD'!H4455</f>
        <v>0</v>
      </c>
      <c r="CJ4457">
        <f>'[1]TABLEAU DE BORD'!K4455-'[1]TABLEAU DE BORD'!I4455</f>
        <v>0</v>
      </c>
    </row>
    <row r="4458" spans="84:88" x14ac:dyDescent="0.25">
      <c r="CF4458">
        <f>'[1]TABLEAU DE BORD'!B4456</f>
        <v>0</v>
      </c>
      <c r="CG4458">
        <f>'[1]TABLEAU DE BORD'!E4456-'[1]TABLEAU DE BORD'!C4456</f>
        <v>0</v>
      </c>
      <c r="CI4458">
        <f>'[1]TABLEAU DE BORD'!H4456</f>
        <v>0</v>
      </c>
      <c r="CJ4458">
        <f>'[1]TABLEAU DE BORD'!K4456-'[1]TABLEAU DE BORD'!I4456</f>
        <v>0</v>
      </c>
    </row>
    <row r="4459" spans="84:88" x14ac:dyDescent="0.25">
      <c r="CF4459">
        <f>'[1]TABLEAU DE BORD'!B4457</f>
        <v>0</v>
      </c>
      <c r="CG4459">
        <f>'[1]TABLEAU DE BORD'!E4457-'[1]TABLEAU DE BORD'!C4457</f>
        <v>0</v>
      </c>
      <c r="CI4459">
        <f>'[1]TABLEAU DE BORD'!H4457</f>
        <v>0</v>
      </c>
      <c r="CJ4459">
        <f>'[1]TABLEAU DE BORD'!K4457-'[1]TABLEAU DE BORD'!I4457</f>
        <v>0</v>
      </c>
    </row>
    <row r="4460" spans="84:88" x14ac:dyDescent="0.25">
      <c r="CF4460">
        <f>'[1]TABLEAU DE BORD'!B4458</f>
        <v>0</v>
      </c>
      <c r="CG4460">
        <f>'[1]TABLEAU DE BORD'!E4458-'[1]TABLEAU DE BORD'!C4458</f>
        <v>0</v>
      </c>
      <c r="CI4460">
        <f>'[1]TABLEAU DE BORD'!H4458</f>
        <v>0</v>
      </c>
      <c r="CJ4460">
        <f>'[1]TABLEAU DE BORD'!K4458-'[1]TABLEAU DE BORD'!I4458</f>
        <v>0</v>
      </c>
    </row>
    <row r="4461" spans="84:88" x14ac:dyDescent="0.25">
      <c r="CF4461">
        <f>'[1]TABLEAU DE BORD'!B4459</f>
        <v>0</v>
      </c>
      <c r="CG4461">
        <f>'[1]TABLEAU DE BORD'!E4459-'[1]TABLEAU DE BORD'!C4459</f>
        <v>0</v>
      </c>
      <c r="CI4461">
        <f>'[1]TABLEAU DE BORD'!H4459</f>
        <v>0</v>
      </c>
      <c r="CJ4461">
        <f>'[1]TABLEAU DE BORD'!K4459-'[1]TABLEAU DE BORD'!I4459</f>
        <v>0</v>
      </c>
    </row>
    <row r="4462" spans="84:88" x14ac:dyDescent="0.25">
      <c r="CF4462">
        <f>'[1]TABLEAU DE BORD'!B4460</f>
        <v>0</v>
      </c>
      <c r="CG4462">
        <f>'[1]TABLEAU DE BORD'!E4460-'[1]TABLEAU DE BORD'!C4460</f>
        <v>0</v>
      </c>
      <c r="CI4462">
        <f>'[1]TABLEAU DE BORD'!H4460</f>
        <v>0</v>
      </c>
      <c r="CJ4462">
        <f>'[1]TABLEAU DE BORD'!K4460-'[1]TABLEAU DE BORD'!I4460</f>
        <v>0</v>
      </c>
    </row>
    <row r="4463" spans="84:88" x14ac:dyDescent="0.25">
      <c r="CF4463">
        <f>'[1]TABLEAU DE BORD'!B4461</f>
        <v>0</v>
      </c>
      <c r="CG4463">
        <f>'[1]TABLEAU DE BORD'!E4461-'[1]TABLEAU DE BORD'!C4461</f>
        <v>0</v>
      </c>
      <c r="CI4463">
        <f>'[1]TABLEAU DE BORD'!H4461</f>
        <v>0</v>
      </c>
      <c r="CJ4463">
        <f>'[1]TABLEAU DE BORD'!K4461-'[1]TABLEAU DE BORD'!I4461</f>
        <v>0</v>
      </c>
    </row>
    <row r="4464" spans="84:88" x14ac:dyDescent="0.25">
      <c r="CF4464">
        <f>'[1]TABLEAU DE BORD'!B4462</f>
        <v>0</v>
      </c>
      <c r="CG4464">
        <f>'[1]TABLEAU DE BORD'!E4462-'[1]TABLEAU DE BORD'!C4462</f>
        <v>0</v>
      </c>
      <c r="CI4464">
        <f>'[1]TABLEAU DE BORD'!H4462</f>
        <v>0</v>
      </c>
      <c r="CJ4464">
        <f>'[1]TABLEAU DE BORD'!K4462-'[1]TABLEAU DE BORD'!I4462</f>
        <v>0</v>
      </c>
    </row>
    <row r="4465" spans="84:88" x14ac:dyDescent="0.25">
      <c r="CF4465">
        <f>'[1]TABLEAU DE BORD'!B4463</f>
        <v>0</v>
      </c>
      <c r="CG4465">
        <f>'[1]TABLEAU DE BORD'!E4463-'[1]TABLEAU DE BORD'!C4463</f>
        <v>0</v>
      </c>
      <c r="CI4465">
        <f>'[1]TABLEAU DE BORD'!H4463</f>
        <v>0</v>
      </c>
      <c r="CJ4465">
        <f>'[1]TABLEAU DE BORD'!K4463-'[1]TABLEAU DE BORD'!I4463</f>
        <v>0</v>
      </c>
    </row>
    <row r="4466" spans="84:88" x14ac:dyDescent="0.25">
      <c r="CF4466">
        <f>'[1]TABLEAU DE BORD'!B4464</f>
        <v>0</v>
      </c>
      <c r="CG4466">
        <f>'[1]TABLEAU DE BORD'!E4464-'[1]TABLEAU DE BORD'!C4464</f>
        <v>0</v>
      </c>
      <c r="CI4466">
        <f>'[1]TABLEAU DE BORD'!H4464</f>
        <v>0</v>
      </c>
      <c r="CJ4466">
        <f>'[1]TABLEAU DE BORD'!K4464-'[1]TABLEAU DE BORD'!I4464</f>
        <v>0</v>
      </c>
    </row>
    <row r="4467" spans="84:88" x14ac:dyDescent="0.25">
      <c r="CF4467">
        <f>'[1]TABLEAU DE BORD'!B4465</f>
        <v>0</v>
      </c>
      <c r="CG4467">
        <f>'[1]TABLEAU DE BORD'!E4465-'[1]TABLEAU DE BORD'!C4465</f>
        <v>0</v>
      </c>
      <c r="CI4467">
        <f>'[1]TABLEAU DE BORD'!H4465</f>
        <v>0</v>
      </c>
      <c r="CJ4467">
        <f>'[1]TABLEAU DE BORD'!K4465-'[1]TABLEAU DE BORD'!I4465</f>
        <v>0</v>
      </c>
    </row>
    <row r="4468" spans="84:88" x14ac:dyDescent="0.25">
      <c r="CF4468">
        <f>'[1]TABLEAU DE BORD'!B4466</f>
        <v>0</v>
      </c>
      <c r="CG4468">
        <f>'[1]TABLEAU DE BORD'!E4466-'[1]TABLEAU DE BORD'!C4466</f>
        <v>0</v>
      </c>
      <c r="CI4468">
        <f>'[1]TABLEAU DE BORD'!H4466</f>
        <v>0</v>
      </c>
      <c r="CJ4468">
        <f>'[1]TABLEAU DE BORD'!K4466-'[1]TABLEAU DE BORD'!I4466</f>
        <v>0</v>
      </c>
    </row>
    <row r="4469" spans="84:88" x14ac:dyDescent="0.25">
      <c r="CF4469">
        <f>'[1]TABLEAU DE BORD'!B4467</f>
        <v>0</v>
      </c>
      <c r="CG4469">
        <f>'[1]TABLEAU DE BORD'!E4467-'[1]TABLEAU DE BORD'!C4467</f>
        <v>0</v>
      </c>
      <c r="CI4469">
        <f>'[1]TABLEAU DE BORD'!H4467</f>
        <v>0</v>
      </c>
      <c r="CJ4469">
        <f>'[1]TABLEAU DE BORD'!K4467-'[1]TABLEAU DE BORD'!I4467</f>
        <v>0</v>
      </c>
    </row>
    <row r="4470" spans="84:88" x14ac:dyDescent="0.25">
      <c r="CF4470">
        <f>'[1]TABLEAU DE BORD'!B4468</f>
        <v>0</v>
      </c>
      <c r="CG4470">
        <f>'[1]TABLEAU DE BORD'!E4468-'[1]TABLEAU DE BORD'!C4468</f>
        <v>0</v>
      </c>
      <c r="CI4470">
        <f>'[1]TABLEAU DE BORD'!H4468</f>
        <v>0</v>
      </c>
      <c r="CJ4470">
        <f>'[1]TABLEAU DE BORD'!K4468-'[1]TABLEAU DE BORD'!I4468</f>
        <v>0</v>
      </c>
    </row>
    <row r="4471" spans="84:88" x14ac:dyDescent="0.25">
      <c r="CF4471">
        <f>'[1]TABLEAU DE BORD'!B4469</f>
        <v>0</v>
      </c>
      <c r="CG4471">
        <f>'[1]TABLEAU DE BORD'!E4469-'[1]TABLEAU DE BORD'!C4469</f>
        <v>0</v>
      </c>
      <c r="CI4471">
        <f>'[1]TABLEAU DE BORD'!H4469</f>
        <v>0</v>
      </c>
      <c r="CJ4471">
        <f>'[1]TABLEAU DE BORD'!K4469-'[1]TABLEAU DE BORD'!I4469</f>
        <v>0</v>
      </c>
    </row>
    <row r="4472" spans="84:88" x14ac:dyDescent="0.25">
      <c r="CF4472">
        <f>'[1]TABLEAU DE BORD'!B4470</f>
        <v>0</v>
      </c>
      <c r="CG4472">
        <f>'[1]TABLEAU DE BORD'!E4470-'[1]TABLEAU DE BORD'!C4470</f>
        <v>0</v>
      </c>
      <c r="CI4472">
        <f>'[1]TABLEAU DE BORD'!H4470</f>
        <v>0</v>
      </c>
      <c r="CJ4472">
        <f>'[1]TABLEAU DE BORD'!K4470-'[1]TABLEAU DE BORD'!I4470</f>
        <v>0</v>
      </c>
    </row>
    <row r="4473" spans="84:88" x14ac:dyDescent="0.25">
      <c r="CF4473">
        <f>'[1]TABLEAU DE BORD'!B4471</f>
        <v>0</v>
      </c>
      <c r="CG4473">
        <f>'[1]TABLEAU DE BORD'!E4471-'[1]TABLEAU DE BORD'!C4471</f>
        <v>0</v>
      </c>
      <c r="CI4473">
        <f>'[1]TABLEAU DE BORD'!H4471</f>
        <v>0</v>
      </c>
      <c r="CJ4473">
        <f>'[1]TABLEAU DE BORD'!K4471-'[1]TABLEAU DE BORD'!I4471</f>
        <v>0</v>
      </c>
    </row>
    <row r="4474" spans="84:88" x14ac:dyDescent="0.25">
      <c r="CF4474">
        <f>'[1]TABLEAU DE BORD'!B4472</f>
        <v>0</v>
      </c>
      <c r="CG4474">
        <f>'[1]TABLEAU DE BORD'!E4472-'[1]TABLEAU DE BORD'!C4472</f>
        <v>0</v>
      </c>
      <c r="CI4474">
        <f>'[1]TABLEAU DE BORD'!H4472</f>
        <v>0</v>
      </c>
      <c r="CJ4474">
        <f>'[1]TABLEAU DE BORD'!K4472-'[1]TABLEAU DE BORD'!I4472</f>
        <v>0</v>
      </c>
    </row>
    <row r="4475" spans="84:88" x14ac:dyDescent="0.25">
      <c r="CF4475">
        <f>'[1]TABLEAU DE BORD'!B4473</f>
        <v>0</v>
      </c>
      <c r="CG4475">
        <f>'[1]TABLEAU DE BORD'!E4473-'[1]TABLEAU DE BORD'!C4473</f>
        <v>0</v>
      </c>
      <c r="CI4475">
        <f>'[1]TABLEAU DE BORD'!H4473</f>
        <v>0</v>
      </c>
      <c r="CJ4475">
        <f>'[1]TABLEAU DE BORD'!K4473-'[1]TABLEAU DE BORD'!I4473</f>
        <v>0</v>
      </c>
    </row>
    <row r="4476" spans="84:88" x14ac:dyDescent="0.25">
      <c r="CF4476">
        <f>'[1]TABLEAU DE BORD'!B4474</f>
        <v>0</v>
      </c>
      <c r="CG4476">
        <f>'[1]TABLEAU DE BORD'!E4474-'[1]TABLEAU DE BORD'!C4474</f>
        <v>0</v>
      </c>
      <c r="CI4476">
        <f>'[1]TABLEAU DE BORD'!H4474</f>
        <v>0</v>
      </c>
      <c r="CJ4476">
        <f>'[1]TABLEAU DE BORD'!K4474-'[1]TABLEAU DE BORD'!I4474</f>
        <v>0</v>
      </c>
    </row>
    <row r="4477" spans="84:88" x14ac:dyDescent="0.25">
      <c r="CF4477">
        <f>'[1]TABLEAU DE BORD'!B4475</f>
        <v>0</v>
      </c>
      <c r="CG4477">
        <f>'[1]TABLEAU DE BORD'!E4475-'[1]TABLEAU DE BORD'!C4475</f>
        <v>0</v>
      </c>
      <c r="CI4477">
        <f>'[1]TABLEAU DE BORD'!H4475</f>
        <v>0</v>
      </c>
      <c r="CJ4477">
        <f>'[1]TABLEAU DE BORD'!K4475-'[1]TABLEAU DE BORD'!I4475</f>
        <v>0</v>
      </c>
    </row>
    <row r="4478" spans="84:88" x14ac:dyDescent="0.25">
      <c r="CF4478">
        <f>'[1]TABLEAU DE BORD'!B4476</f>
        <v>0</v>
      </c>
      <c r="CG4478">
        <f>'[1]TABLEAU DE BORD'!E4476-'[1]TABLEAU DE BORD'!C4476</f>
        <v>0</v>
      </c>
      <c r="CI4478">
        <f>'[1]TABLEAU DE BORD'!H4476</f>
        <v>0</v>
      </c>
      <c r="CJ4478">
        <f>'[1]TABLEAU DE BORD'!K4476-'[1]TABLEAU DE BORD'!I4476</f>
        <v>0</v>
      </c>
    </row>
    <row r="4479" spans="84:88" x14ac:dyDescent="0.25">
      <c r="CF4479">
        <f>'[1]TABLEAU DE BORD'!B4477</f>
        <v>0</v>
      </c>
      <c r="CG4479">
        <f>'[1]TABLEAU DE BORD'!E4477-'[1]TABLEAU DE BORD'!C4477</f>
        <v>0</v>
      </c>
      <c r="CI4479">
        <f>'[1]TABLEAU DE BORD'!H4477</f>
        <v>0</v>
      </c>
      <c r="CJ4479">
        <f>'[1]TABLEAU DE BORD'!K4477-'[1]TABLEAU DE BORD'!I4477</f>
        <v>0</v>
      </c>
    </row>
    <row r="4480" spans="84:88" x14ac:dyDescent="0.25">
      <c r="CF4480">
        <f>'[1]TABLEAU DE BORD'!B4478</f>
        <v>0</v>
      </c>
      <c r="CG4480">
        <f>'[1]TABLEAU DE BORD'!E4478-'[1]TABLEAU DE BORD'!C4478</f>
        <v>0</v>
      </c>
      <c r="CI4480">
        <f>'[1]TABLEAU DE BORD'!H4478</f>
        <v>0</v>
      </c>
      <c r="CJ4480">
        <f>'[1]TABLEAU DE BORD'!K4478-'[1]TABLEAU DE BORD'!I4478</f>
        <v>0</v>
      </c>
    </row>
    <row r="4481" spans="84:88" x14ac:dyDescent="0.25">
      <c r="CF4481">
        <f>'[1]TABLEAU DE BORD'!B4479</f>
        <v>0</v>
      </c>
      <c r="CG4481">
        <f>'[1]TABLEAU DE BORD'!E4479-'[1]TABLEAU DE BORD'!C4479</f>
        <v>0</v>
      </c>
      <c r="CI4481">
        <f>'[1]TABLEAU DE BORD'!H4479</f>
        <v>0</v>
      </c>
      <c r="CJ4481">
        <f>'[1]TABLEAU DE BORD'!K4479-'[1]TABLEAU DE BORD'!I4479</f>
        <v>0</v>
      </c>
    </row>
    <row r="4482" spans="84:88" x14ac:dyDescent="0.25">
      <c r="CF4482">
        <f>'[1]TABLEAU DE BORD'!B4480</f>
        <v>0</v>
      </c>
      <c r="CG4482">
        <f>'[1]TABLEAU DE BORD'!E4480-'[1]TABLEAU DE BORD'!C4480</f>
        <v>0</v>
      </c>
      <c r="CI4482">
        <f>'[1]TABLEAU DE BORD'!H4480</f>
        <v>0</v>
      </c>
      <c r="CJ4482">
        <f>'[1]TABLEAU DE BORD'!K4480-'[1]TABLEAU DE BORD'!I4480</f>
        <v>0</v>
      </c>
    </row>
    <row r="4483" spans="84:88" x14ac:dyDescent="0.25">
      <c r="CF4483">
        <f>'[1]TABLEAU DE BORD'!B4481</f>
        <v>0</v>
      </c>
      <c r="CG4483">
        <f>'[1]TABLEAU DE BORD'!E4481-'[1]TABLEAU DE BORD'!C4481</f>
        <v>0</v>
      </c>
      <c r="CI4483">
        <f>'[1]TABLEAU DE BORD'!H4481</f>
        <v>0</v>
      </c>
      <c r="CJ4483">
        <f>'[1]TABLEAU DE BORD'!K4481-'[1]TABLEAU DE BORD'!I4481</f>
        <v>0</v>
      </c>
    </row>
    <row r="4484" spans="84:88" x14ac:dyDescent="0.25">
      <c r="CF4484">
        <f>'[1]TABLEAU DE BORD'!B4482</f>
        <v>0</v>
      </c>
      <c r="CG4484">
        <f>'[1]TABLEAU DE BORD'!E4482-'[1]TABLEAU DE BORD'!C4482</f>
        <v>0</v>
      </c>
      <c r="CI4484">
        <f>'[1]TABLEAU DE BORD'!H4482</f>
        <v>0</v>
      </c>
      <c r="CJ4484">
        <f>'[1]TABLEAU DE BORD'!K4482-'[1]TABLEAU DE BORD'!I4482</f>
        <v>0</v>
      </c>
    </row>
    <row r="4485" spans="84:88" x14ac:dyDescent="0.25">
      <c r="CF4485">
        <f>'[1]TABLEAU DE BORD'!B4483</f>
        <v>0</v>
      </c>
      <c r="CG4485">
        <f>'[1]TABLEAU DE BORD'!E4483-'[1]TABLEAU DE BORD'!C4483</f>
        <v>0</v>
      </c>
      <c r="CI4485">
        <f>'[1]TABLEAU DE BORD'!H4483</f>
        <v>0</v>
      </c>
      <c r="CJ4485">
        <f>'[1]TABLEAU DE BORD'!K4483-'[1]TABLEAU DE BORD'!I4483</f>
        <v>0</v>
      </c>
    </row>
    <row r="4486" spans="84:88" x14ac:dyDescent="0.25">
      <c r="CF4486">
        <f>'[1]TABLEAU DE BORD'!B4484</f>
        <v>0</v>
      </c>
      <c r="CG4486">
        <f>'[1]TABLEAU DE BORD'!E4484-'[1]TABLEAU DE BORD'!C4484</f>
        <v>0</v>
      </c>
      <c r="CI4486">
        <f>'[1]TABLEAU DE BORD'!H4484</f>
        <v>0</v>
      </c>
      <c r="CJ4486">
        <f>'[1]TABLEAU DE BORD'!K4484-'[1]TABLEAU DE BORD'!I4484</f>
        <v>0</v>
      </c>
    </row>
    <row r="4487" spans="84:88" x14ac:dyDescent="0.25">
      <c r="CF4487">
        <f>'[1]TABLEAU DE BORD'!B4485</f>
        <v>0</v>
      </c>
      <c r="CG4487">
        <f>'[1]TABLEAU DE BORD'!E4485-'[1]TABLEAU DE BORD'!C4485</f>
        <v>0</v>
      </c>
      <c r="CI4487">
        <f>'[1]TABLEAU DE BORD'!H4485</f>
        <v>0</v>
      </c>
      <c r="CJ4487">
        <f>'[1]TABLEAU DE BORD'!K4485-'[1]TABLEAU DE BORD'!I4485</f>
        <v>0</v>
      </c>
    </row>
    <row r="4488" spans="84:88" x14ac:dyDescent="0.25">
      <c r="CF4488">
        <f>'[1]TABLEAU DE BORD'!B4486</f>
        <v>0</v>
      </c>
      <c r="CG4488">
        <f>'[1]TABLEAU DE BORD'!E4486-'[1]TABLEAU DE BORD'!C4486</f>
        <v>0</v>
      </c>
      <c r="CI4488">
        <f>'[1]TABLEAU DE BORD'!H4486</f>
        <v>0</v>
      </c>
      <c r="CJ4488">
        <f>'[1]TABLEAU DE BORD'!K4486-'[1]TABLEAU DE BORD'!I4486</f>
        <v>0</v>
      </c>
    </row>
    <row r="4489" spans="84:88" x14ac:dyDescent="0.25">
      <c r="CF4489">
        <f>'[1]TABLEAU DE BORD'!B4487</f>
        <v>0</v>
      </c>
      <c r="CG4489">
        <f>'[1]TABLEAU DE BORD'!E4487-'[1]TABLEAU DE BORD'!C4487</f>
        <v>0</v>
      </c>
      <c r="CI4489">
        <f>'[1]TABLEAU DE BORD'!H4487</f>
        <v>0</v>
      </c>
      <c r="CJ4489">
        <f>'[1]TABLEAU DE BORD'!K4487-'[1]TABLEAU DE BORD'!I4487</f>
        <v>0</v>
      </c>
    </row>
    <row r="4490" spans="84:88" x14ac:dyDescent="0.25">
      <c r="CF4490">
        <f>'[1]TABLEAU DE BORD'!B4488</f>
        <v>0</v>
      </c>
      <c r="CG4490">
        <f>'[1]TABLEAU DE BORD'!E4488-'[1]TABLEAU DE BORD'!C4488</f>
        <v>0</v>
      </c>
      <c r="CI4490">
        <f>'[1]TABLEAU DE BORD'!H4488</f>
        <v>0</v>
      </c>
      <c r="CJ4490">
        <f>'[1]TABLEAU DE BORD'!K4488-'[1]TABLEAU DE BORD'!I4488</f>
        <v>0</v>
      </c>
    </row>
    <row r="4491" spans="84:88" x14ac:dyDescent="0.25">
      <c r="CF4491">
        <f>'[1]TABLEAU DE BORD'!B4489</f>
        <v>0</v>
      </c>
      <c r="CG4491">
        <f>'[1]TABLEAU DE BORD'!E4489-'[1]TABLEAU DE BORD'!C4489</f>
        <v>0</v>
      </c>
      <c r="CI4491">
        <f>'[1]TABLEAU DE BORD'!H4489</f>
        <v>0</v>
      </c>
      <c r="CJ4491">
        <f>'[1]TABLEAU DE BORD'!K4489-'[1]TABLEAU DE BORD'!I4489</f>
        <v>0</v>
      </c>
    </row>
    <row r="4492" spans="84:88" x14ac:dyDescent="0.25">
      <c r="CF4492">
        <f>'[1]TABLEAU DE BORD'!B4490</f>
        <v>0</v>
      </c>
      <c r="CG4492">
        <f>'[1]TABLEAU DE BORD'!E4490-'[1]TABLEAU DE BORD'!C4490</f>
        <v>0</v>
      </c>
      <c r="CI4492">
        <f>'[1]TABLEAU DE BORD'!H4490</f>
        <v>0</v>
      </c>
      <c r="CJ4492">
        <f>'[1]TABLEAU DE BORD'!K4490-'[1]TABLEAU DE BORD'!I4490</f>
        <v>0</v>
      </c>
    </row>
    <row r="4493" spans="84:88" x14ac:dyDescent="0.25">
      <c r="CF4493">
        <f>'[1]TABLEAU DE BORD'!B4491</f>
        <v>0</v>
      </c>
      <c r="CG4493">
        <f>'[1]TABLEAU DE BORD'!E4491-'[1]TABLEAU DE BORD'!C4491</f>
        <v>0</v>
      </c>
      <c r="CI4493">
        <f>'[1]TABLEAU DE BORD'!H4491</f>
        <v>0</v>
      </c>
      <c r="CJ4493">
        <f>'[1]TABLEAU DE BORD'!K4491-'[1]TABLEAU DE BORD'!I4491</f>
        <v>0</v>
      </c>
    </row>
    <row r="4494" spans="84:88" x14ac:dyDescent="0.25">
      <c r="CF4494">
        <f>'[1]TABLEAU DE BORD'!B4492</f>
        <v>0</v>
      </c>
      <c r="CG4494">
        <f>'[1]TABLEAU DE BORD'!E4492-'[1]TABLEAU DE BORD'!C4492</f>
        <v>0</v>
      </c>
      <c r="CI4494">
        <f>'[1]TABLEAU DE BORD'!H4492</f>
        <v>0</v>
      </c>
      <c r="CJ4494">
        <f>'[1]TABLEAU DE BORD'!K4492-'[1]TABLEAU DE BORD'!I4492</f>
        <v>0</v>
      </c>
    </row>
    <row r="4495" spans="84:88" x14ac:dyDescent="0.25">
      <c r="CF4495">
        <f>'[1]TABLEAU DE BORD'!B4493</f>
        <v>0</v>
      </c>
      <c r="CG4495">
        <f>'[1]TABLEAU DE BORD'!E4493-'[1]TABLEAU DE BORD'!C4493</f>
        <v>0</v>
      </c>
      <c r="CI4495">
        <f>'[1]TABLEAU DE BORD'!H4493</f>
        <v>0</v>
      </c>
      <c r="CJ4495">
        <f>'[1]TABLEAU DE BORD'!K4493-'[1]TABLEAU DE BORD'!I4493</f>
        <v>0</v>
      </c>
    </row>
    <row r="4496" spans="84:88" x14ac:dyDescent="0.25">
      <c r="CF4496">
        <f>'[1]TABLEAU DE BORD'!B4494</f>
        <v>0</v>
      </c>
      <c r="CG4496">
        <f>'[1]TABLEAU DE BORD'!E4494-'[1]TABLEAU DE BORD'!C4494</f>
        <v>0</v>
      </c>
      <c r="CI4496">
        <f>'[1]TABLEAU DE BORD'!H4494</f>
        <v>0</v>
      </c>
      <c r="CJ4496">
        <f>'[1]TABLEAU DE BORD'!K4494-'[1]TABLEAU DE BORD'!I4494</f>
        <v>0</v>
      </c>
    </row>
    <row r="4497" spans="84:88" x14ac:dyDescent="0.25">
      <c r="CF4497">
        <f>'[1]TABLEAU DE BORD'!B4495</f>
        <v>0</v>
      </c>
      <c r="CG4497">
        <f>'[1]TABLEAU DE BORD'!E4495-'[1]TABLEAU DE BORD'!C4495</f>
        <v>0</v>
      </c>
      <c r="CI4497">
        <f>'[1]TABLEAU DE BORD'!H4495</f>
        <v>0</v>
      </c>
      <c r="CJ4497">
        <f>'[1]TABLEAU DE BORD'!K4495-'[1]TABLEAU DE BORD'!I4495</f>
        <v>0</v>
      </c>
    </row>
    <row r="4498" spans="84:88" x14ac:dyDescent="0.25">
      <c r="CF4498">
        <f>'[1]TABLEAU DE BORD'!B4496</f>
        <v>0</v>
      </c>
      <c r="CG4498">
        <f>'[1]TABLEAU DE BORD'!E4496-'[1]TABLEAU DE BORD'!C4496</f>
        <v>0</v>
      </c>
      <c r="CI4498">
        <f>'[1]TABLEAU DE BORD'!H4496</f>
        <v>0</v>
      </c>
      <c r="CJ4498">
        <f>'[1]TABLEAU DE BORD'!K4496-'[1]TABLEAU DE BORD'!I4496</f>
        <v>0</v>
      </c>
    </row>
    <row r="4499" spans="84:88" x14ac:dyDescent="0.25">
      <c r="CF4499">
        <f>'[1]TABLEAU DE BORD'!B4497</f>
        <v>0</v>
      </c>
      <c r="CG4499">
        <f>'[1]TABLEAU DE BORD'!E4497-'[1]TABLEAU DE BORD'!C4497</f>
        <v>0</v>
      </c>
      <c r="CI4499">
        <f>'[1]TABLEAU DE BORD'!H4497</f>
        <v>0</v>
      </c>
      <c r="CJ4499">
        <f>'[1]TABLEAU DE BORD'!K4497-'[1]TABLEAU DE BORD'!I4497</f>
        <v>0</v>
      </c>
    </row>
    <row r="4500" spans="84:88" x14ac:dyDescent="0.25">
      <c r="CF4500">
        <f>'[1]TABLEAU DE BORD'!B4498</f>
        <v>0</v>
      </c>
      <c r="CG4500">
        <f>'[1]TABLEAU DE BORD'!E4498-'[1]TABLEAU DE BORD'!C4498</f>
        <v>0</v>
      </c>
      <c r="CI4500">
        <f>'[1]TABLEAU DE BORD'!H4498</f>
        <v>0</v>
      </c>
      <c r="CJ4500">
        <f>'[1]TABLEAU DE BORD'!K4498-'[1]TABLEAU DE BORD'!I4498</f>
        <v>0</v>
      </c>
    </row>
    <row r="4501" spans="84:88" x14ac:dyDescent="0.25">
      <c r="CF4501">
        <f>'[1]TABLEAU DE BORD'!B4499</f>
        <v>0</v>
      </c>
      <c r="CG4501">
        <f>'[1]TABLEAU DE BORD'!E4499-'[1]TABLEAU DE BORD'!C4499</f>
        <v>0</v>
      </c>
      <c r="CI4501">
        <f>'[1]TABLEAU DE BORD'!H4499</f>
        <v>0</v>
      </c>
      <c r="CJ4501">
        <f>'[1]TABLEAU DE BORD'!K4499-'[1]TABLEAU DE BORD'!I4499</f>
        <v>0</v>
      </c>
    </row>
    <row r="4502" spans="84:88" x14ac:dyDescent="0.25">
      <c r="CF4502">
        <f>'[1]TABLEAU DE BORD'!B4500</f>
        <v>0</v>
      </c>
      <c r="CG4502">
        <f>'[1]TABLEAU DE BORD'!E4500-'[1]TABLEAU DE BORD'!C4500</f>
        <v>0</v>
      </c>
      <c r="CI4502">
        <f>'[1]TABLEAU DE BORD'!H4500</f>
        <v>0</v>
      </c>
      <c r="CJ4502">
        <f>'[1]TABLEAU DE BORD'!K4500-'[1]TABLEAU DE BORD'!I4500</f>
        <v>0</v>
      </c>
    </row>
    <row r="4503" spans="84:88" x14ac:dyDescent="0.25">
      <c r="CF4503">
        <f>'[1]TABLEAU DE BORD'!B4501</f>
        <v>0</v>
      </c>
      <c r="CG4503">
        <f>'[1]TABLEAU DE BORD'!E4501-'[1]TABLEAU DE BORD'!C4501</f>
        <v>0</v>
      </c>
      <c r="CI4503">
        <f>'[1]TABLEAU DE BORD'!H4501</f>
        <v>0</v>
      </c>
      <c r="CJ4503">
        <f>'[1]TABLEAU DE BORD'!K4501-'[1]TABLEAU DE BORD'!I4501</f>
        <v>0</v>
      </c>
    </row>
    <row r="4504" spans="84:88" x14ac:dyDescent="0.25">
      <c r="CF4504">
        <f>'[1]TABLEAU DE BORD'!B4502</f>
        <v>0</v>
      </c>
      <c r="CG4504">
        <f>'[1]TABLEAU DE BORD'!E4502-'[1]TABLEAU DE BORD'!C4502</f>
        <v>0</v>
      </c>
      <c r="CI4504">
        <f>'[1]TABLEAU DE BORD'!H4502</f>
        <v>0</v>
      </c>
      <c r="CJ4504">
        <f>'[1]TABLEAU DE BORD'!K4502-'[1]TABLEAU DE BORD'!I4502</f>
        <v>0</v>
      </c>
    </row>
    <row r="4505" spans="84:88" x14ac:dyDescent="0.25">
      <c r="CF4505">
        <f>'[1]TABLEAU DE BORD'!B4503</f>
        <v>0</v>
      </c>
      <c r="CG4505">
        <f>'[1]TABLEAU DE BORD'!E4503-'[1]TABLEAU DE BORD'!C4503</f>
        <v>0</v>
      </c>
      <c r="CI4505">
        <f>'[1]TABLEAU DE BORD'!H4503</f>
        <v>0</v>
      </c>
      <c r="CJ4505">
        <f>'[1]TABLEAU DE BORD'!K4503-'[1]TABLEAU DE BORD'!I4503</f>
        <v>0</v>
      </c>
    </row>
    <row r="4506" spans="84:88" x14ac:dyDescent="0.25">
      <c r="CF4506">
        <f>'[1]TABLEAU DE BORD'!B4504</f>
        <v>0</v>
      </c>
      <c r="CG4506">
        <f>'[1]TABLEAU DE BORD'!E4504-'[1]TABLEAU DE BORD'!C4504</f>
        <v>0</v>
      </c>
      <c r="CI4506">
        <f>'[1]TABLEAU DE BORD'!H4504</f>
        <v>0</v>
      </c>
      <c r="CJ4506">
        <f>'[1]TABLEAU DE BORD'!K4504-'[1]TABLEAU DE BORD'!I4504</f>
        <v>0</v>
      </c>
    </row>
    <row r="4507" spans="84:88" x14ac:dyDescent="0.25">
      <c r="CF4507">
        <f>'[1]TABLEAU DE BORD'!B4505</f>
        <v>0</v>
      </c>
      <c r="CG4507">
        <f>'[1]TABLEAU DE BORD'!E4505-'[1]TABLEAU DE BORD'!C4505</f>
        <v>0</v>
      </c>
      <c r="CI4507">
        <f>'[1]TABLEAU DE BORD'!H4505</f>
        <v>0</v>
      </c>
      <c r="CJ4507">
        <f>'[1]TABLEAU DE BORD'!K4505-'[1]TABLEAU DE BORD'!I4505</f>
        <v>0</v>
      </c>
    </row>
    <row r="4508" spans="84:88" x14ac:dyDescent="0.25">
      <c r="CF4508">
        <f>'[1]TABLEAU DE BORD'!B4506</f>
        <v>0</v>
      </c>
      <c r="CG4508">
        <f>'[1]TABLEAU DE BORD'!E4506-'[1]TABLEAU DE BORD'!C4506</f>
        <v>0</v>
      </c>
      <c r="CI4508">
        <f>'[1]TABLEAU DE BORD'!H4506</f>
        <v>0</v>
      </c>
      <c r="CJ4508">
        <f>'[1]TABLEAU DE BORD'!K4506-'[1]TABLEAU DE BORD'!I4506</f>
        <v>0</v>
      </c>
    </row>
    <row r="4509" spans="84:88" x14ac:dyDescent="0.25">
      <c r="CF4509">
        <f>'[1]TABLEAU DE BORD'!B4507</f>
        <v>0</v>
      </c>
      <c r="CG4509">
        <f>'[1]TABLEAU DE BORD'!E4507-'[1]TABLEAU DE BORD'!C4507</f>
        <v>0</v>
      </c>
      <c r="CI4509">
        <f>'[1]TABLEAU DE BORD'!H4507</f>
        <v>0</v>
      </c>
      <c r="CJ4509">
        <f>'[1]TABLEAU DE BORD'!K4507-'[1]TABLEAU DE BORD'!I4507</f>
        <v>0</v>
      </c>
    </row>
    <row r="4510" spans="84:88" x14ac:dyDescent="0.25">
      <c r="CF4510">
        <f>'[1]TABLEAU DE BORD'!B4508</f>
        <v>0</v>
      </c>
      <c r="CG4510">
        <f>'[1]TABLEAU DE BORD'!E4508-'[1]TABLEAU DE BORD'!C4508</f>
        <v>0</v>
      </c>
      <c r="CI4510">
        <f>'[1]TABLEAU DE BORD'!H4508</f>
        <v>0</v>
      </c>
      <c r="CJ4510">
        <f>'[1]TABLEAU DE BORD'!K4508-'[1]TABLEAU DE BORD'!I4508</f>
        <v>0</v>
      </c>
    </row>
    <row r="4511" spans="84:88" x14ac:dyDescent="0.25">
      <c r="CF4511">
        <f>'[1]TABLEAU DE BORD'!B4509</f>
        <v>0</v>
      </c>
      <c r="CG4511">
        <f>'[1]TABLEAU DE BORD'!E4509-'[1]TABLEAU DE BORD'!C4509</f>
        <v>0</v>
      </c>
      <c r="CI4511">
        <f>'[1]TABLEAU DE BORD'!H4509</f>
        <v>0</v>
      </c>
      <c r="CJ4511">
        <f>'[1]TABLEAU DE BORD'!K4509-'[1]TABLEAU DE BORD'!I4509</f>
        <v>0</v>
      </c>
    </row>
    <row r="4512" spans="84:88" x14ac:dyDescent="0.25">
      <c r="CF4512">
        <f>'[1]TABLEAU DE BORD'!B4510</f>
        <v>0</v>
      </c>
      <c r="CG4512">
        <f>'[1]TABLEAU DE BORD'!E4510-'[1]TABLEAU DE BORD'!C4510</f>
        <v>0</v>
      </c>
      <c r="CI4512">
        <f>'[1]TABLEAU DE BORD'!H4510</f>
        <v>0</v>
      </c>
      <c r="CJ4512">
        <f>'[1]TABLEAU DE BORD'!K4510-'[1]TABLEAU DE BORD'!I4510</f>
        <v>0</v>
      </c>
    </row>
    <row r="4513" spans="84:88" x14ac:dyDescent="0.25">
      <c r="CF4513">
        <f>'[1]TABLEAU DE BORD'!B4511</f>
        <v>0</v>
      </c>
      <c r="CG4513">
        <f>'[1]TABLEAU DE BORD'!E4511-'[1]TABLEAU DE BORD'!C4511</f>
        <v>0</v>
      </c>
      <c r="CI4513">
        <f>'[1]TABLEAU DE BORD'!H4511</f>
        <v>0</v>
      </c>
      <c r="CJ4513">
        <f>'[1]TABLEAU DE BORD'!K4511-'[1]TABLEAU DE BORD'!I4511</f>
        <v>0</v>
      </c>
    </row>
    <row r="4514" spans="84:88" x14ac:dyDescent="0.25">
      <c r="CF4514">
        <f>'[1]TABLEAU DE BORD'!B4512</f>
        <v>0</v>
      </c>
      <c r="CG4514">
        <f>'[1]TABLEAU DE BORD'!E4512-'[1]TABLEAU DE BORD'!C4512</f>
        <v>0</v>
      </c>
      <c r="CI4514">
        <f>'[1]TABLEAU DE BORD'!H4512</f>
        <v>0</v>
      </c>
      <c r="CJ4514">
        <f>'[1]TABLEAU DE BORD'!K4512-'[1]TABLEAU DE BORD'!I4512</f>
        <v>0</v>
      </c>
    </row>
    <row r="4515" spans="84:88" x14ac:dyDescent="0.25">
      <c r="CF4515">
        <f>'[1]TABLEAU DE BORD'!B4513</f>
        <v>0</v>
      </c>
      <c r="CG4515">
        <f>'[1]TABLEAU DE BORD'!E4513-'[1]TABLEAU DE BORD'!C4513</f>
        <v>0</v>
      </c>
      <c r="CI4515">
        <f>'[1]TABLEAU DE BORD'!H4513</f>
        <v>0</v>
      </c>
      <c r="CJ4515">
        <f>'[1]TABLEAU DE BORD'!K4513-'[1]TABLEAU DE BORD'!I4513</f>
        <v>0</v>
      </c>
    </row>
    <row r="4516" spans="84:88" x14ac:dyDescent="0.25">
      <c r="CF4516">
        <f>'[1]TABLEAU DE BORD'!B4514</f>
        <v>0</v>
      </c>
      <c r="CG4516">
        <f>'[1]TABLEAU DE BORD'!E4514-'[1]TABLEAU DE BORD'!C4514</f>
        <v>0</v>
      </c>
      <c r="CI4516">
        <f>'[1]TABLEAU DE BORD'!H4514</f>
        <v>0</v>
      </c>
      <c r="CJ4516">
        <f>'[1]TABLEAU DE BORD'!K4514-'[1]TABLEAU DE BORD'!I4514</f>
        <v>0</v>
      </c>
    </row>
    <row r="4517" spans="84:88" x14ac:dyDescent="0.25">
      <c r="CF4517">
        <f>'[1]TABLEAU DE BORD'!B4515</f>
        <v>0</v>
      </c>
      <c r="CG4517">
        <f>'[1]TABLEAU DE BORD'!E4515-'[1]TABLEAU DE BORD'!C4515</f>
        <v>0</v>
      </c>
      <c r="CI4517">
        <f>'[1]TABLEAU DE BORD'!H4515</f>
        <v>0</v>
      </c>
      <c r="CJ4517">
        <f>'[1]TABLEAU DE BORD'!K4515-'[1]TABLEAU DE BORD'!I4515</f>
        <v>0</v>
      </c>
    </row>
    <row r="4518" spans="84:88" x14ac:dyDescent="0.25">
      <c r="CF4518">
        <f>'[1]TABLEAU DE BORD'!B4516</f>
        <v>0</v>
      </c>
      <c r="CG4518">
        <f>'[1]TABLEAU DE BORD'!E4516-'[1]TABLEAU DE BORD'!C4516</f>
        <v>0</v>
      </c>
      <c r="CI4518">
        <f>'[1]TABLEAU DE BORD'!H4516</f>
        <v>0</v>
      </c>
      <c r="CJ4518">
        <f>'[1]TABLEAU DE BORD'!K4516-'[1]TABLEAU DE BORD'!I4516</f>
        <v>0</v>
      </c>
    </row>
    <row r="4519" spans="84:88" x14ac:dyDescent="0.25">
      <c r="CF4519">
        <f>'[1]TABLEAU DE BORD'!B4517</f>
        <v>0</v>
      </c>
      <c r="CG4519">
        <f>'[1]TABLEAU DE BORD'!E4517-'[1]TABLEAU DE BORD'!C4517</f>
        <v>0</v>
      </c>
      <c r="CI4519">
        <f>'[1]TABLEAU DE BORD'!H4517</f>
        <v>0</v>
      </c>
      <c r="CJ4519">
        <f>'[1]TABLEAU DE BORD'!K4517-'[1]TABLEAU DE BORD'!I4517</f>
        <v>0</v>
      </c>
    </row>
    <row r="4520" spans="84:88" x14ac:dyDescent="0.25">
      <c r="CF4520">
        <f>'[1]TABLEAU DE BORD'!B4518</f>
        <v>0</v>
      </c>
      <c r="CG4520">
        <f>'[1]TABLEAU DE BORD'!E4518-'[1]TABLEAU DE BORD'!C4518</f>
        <v>0</v>
      </c>
      <c r="CI4520">
        <f>'[1]TABLEAU DE BORD'!H4518</f>
        <v>0</v>
      </c>
      <c r="CJ4520">
        <f>'[1]TABLEAU DE BORD'!K4518-'[1]TABLEAU DE BORD'!I4518</f>
        <v>0</v>
      </c>
    </row>
    <row r="4521" spans="84:88" x14ac:dyDescent="0.25">
      <c r="CF4521">
        <f>'[1]TABLEAU DE BORD'!B4519</f>
        <v>0</v>
      </c>
      <c r="CG4521">
        <f>'[1]TABLEAU DE BORD'!E4519-'[1]TABLEAU DE BORD'!C4519</f>
        <v>0</v>
      </c>
      <c r="CI4521">
        <f>'[1]TABLEAU DE BORD'!H4519</f>
        <v>0</v>
      </c>
      <c r="CJ4521">
        <f>'[1]TABLEAU DE BORD'!K4519-'[1]TABLEAU DE BORD'!I4519</f>
        <v>0</v>
      </c>
    </row>
    <row r="4522" spans="84:88" x14ac:dyDescent="0.25">
      <c r="CF4522">
        <f>'[1]TABLEAU DE BORD'!B4520</f>
        <v>0</v>
      </c>
      <c r="CG4522">
        <f>'[1]TABLEAU DE BORD'!E4520-'[1]TABLEAU DE BORD'!C4520</f>
        <v>0</v>
      </c>
      <c r="CI4522">
        <f>'[1]TABLEAU DE BORD'!H4520</f>
        <v>0</v>
      </c>
      <c r="CJ4522">
        <f>'[1]TABLEAU DE BORD'!K4520-'[1]TABLEAU DE BORD'!I4520</f>
        <v>0</v>
      </c>
    </row>
    <row r="4523" spans="84:88" x14ac:dyDescent="0.25">
      <c r="CF4523">
        <f>'[1]TABLEAU DE BORD'!B4521</f>
        <v>0</v>
      </c>
      <c r="CG4523">
        <f>'[1]TABLEAU DE BORD'!E4521-'[1]TABLEAU DE BORD'!C4521</f>
        <v>0</v>
      </c>
      <c r="CI4523">
        <f>'[1]TABLEAU DE BORD'!H4521</f>
        <v>0</v>
      </c>
      <c r="CJ4523">
        <f>'[1]TABLEAU DE BORD'!K4521-'[1]TABLEAU DE BORD'!I4521</f>
        <v>0</v>
      </c>
    </row>
    <row r="4524" spans="84:88" x14ac:dyDescent="0.25">
      <c r="CF4524">
        <f>'[1]TABLEAU DE BORD'!B4522</f>
        <v>0</v>
      </c>
      <c r="CG4524">
        <f>'[1]TABLEAU DE BORD'!E4522-'[1]TABLEAU DE BORD'!C4522</f>
        <v>0</v>
      </c>
      <c r="CI4524">
        <f>'[1]TABLEAU DE BORD'!H4522</f>
        <v>0</v>
      </c>
      <c r="CJ4524">
        <f>'[1]TABLEAU DE BORD'!K4522-'[1]TABLEAU DE BORD'!I4522</f>
        <v>0</v>
      </c>
    </row>
    <row r="4525" spans="84:88" x14ac:dyDescent="0.25">
      <c r="CF4525">
        <f>'[1]TABLEAU DE BORD'!B4523</f>
        <v>0</v>
      </c>
      <c r="CG4525">
        <f>'[1]TABLEAU DE BORD'!E4523-'[1]TABLEAU DE BORD'!C4523</f>
        <v>0</v>
      </c>
      <c r="CI4525">
        <f>'[1]TABLEAU DE BORD'!H4523</f>
        <v>0</v>
      </c>
      <c r="CJ4525">
        <f>'[1]TABLEAU DE BORD'!K4523-'[1]TABLEAU DE BORD'!I4523</f>
        <v>0</v>
      </c>
    </row>
    <row r="4526" spans="84:88" x14ac:dyDescent="0.25">
      <c r="CF4526">
        <f>'[1]TABLEAU DE BORD'!B4524</f>
        <v>0</v>
      </c>
      <c r="CG4526">
        <f>'[1]TABLEAU DE BORD'!E4524-'[1]TABLEAU DE BORD'!C4524</f>
        <v>0</v>
      </c>
      <c r="CI4526">
        <f>'[1]TABLEAU DE BORD'!H4524</f>
        <v>0</v>
      </c>
      <c r="CJ4526">
        <f>'[1]TABLEAU DE BORD'!K4524-'[1]TABLEAU DE BORD'!I4524</f>
        <v>0</v>
      </c>
    </row>
    <row r="4527" spans="84:88" x14ac:dyDescent="0.25">
      <c r="CF4527">
        <f>'[1]TABLEAU DE BORD'!B4525</f>
        <v>0</v>
      </c>
      <c r="CG4527">
        <f>'[1]TABLEAU DE BORD'!E4525-'[1]TABLEAU DE BORD'!C4525</f>
        <v>0</v>
      </c>
      <c r="CI4527">
        <f>'[1]TABLEAU DE BORD'!H4525</f>
        <v>0</v>
      </c>
      <c r="CJ4527">
        <f>'[1]TABLEAU DE BORD'!K4525-'[1]TABLEAU DE BORD'!I4525</f>
        <v>0</v>
      </c>
    </row>
    <row r="4528" spans="84:88" x14ac:dyDescent="0.25">
      <c r="CF4528">
        <f>'[1]TABLEAU DE BORD'!B4526</f>
        <v>0</v>
      </c>
      <c r="CG4528">
        <f>'[1]TABLEAU DE BORD'!E4526-'[1]TABLEAU DE BORD'!C4526</f>
        <v>0</v>
      </c>
      <c r="CI4528">
        <f>'[1]TABLEAU DE BORD'!H4526</f>
        <v>0</v>
      </c>
      <c r="CJ4528">
        <f>'[1]TABLEAU DE BORD'!K4526-'[1]TABLEAU DE BORD'!I4526</f>
        <v>0</v>
      </c>
    </row>
    <row r="4529" spans="84:88" x14ac:dyDescent="0.25">
      <c r="CF4529">
        <f>'[1]TABLEAU DE BORD'!B4527</f>
        <v>0</v>
      </c>
      <c r="CG4529">
        <f>'[1]TABLEAU DE BORD'!E4527-'[1]TABLEAU DE BORD'!C4527</f>
        <v>0</v>
      </c>
      <c r="CI4529">
        <f>'[1]TABLEAU DE BORD'!H4527</f>
        <v>0</v>
      </c>
      <c r="CJ4529">
        <f>'[1]TABLEAU DE BORD'!K4527-'[1]TABLEAU DE BORD'!I4527</f>
        <v>0</v>
      </c>
    </row>
    <row r="4530" spans="84:88" x14ac:dyDescent="0.25">
      <c r="CF4530">
        <f>'[1]TABLEAU DE BORD'!B4528</f>
        <v>0</v>
      </c>
      <c r="CG4530">
        <f>'[1]TABLEAU DE BORD'!E4528-'[1]TABLEAU DE BORD'!C4528</f>
        <v>0</v>
      </c>
      <c r="CI4530">
        <f>'[1]TABLEAU DE BORD'!H4528</f>
        <v>0</v>
      </c>
      <c r="CJ4530">
        <f>'[1]TABLEAU DE BORD'!K4528-'[1]TABLEAU DE BORD'!I4528</f>
        <v>0</v>
      </c>
    </row>
    <row r="4531" spans="84:88" x14ac:dyDescent="0.25">
      <c r="CF4531">
        <f>'[1]TABLEAU DE BORD'!B4529</f>
        <v>0</v>
      </c>
      <c r="CG4531">
        <f>'[1]TABLEAU DE BORD'!E4529-'[1]TABLEAU DE BORD'!C4529</f>
        <v>0</v>
      </c>
      <c r="CI4531">
        <f>'[1]TABLEAU DE BORD'!H4529</f>
        <v>0</v>
      </c>
      <c r="CJ4531">
        <f>'[1]TABLEAU DE BORD'!K4529-'[1]TABLEAU DE BORD'!I4529</f>
        <v>0</v>
      </c>
    </row>
    <row r="4532" spans="84:88" x14ac:dyDescent="0.25">
      <c r="CF4532">
        <f>'[1]TABLEAU DE BORD'!B4530</f>
        <v>0</v>
      </c>
      <c r="CG4532">
        <f>'[1]TABLEAU DE BORD'!E4530-'[1]TABLEAU DE BORD'!C4530</f>
        <v>0</v>
      </c>
      <c r="CI4532">
        <f>'[1]TABLEAU DE BORD'!H4530</f>
        <v>0</v>
      </c>
      <c r="CJ4532">
        <f>'[1]TABLEAU DE BORD'!K4530-'[1]TABLEAU DE BORD'!I4530</f>
        <v>0</v>
      </c>
    </row>
    <row r="4533" spans="84:88" x14ac:dyDescent="0.25">
      <c r="CF4533">
        <f>'[1]TABLEAU DE BORD'!B4531</f>
        <v>0</v>
      </c>
      <c r="CG4533">
        <f>'[1]TABLEAU DE BORD'!E4531-'[1]TABLEAU DE BORD'!C4531</f>
        <v>0</v>
      </c>
      <c r="CI4533">
        <f>'[1]TABLEAU DE BORD'!H4531</f>
        <v>0</v>
      </c>
      <c r="CJ4533">
        <f>'[1]TABLEAU DE BORD'!K4531-'[1]TABLEAU DE BORD'!I4531</f>
        <v>0</v>
      </c>
    </row>
    <row r="4534" spans="84:88" x14ac:dyDescent="0.25">
      <c r="CF4534">
        <f>'[1]TABLEAU DE BORD'!B4532</f>
        <v>0</v>
      </c>
      <c r="CG4534">
        <f>'[1]TABLEAU DE BORD'!E4532-'[1]TABLEAU DE BORD'!C4532</f>
        <v>0</v>
      </c>
      <c r="CI4534">
        <f>'[1]TABLEAU DE BORD'!H4532</f>
        <v>0</v>
      </c>
      <c r="CJ4534">
        <f>'[1]TABLEAU DE BORD'!K4532-'[1]TABLEAU DE BORD'!I4532</f>
        <v>0</v>
      </c>
    </row>
    <row r="4535" spans="84:88" x14ac:dyDescent="0.25">
      <c r="CF4535">
        <f>'[1]TABLEAU DE BORD'!B4533</f>
        <v>0</v>
      </c>
      <c r="CG4535">
        <f>'[1]TABLEAU DE BORD'!E4533-'[1]TABLEAU DE BORD'!C4533</f>
        <v>0</v>
      </c>
      <c r="CI4535">
        <f>'[1]TABLEAU DE BORD'!H4533</f>
        <v>0</v>
      </c>
      <c r="CJ4535">
        <f>'[1]TABLEAU DE BORD'!K4533-'[1]TABLEAU DE BORD'!I4533</f>
        <v>0</v>
      </c>
    </row>
    <row r="4536" spans="84:88" x14ac:dyDescent="0.25">
      <c r="CF4536">
        <f>'[1]TABLEAU DE BORD'!B4534</f>
        <v>0</v>
      </c>
      <c r="CG4536">
        <f>'[1]TABLEAU DE BORD'!E4534-'[1]TABLEAU DE BORD'!C4534</f>
        <v>0</v>
      </c>
      <c r="CI4536">
        <f>'[1]TABLEAU DE BORD'!H4534</f>
        <v>0</v>
      </c>
      <c r="CJ4536">
        <f>'[1]TABLEAU DE BORD'!K4534-'[1]TABLEAU DE BORD'!I4534</f>
        <v>0</v>
      </c>
    </row>
    <row r="4537" spans="84:88" x14ac:dyDescent="0.25">
      <c r="CF4537">
        <f>'[1]TABLEAU DE BORD'!B4535</f>
        <v>0</v>
      </c>
      <c r="CG4537">
        <f>'[1]TABLEAU DE BORD'!E4535-'[1]TABLEAU DE BORD'!C4535</f>
        <v>0</v>
      </c>
      <c r="CI4537">
        <f>'[1]TABLEAU DE BORD'!H4535</f>
        <v>0</v>
      </c>
      <c r="CJ4537">
        <f>'[1]TABLEAU DE BORD'!K4535-'[1]TABLEAU DE BORD'!I4535</f>
        <v>0</v>
      </c>
    </row>
    <row r="4538" spans="84:88" x14ac:dyDescent="0.25">
      <c r="CF4538">
        <f>'[1]TABLEAU DE BORD'!B4536</f>
        <v>0</v>
      </c>
      <c r="CG4538">
        <f>'[1]TABLEAU DE BORD'!E4536-'[1]TABLEAU DE BORD'!C4536</f>
        <v>0</v>
      </c>
      <c r="CI4538">
        <f>'[1]TABLEAU DE BORD'!H4536</f>
        <v>0</v>
      </c>
      <c r="CJ4538">
        <f>'[1]TABLEAU DE BORD'!K4536-'[1]TABLEAU DE BORD'!I4536</f>
        <v>0</v>
      </c>
    </row>
    <row r="4539" spans="84:88" x14ac:dyDescent="0.25">
      <c r="CF4539">
        <f>'[1]TABLEAU DE BORD'!B4537</f>
        <v>0</v>
      </c>
      <c r="CG4539">
        <f>'[1]TABLEAU DE BORD'!E4537-'[1]TABLEAU DE BORD'!C4537</f>
        <v>0</v>
      </c>
      <c r="CI4539">
        <f>'[1]TABLEAU DE BORD'!H4537</f>
        <v>0</v>
      </c>
      <c r="CJ4539">
        <f>'[1]TABLEAU DE BORD'!K4537-'[1]TABLEAU DE BORD'!I4537</f>
        <v>0</v>
      </c>
    </row>
    <row r="4540" spans="84:88" x14ac:dyDescent="0.25">
      <c r="CF4540">
        <f>'[1]TABLEAU DE BORD'!B4538</f>
        <v>0</v>
      </c>
      <c r="CG4540">
        <f>'[1]TABLEAU DE BORD'!E4538-'[1]TABLEAU DE BORD'!C4538</f>
        <v>0</v>
      </c>
      <c r="CI4540">
        <f>'[1]TABLEAU DE BORD'!H4538</f>
        <v>0</v>
      </c>
      <c r="CJ4540">
        <f>'[1]TABLEAU DE BORD'!K4538-'[1]TABLEAU DE BORD'!I4538</f>
        <v>0</v>
      </c>
    </row>
    <row r="4541" spans="84:88" x14ac:dyDescent="0.25">
      <c r="CF4541">
        <f>'[1]TABLEAU DE BORD'!B4539</f>
        <v>0</v>
      </c>
      <c r="CG4541">
        <f>'[1]TABLEAU DE BORD'!E4539-'[1]TABLEAU DE BORD'!C4539</f>
        <v>0</v>
      </c>
      <c r="CI4541">
        <f>'[1]TABLEAU DE BORD'!H4539</f>
        <v>0</v>
      </c>
      <c r="CJ4541">
        <f>'[1]TABLEAU DE BORD'!K4539-'[1]TABLEAU DE BORD'!I4539</f>
        <v>0</v>
      </c>
    </row>
    <row r="4542" spans="84:88" x14ac:dyDescent="0.25">
      <c r="CF4542">
        <f>'[1]TABLEAU DE BORD'!B4540</f>
        <v>0</v>
      </c>
      <c r="CG4542">
        <f>'[1]TABLEAU DE BORD'!E4540-'[1]TABLEAU DE BORD'!C4540</f>
        <v>0</v>
      </c>
      <c r="CI4542">
        <f>'[1]TABLEAU DE BORD'!H4540</f>
        <v>0</v>
      </c>
      <c r="CJ4542">
        <f>'[1]TABLEAU DE BORD'!K4540-'[1]TABLEAU DE BORD'!I4540</f>
        <v>0</v>
      </c>
    </row>
    <row r="4543" spans="84:88" x14ac:dyDescent="0.25">
      <c r="CF4543">
        <f>'[1]TABLEAU DE BORD'!B4541</f>
        <v>0</v>
      </c>
      <c r="CG4543">
        <f>'[1]TABLEAU DE BORD'!E4541-'[1]TABLEAU DE BORD'!C4541</f>
        <v>0</v>
      </c>
      <c r="CI4543">
        <f>'[1]TABLEAU DE BORD'!H4541</f>
        <v>0</v>
      </c>
      <c r="CJ4543">
        <f>'[1]TABLEAU DE BORD'!K4541-'[1]TABLEAU DE BORD'!I4541</f>
        <v>0</v>
      </c>
    </row>
    <row r="4544" spans="84:88" x14ac:dyDescent="0.25">
      <c r="CF4544">
        <f>'[1]TABLEAU DE BORD'!B4542</f>
        <v>0</v>
      </c>
      <c r="CG4544">
        <f>'[1]TABLEAU DE BORD'!E4542-'[1]TABLEAU DE BORD'!C4542</f>
        <v>0</v>
      </c>
      <c r="CI4544">
        <f>'[1]TABLEAU DE BORD'!H4542</f>
        <v>0</v>
      </c>
      <c r="CJ4544">
        <f>'[1]TABLEAU DE BORD'!K4542-'[1]TABLEAU DE BORD'!I4542</f>
        <v>0</v>
      </c>
    </row>
    <row r="4545" spans="84:88" x14ac:dyDescent="0.25">
      <c r="CF4545">
        <f>'[1]TABLEAU DE BORD'!B4543</f>
        <v>0</v>
      </c>
      <c r="CG4545">
        <f>'[1]TABLEAU DE BORD'!E4543-'[1]TABLEAU DE BORD'!C4543</f>
        <v>0</v>
      </c>
      <c r="CI4545">
        <f>'[1]TABLEAU DE BORD'!H4543</f>
        <v>0</v>
      </c>
      <c r="CJ4545">
        <f>'[1]TABLEAU DE BORD'!K4543-'[1]TABLEAU DE BORD'!I4543</f>
        <v>0</v>
      </c>
    </row>
    <row r="4546" spans="84:88" x14ac:dyDescent="0.25">
      <c r="CF4546">
        <f>'[1]TABLEAU DE BORD'!B4544</f>
        <v>0</v>
      </c>
      <c r="CG4546">
        <f>'[1]TABLEAU DE BORD'!E4544-'[1]TABLEAU DE BORD'!C4544</f>
        <v>0</v>
      </c>
      <c r="CI4546">
        <f>'[1]TABLEAU DE BORD'!H4544</f>
        <v>0</v>
      </c>
      <c r="CJ4546">
        <f>'[1]TABLEAU DE BORD'!K4544-'[1]TABLEAU DE BORD'!I4544</f>
        <v>0</v>
      </c>
    </row>
    <row r="4547" spans="84:88" x14ac:dyDescent="0.25">
      <c r="CF4547">
        <f>'[1]TABLEAU DE BORD'!B4545</f>
        <v>0</v>
      </c>
      <c r="CG4547">
        <f>'[1]TABLEAU DE BORD'!E4545-'[1]TABLEAU DE BORD'!C4545</f>
        <v>0</v>
      </c>
      <c r="CI4547">
        <f>'[1]TABLEAU DE BORD'!H4545</f>
        <v>0</v>
      </c>
      <c r="CJ4547">
        <f>'[1]TABLEAU DE BORD'!K4545-'[1]TABLEAU DE BORD'!I4545</f>
        <v>0</v>
      </c>
    </row>
    <row r="4548" spans="84:88" x14ac:dyDescent="0.25">
      <c r="CF4548">
        <f>'[1]TABLEAU DE BORD'!B4546</f>
        <v>0</v>
      </c>
      <c r="CG4548">
        <f>'[1]TABLEAU DE BORD'!E4546-'[1]TABLEAU DE BORD'!C4546</f>
        <v>0</v>
      </c>
      <c r="CI4548">
        <f>'[1]TABLEAU DE BORD'!H4546</f>
        <v>0</v>
      </c>
      <c r="CJ4548">
        <f>'[1]TABLEAU DE BORD'!K4546-'[1]TABLEAU DE BORD'!I4546</f>
        <v>0</v>
      </c>
    </row>
    <row r="4549" spans="84:88" x14ac:dyDescent="0.25">
      <c r="CF4549">
        <f>'[1]TABLEAU DE BORD'!B4547</f>
        <v>0</v>
      </c>
      <c r="CG4549">
        <f>'[1]TABLEAU DE BORD'!E4547-'[1]TABLEAU DE BORD'!C4547</f>
        <v>0</v>
      </c>
      <c r="CI4549">
        <f>'[1]TABLEAU DE BORD'!H4547</f>
        <v>0</v>
      </c>
      <c r="CJ4549">
        <f>'[1]TABLEAU DE BORD'!K4547-'[1]TABLEAU DE BORD'!I4547</f>
        <v>0</v>
      </c>
    </row>
    <row r="4550" spans="84:88" x14ac:dyDescent="0.25">
      <c r="CF4550">
        <f>'[1]TABLEAU DE BORD'!B4548</f>
        <v>0</v>
      </c>
      <c r="CG4550">
        <f>'[1]TABLEAU DE BORD'!E4548-'[1]TABLEAU DE BORD'!C4548</f>
        <v>0</v>
      </c>
      <c r="CI4550">
        <f>'[1]TABLEAU DE BORD'!H4548</f>
        <v>0</v>
      </c>
      <c r="CJ4550">
        <f>'[1]TABLEAU DE BORD'!K4548-'[1]TABLEAU DE BORD'!I4548</f>
        <v>0</v>
      </c>
    </row>
    <row r="4551" spans="84:88" x14ac:dyDescent="0.25">
      <c r="CF4551">
        <f>'[1]TABLEAU DE BORD'!B4549</f>
        <v>0</v>
      </c>
      <c r="CG4551">
        <f>'[1]TABLEAU DE BORD'!E4549-'[1]TABLEAU DE BORD'!C4549</f>
        <v>0</v>
      </c>
      <c r="CI4551">
        <f>'[1]TABLEAU DE BORD'!H4549</f>
        <v>0</v>
      </c>
      <c r="CJ4551">
        <f>'[1]TABLEAU DE BORD'!K4549-'[1]TABLEAU DE BORD'!I4549</f>
        <v>0</v>
      </c>
    </row>
    <row r="4552" spans="84:88" x14ac:dyDescent="0.25">
      <c r="CF4552">
        <f>'[1]TABLEAU DE BORD'!B4550</f>
        <v>0</v>
      </c>
      <c r="CG4552">
        <f>'[1]TABLEAU DE BORD'!E4550-'[1]TABLEAU DE BORD'!C4550</f>
        <v>0</v>
      </c>
      <c r="CI4552">
        <f>'[1]TABLEAU DE BORD'!H4550</f>
        <v>0</v>
      </c>
      <c r="CJ4552">
        <f>'[1]TABLEAU DE BORD'!K4550-'[1]TABLEAU DE BORD'!I4550</f>
        <v>0</v>
      </c>
    </row>
    <row r="4553" spans="84:88" x14ac:dyDescent="0.25">
      <c r="CF4553">
        <f>'[1]TABLEAU DE BORD'!B4551</f>
        <v>0</v>
      </c>
      <c r="CG4553">
        <f>'[1]TABLEAU DE BORD'!E4551-'[1]TABLEAU DE BORD'!C4551</f>
        <v>0</v>
      </c>
      <c r="CI4553">
        <f>'[1]TABLEAU DE BORD'!H4551</f>
        <v>0</v>
      </c>
      <c r="CJ4553">
        <f>'[1]TABLEAU DE BORD'!K4551-'[1]TABLEAU DE BORD'!I4551</f>
        <v>0</v>
      </c>
    </row>
    <row r="4554" spans="84:88" x14ac:dyDescent="0.25">
      <c r="CF4554">
        <f>'[1]TABLEAU DE BORD'!B4552</f>
        <v>0</v>
      </c>
      <c r="CG4554">
        <f>'[1]TABLEAU DE BORD'!E4552-'[1]TABLEAU DE BORD'!C4552</f>
        <v>0</v>
      </c>
      <c r="CI4554">
        <f>'[1]TABLEAU DE BORD'!H4552</f>
        <v>0</v>
      </c>
      <c r="CJ4554">
        <f>'[1]TABLEAU DE BORD'!K4552-'[1]TABLEAU DE BORD'!I4552</f>
        <v>0</v>
      </c>
    </row>
    <row r="4555" spans="84:88" x14ac:dyDescent="0.25">
      <c r="CF4555">
        <f>'[1]TABLEAU DE BORD'!B4553</f>
        <v>0</v>
      </c>
      <c r="CG4555">
        <f>'[1]TABLEAU DE BORD'!E4553-'[1]TABLEAU DE BORD'!C4553</f>
        <v>0</v>
      </c>
      <c r="CI4555">
        <f>'[1]TABLEAU DE BORD'!H4553</f>
        <v>0</v>
      </c>
      <c r="CJ4555">
        <f>'[1]TABLEAU DE BORD'!K4553-'[1]TABLEAU DE BORD'!I4553</f>
        <v>0</v>
      </c>
    </row>
    <row r="4556" spans="84:88" x14ac:dyDescent="0.25">
      <c r="CF4556">
        <f>'[1]TABLEAU DE BORD'!B4554</f>
        <v>0</v>
      </c>
      <c r="CG4556">
        <f>'[1]TABLEAU DE BORD'!E4554-'[1]TABLEAU DE BORD'!C4554</f>
        <v>0</v>
      </c>
      <c r="CI4556">
        <f>'[1]TABLEAU DE BORD'!H4554</f>
        <v>0</v>
      </c>
      <c r="CJ4556">
        <f>'[1]TABLEAU DE BORD'!K4554-'[1]TABLEAU DE BORD'!I4554</f>
        <v>0</v>
      </c>
    </row>
    <row r="4557" spans="84:88" x14ac:dyDescent="0.25">
      <c r="CF4557">
        <f>'[1]TABLEAU DE BORD'!B4555</f>
        <v>0</v>
      </c>
      <c r="CG4557">
        <f>'[1]TABLEAU DE BORD'!E4555-'[1]TABLEAU DE BORD'!C4555</f>
        <v>0</v>
      </c>
      <c r="CI4557">
        <f>'[1]TABLEAU DE BORD'!H4555</f>
        <v>0</v>
      </c>
      <c r="CJ4557">
        <f>'[1]TABLEAU DE BORD'!K4555-'[1]TABLEAU DE BORD'!I4555</f>
        <v>0</v>
      </c>
    </row>
    <row r="4558" spans="84:88" x14ac:dyDescent="0.25">
      <c r="CF4558">
        <f>'[1]TABLEAU DE BORD'!B4556</f>
        <v>0</v>
      </c>
      <c r="CG4558">
        <f>'[1]TABLEAU DE BORD'!E4556-'[1]TABLEAU DE BORD'!C4556</f>
        <v>0</v>
      </c>
      <c r="CI4558">
        <f>'[1]TABLEAU DE BORD'!H4556</f>
        <v>0</v>
      </c>
      <c r="CJ4558">
        <f>'[1]TABLEAU DE BORD'!K4556-'[1]TABLEAU DE BORD'!I4556</f>
        <v>0</v>
      </c>
    </row>
    <row r="4559" spans="84:88" x14ac:dyDescent="0.25">
      <c r="CF4559">
        <f>'[1]TABLEAU DE BORD'!B4557</f>
        <v>0</v>
      </c>
      <c r="CG4559">
        <f>'[1]TABLEAU DE BORD'!E4557-'[1]TABLEAU DE BORD'!C4557</f>
        <v>0</v>
      </c>
      <c r="CI4559">
        <f>'[1]TABLEAU DE BORD'!H4557</f>
        <v>0</v>
      </c>
      <c r="CJ4559">
        <f>'[1]TABLEAU DE BORD'!K4557-'[1]TABLEAU DE BORD'!I4557</f>
        <v>0</v>
      </c>
    </row>
    <row r="4560" spans="84:88" x14ac:dyDescent="0.25">
      <c r="CF4560">
        <f>'[1]TABLEAU DE BORD'!B4558</f>
        <v>0</v>
      </c>
      <c r="CG4560">
        <f>'[1]TABLEAU DE BORD'!E4558-'[1]TABLEAU DE BORD'!C4558</f>
        <v>0</v>
      </c>
      <c r="CI4560">
        <f>'[1]TABLEAU DE BORD'!H4558</f>
        <v>0</v>
      </c>
      <c r="CJ4560">
        <f>'[1]TABLEAU DE BORD'!K4558-'[1]TABLEAU DE BORD'!I4558</f>
        <v>0</v>
      </c>
    </row>
    <row r="4561" spans="84:88" x14ac:dyDescent="0.25">
      <c r="CF4561">
        <f>'[1]TABLEAU DE BORD'!B4559</f>
        <v>0</v>
      </c>
      <c r="CG4561">
        <f>'[1]TABLEAU DE BORD'!E4559-'[1]TABLEAU DE BORD'!C4559</f>
        <v>0</v>
      </c>
      <c r="CI4561">
        <f>'[1]TABLEAU DE BORD'!H4559</f>
        <v>0</v>
      </c>
      <c r="CJ4561">
        <f>'[1]TABLEAU DE BORD'!K4559-'[1]TABLEAU DE BORD'!I4559</f>
        <v>0</v>
      </c>
    </row>
    <row r="4562" spans="84:88" x14ac:dyDescent="0.25">
      <c r="CF4562">
        <f>'[1]TABLEAU DE BORD'!B4560</f>
        <v>0</v>
      </c>
      <c r="CG4562">
        <f>'[1]TABLEAU DE BORD'!E4560-'[1]TABLEAU DE BORD'!C4560</f>
        <v>0</v>
      </c>
      <c r="CI4562">
        <f>'[1]TABLEAU DE BORD'!H4560</f>
        <v>0</v>
      </c>
      <c r="CJ4562">
        <f>'[1]TABLEAU DE BORD'!K4560-'[1]TABLEAU DE BORD'!I4560</f>
        <v>0</v>
      </c>
    </row>
    <row r="4563" spans="84:88" x14ac:dyDescent="0.25">
      <c r="CF4563">
        <f>'[1]TABLEAU DE BORD'!B4561</f>
        <v>0</v>
      </c>
      <c r="CG4563">
        <f>'[1]TABLEAU DE BORD'!E4561-'[1]TABLEAU DE BORD'!C4561</f>
        <v>0</v>
      </c>
      <c r="CI4563">
        <f>'[1]TABLEAU DE BORD'!H4561</f>
        <v>0</v>
      </c>
      <c r="CJ4563">
        <f>'[1]TABLEAU DE BORD'!K4561-'[1]TABLEAU DE BORD'!I4561</f>
        <v>0</v>
      </c>
    </row>
    <row r="4564" spans="84:88" x14ac:dyDescent="0.25">
      <c r="CF4564">
        <f>'[1]TABLEAU DE BORD'!B4562</f>
        <v>0</v>
      </c>
      <c r="CG4564">
        <f>'[1]TABLEAU DE BORD'!E4562-'[1]TABLEAU DE BORD'!C4562</f>
        <v>0</v>
      </c>
      <c r="CI4564">
        <f>'[1]TABLEAU DE BORD'!H4562</f>
        <v>0</v>
      </c>
      <c r="CJ4564">
        <f>'[1]TABLEAU DE BORD'!K4562-'[1]TABLEAU DE BORD'!I4562</f>
        <v>0</v>
      </c>
    </row>
    <row r="4565" spans="84:88" x14ac:dyDescent="0.25">
      <c r="CF4565">
        <f>'[1]TABLEAU DE BORD'!B4563</f>
        <v>0</v>
      </c>
      <c r="CG4565">
        <f>'[1]TABLEAU DE BORD'!E4563-'[1]TABLEAU DE BORD'!C4563</f>
        <v>0</v>
      </c>
      <c r="CI4565">
        <f>'[1]TABLEAU DE BORD'!H4563</f>
        <v>0</v>
      </c>
      <c r="CJ4565">
        <f>'[1]TABLEAU DE BORD'!K4563-'[1]TABLEAU DE BORD'!I4563</f>
        <v>0</v>
      </c>
    </row>
    <row r="4566" spans="84:88" x14ac:dyDescent="0.25">
      <c r="CF4566">
        <f>'[1]TABLEAU DE BORD'!B4564</f>
        <v>0</v>
      </c>
      <c r="CG4566">
        <f>'[1]TABLEAU DE BORD'!E4564-'[1]TABLEAU DE BORD'!C4564</f>
        <v>0</v>
      </c>
      <c r="CI4566">
        <f>'[1]TABLEAU DE BORD'!H4564</f>
        <v>0</v>
      </c>
      <c r="CJ4566">
        <f>'[1]TABLEAU DE BORD'!K4564-'[1]TABLEAU DE BORD'!I4564</f>
        <v>0</v>
      </c>
    </row>
    <row r="4567" spans="84:88" x14ac:dyDescent="0.25">
      <c r="CF4567">
        <f>'[1]TABLEAU DE BORD'!B4565</f>
        <v>0</v>
      </c>
      <c r="CG4567">
        <f>'[1]TABLEAU DE BORD'!E4565-'[1]TABLEAU DE BORD'!C4565</f>
        <v>0</v>
      </c>
      <c r="CI4567">
        <f>'[1]TABLEAU DE BORD'!H4565</f>
        <v>0</v>
      </c>
      <c r="CJ4567">
        <f>'[1]TABLEAU DE BORD'!K4565-'[1]TABLEAU DE BORD'!I4565</f>
        <v>0</v>
      </c>
    </row>
    <row r="4568" spans="84:88" x14ac:dyDescent="0.25">
      <c r="CF4568">
        <f>'[1]TABLEAU DE BORD'!B4566</f>
        <v>0</v>
      </c>
      <c r="CG4568">
        <f>'[1]TABLEAU DE BORD'!E4566-'[1]TABLEAU DE BORD'!C4566</f>
        <v>0</v>
      </c>
      <c r="CI4568">
        <f>'[1]TABLEAU DE BORD'!H4566</f>
        <v>0</v>
      </c>
      <c r="CJ4568">
        <f>'[1]TABLEAU DE BORD'!K4566-'[1]TABLEAU DE BORD'!I4566</f>
        <v>0</v>
      </c>
    </row>
    <row r="4569" spans="84:88" x14ac:dyDescent="0.25">
      <c r="CF4569">
        <f>'[1]TABLEAU DE BORD'!B4567</f>
        <v>0</v>
      </c>
      <c r="CG4569">
        <f>'[1]TABLEAU DE BORD'!E4567-'[1]TABLEAU DE BORD'!C4567</f>
        <v>0</v>
      </c>
      <c r="CI4569">
        <f>'[1]TABLEAU DE BORD'!H4567</f>
        <v>0</v>
      </c>
      <c r="CJ4569">
        <f>'[1]TABLEAU DE BORD'!K4567-'[1]TABLEAU DE BORD'!I4567</f>
        <v>0</v>
      </c>
    </row>
    <row r="4570" spans="84:88" x14ac:dyDescent="0.25">
      <c r="CF4570">
        <f>'[1]TABLEAU DE BORD'!B4568</f>
        <v>0</v>
      </c>
      <c r="CG4570">
        <f>'[1]TABLEAU DE BORD'!E4568-'[1]TABLEAU DE BORD'!C4568</f>
        <v>0</v>
      </c>
      <c r="CI4570">
        <f>'[1]TABLEAU DE BORD'!H4568</f>
        <v>0</v>
      </c>
      <c r="CJ4570">
        <f>'[1]TABLEAU DE BORD'!K4568-'[1]TABLEAU DE BORD'!I4568</f>
        <v>0</v>
      </c>
    </row>
    <row r="4571" spans="84:88" x14ac:dyDescent="0.25">
      <c r="CF4571">
        <f>'[1]TABLEAU DE BORD'!B4569</f>
        <v>0</v>
      </c>
      <c r="CG4571">
        <f>'[1]TABLEAU DE BORD'!E4569-'[1]TABLEAU DE BORD'!C4569</f>
        <v>0</v>
      </c>
      <c r="CI4571">
        <f>'[1]TABLEAU DE BORD'!H4569</f>
        <v>0</v>
      </c>
      <c r="CJ4571">
        <f>'[1]TABLEAU DE BORD'!K4569-'[1]TABLEAU DE BORD'!I4569</f>
        <v>0</v>
      </c>
    </row>
    <row r="4572" spans="84:88" x14ac:dyDescent="0.25">
      <c r="CF4572">
        <f>'[1]TABLEAU DE BORD'!B4570</f>
        <v>0</v>
      </c>
      <c r="CG4572">
        <f>'[1]TABLEAU DE BORD'!E4570-'[1]TABLEAU DE BORD'!C4570</f>
        <v>0</v>
      </c>
      <c r="CI4572">
        <f>'[1]TABLEAU DE BORD'!H4570</f>
        <v>0</v>
      </c>
      <c r="CJ4572">
        <f>'[1]TABLEAU DE BORD'!K4570-'[1]TABLEAU DE BORD'!I4570</f>
        <v>0</v>
      </c>
    </row>
    <row r="4573" spans="84:88" x14ac:dyDescent="0.25">
      <c r="CF4573">
        <f>'[1]TABLEAU DE BORD'!B4571</f>
        <v>0</v>
      </c>
      <c r="CG4573">
        <f>'[1]TABLEAU DE BORD'!E4571-'[1]TABLEAU DE BORD'!C4571</f>
        <v>0</v>
      </c>
      <c r="CI4573">
        <f>'[1]TABLEAU DE BORD'!H4571</f>
        <v>0</v>
      </c>
      <c r="CJ4573">
        <f>'[1]TABLEAU DE BORD'!K4571-'[1]TABLEAU DE BORD'!I4571</f>
        <v>0</v>
      </c>
    </row>
    <row r="4574" spans="84:88" x14ac:dyDescent="0.25">
      <c r="CF4574">
        <f>'[1]TABLEAU DE BORD'!B4572</f>
        <v>0</v>
      </c>
      <c r="CG4574">
        <f>'[1]TABLEAU DE BORD'!E4572-'[1]TABLEAU DE BORD'!C4572</f>
        <v>0</v>
      </c>
      <c r="CI4574">
        <f>'[1]TABLEAU DE BORD'!H4572</f>
        <v>0</v>
      </c>
      <c r="CJ4574">
        <f>'[1]TABLEAU DE BORD'!K4572-'[1]TABLEAU DE BORD'!I4572</f>
        <v>0</v>
      </c>
    </row>
    <row r="4575" spans="84:88" x14ac:dyDescent="0.25">
      <c r="CF4575">
        <f>'[1]TABLEAU DE BORD'!B4573</f>
        <v>0</v>
      </c>
      <c r="CG4575">
        <f>'[1]TABLEAU DE BORD'!E4573-'[1]TABLEAU DE BORD'!C4573</f>
        <v>0</v>
      </c>
      <c r="CI4575">
        <f>'[1]TABLEAU DE BORD'!H4573</f>
        <v>0</v>
      </c>
      <c r="CJ4575">
        <f>'[1]TABLEAU DE BORD'!K4573-'[1]TABLEAU DE BORD'!I4573</f>
        <v>0</v>
      </c>
    </row>
    <row r="4576" spans="84:88" x14ac:dyDescent="0.25">
      <c r="CF4576">
        <f>'[1]TABLEAU DE BORD'!B4574</f>
        <v>0</v>
      </c>
      <c r="CG4576">
        <f>'[1]TABLEAU DE BORD'!E4574-'[1]TABLEAU DE BORD'!C4574</f>
        <v>0</v>
      </c>
      <c r="CI4576">
        <f>'[1]TABLEAU DE BORD'!H4574</f>
        <v>0</v>
      </c>
      <c r="CJ4576">
        <f>'[1]TABLEAU DE BORD'!K4574-'[1]TABLEAU DE BORD'!I4574</f>
        <v>0</v>
      </c>
    </row>
    <row r="4577" spans="84:88" x14ac:dyDescent="0.25">
      <c r="CF4577">
        <f>'[1]TABLEAU DE BORD'!B4575</f>
        <v>0</v>
      </c>
      <c r="CG4577">
        <f>'[1]TABLEAU DE BORD'!E4575-'[1]TABLEAU DE BORD'!C4575</f>
        <v>0</v>
      </c>
      <c r="CI4577">
        <f>'[1]TABLEAU DE BORD'!H4575</f>
        <v>0</v>
      </c>
      <c r="CJ4577">
        <f>'[1]TABLEAU DE BORD'!K4575-'[1]TABLEAU DE BORD'!I4575</f>
        <v>0</v>
      </c>
    </row>
    <row r="4578" spans="84:88" x14ac:dyDescent="0.25">
      <c r="CF4578">
        <f>'[1]TABLEAU DE BORD'!B4576</f>
        <v>0</v>
      </c>
      <c r="CG4578">
        <f>'[1]TABLEAU DE BORD'!E4576-'[1]TABLEAU DE BORD'!C4576</f>
        <v>0</v>
      </c>
      <c r="CI4578">
        <f>'[1]TABLEAU DE BORD'!H4576</f>
        <v>0</v>
      </c>
      <c r="CJ4578">
        <f>'[1]TABLEAU DE BORD'!K4576-'[1]TABLEAU DE BORD'!I4576</f>
        <v>0</v>
      </c>
    </row>
    <row r="4579" spans="84:88" x14ac:dyDescent="0.25">
      <c r="CF4579">
        <f>'[1]TABLEAU DE BORD'!B4577</f>
        <v>0</v>
      </c>
      <c r="CG4579">
        <f>'[1]TABLEAU DE BORD'!E4577-'[1]TABLEAU DE BORD'!C4577</f>
        <v>0</v>
      </c>
      <c r="CI4579">
        <f>'[1]TABLEAU DE BORD'!H4577</f>
        <v>0</v>
      </c>
      <c r="CJ4579">
        <f>'[1]TABLEAU DE BORD'!K4577-'[1]TABLEAU DE BORD'!I4577</f>
        <v>0</v>
      </c>
    </row>
    <row r="4580" spans="84:88" x14ac:dyDescent="0.25">
      <c r="CF4580">
        <f>'[1]TABLEAU DE BORD'!B4578</f>
        <v>0</v>
      </c>
      <c r="CG4580">
        <f>'[1]TABLEAU DE BORD'!E4578-'[1]TABLEAU DE BORD'!C4578</f>
        <v>0</v>
      </c>
      <c r="CI4580">
        <f>'[1]TABLEAU DE BORD'!H4578</f>
        <v>0</v>
      </c>
      <c r="CJ4580">
        <f>'[1]TABLEAU DE BORD'!K4578-'[1]TABLEAU DE BORD'!I4578</f>
        <v>0</v>
      </c>
    </row>
    <row r="4581" spans="84:88" x14ac:dyDescent="0.25">
      <c r="CF4581">
        <f>'[1]TABLEAU DE BORD'!B4579</f>
        <v>0</v>
      </c>
      <c r="CG4581">
        <f>'[1]TABLEAU DE BORD'!E4579-'[1]TABLEAU DE BORD'!C4579</f>
        <v>0</v>
      </c>
      <c r="CI4581">
        <f>'[1]TABLEAU DE BORD'!H4579</f>
        <v>0</v>
      </c>
      <c r="CJ4581">
        <f>'[1]TABLEAU DE BORD'!K4579-'[1]TABLEAU DE BORD'!I4579</f>
        <v>0</v>
      </c>
    </row>
    <row r="4582" spans="84:88" x14ac:dyDescent="0.25">
      <c r="CF4582">
        <f>'[1]TABLEAU DE BORD'!B4580</f>
        <v>0</v>
      </c>
      <c r="CG4582">
        <f>'[1]TABLEAU DE BORD'!E4580-'[1]TABLEAU DE BORD'!C4580</f>
        <v>0</v>
      </c>
      <c r="CI4582">
        <f>'[1]TABLEAU DE BORD'!H4580</f>
        <v>0</v>
      </c>
      <c r="CJ4582">
        <f>'[1]TABLEAU DE BORD'!K4580-'[1]TABLEAU DE BORD'!I4580</f>
        <v>0</v>
      </c>
    </row>
    <row r="4583" spans="84:88" x14ac:dyDescent="0.25">
      <c r="CF4583">
        <f>'[1]TABLEAU DE BORD'!B4581</f>
        <v>0</v>
      </c>
      <c r="CG4583">
        <f>'[1]TABLEAU DE BORD'!E4581-'[1]TABLEAU DE BORD'!C4581</f>
        <v>0</v>
      </c>
      <c r="CI4583">
        <f>'[1]TABLEAU DE BORD'!H4581</f>
        <v>0</v>
      </c>
      <c r="CJ4583">
        <f>'[1]TABLEAU DE BORD'!K4581-'[1]TABLEAU DE BORD'!I4581</f>
        <v>0</v>
      </c>
    </row>
    <row r="4584" spans="84:88" x14ac:dyDescent="0.25">
      <c r="CF4584">
        <f>'[1]TABLEAU DE BORD'!B4582</f>
        <v>0</v>
      </c>
      <c r="CG4584">
        <f>'[1]TABLEAU DE BORD'!E4582-'[1]TABLEAU DE BORD'!C4582</f>
        <v>0</v>
      </c>
      <c r="CI4584">
        <f>'[1]TABLEAU DE BORD'!H4582</f>
        <v>0</v>
      </c>
      <c r="CJ4584">
        <f>'[1]TABLEAU DE BORD'!K4582-'[1]TABLEAU DE BORD'!I4582</f>
        <v>0</v>
      </c>
    </row>
    <row r="4585" spans="84:88" x14ac:dyDescent="0.25">
      <c r="CF4585">
        <f>'[1]TABLEAU DE BORD'!B4583</f>
        <v>0</v>
      </c>
      <c r="CG4585">
        <f>'[1]TABLEAU DE BORD'!E4583-'[1]TABLEAU DE BORD'!C4583</f>
        <v>0</v>
      </c>
      <c r="CI4585">
        <f>'[1]TABLEAU DE BORD'!H4583</f>
        <v>0</v>
      </c>
      <c r="CJ4585">
        <f>'[1]TABLEAU DE BORD'!K4583-'[1]TABLEAU DE BORD'!I4583</f>
        <v>0</v>
      </c>
    </row>
    <row r="4586" spans="84:88" x14ac:dyDescent="0.25">
      <c r="CF4586">
        <f>'[1]TABLEAU DE BORD'!B4584</f>
        <v>0</v>
      </c>
      <c r="CG4586">
        <f>'[1]TABLEAU DE BORD'!E4584-'[1]TABLEAU DE BORD'!C4584</f>
        <v>0</v>
      </c>
      <c r="CI4586">
        <f>'[1]TABLEAU DE BORD'!H4584</f>
        <v>0</v>
      </c>
      <c r="CJ4586">
        <f>'[1]TABLEAU DE BORD'!K4584-'[1]TABLEAU DE BORD'!I4584</f>
        <v>0</v>
      </c>
    </row>
    <row r="4587" spans="84:88" x14ac:dyDescent="0.25">
      <c r="CF4587">
        <f>'[1]TABLEAU DE BORD'!B4585</f>
        <v>0</v>
      </c>
      <c r="CG4587">
        <f>'[1]TABLEAU DE BORD'!E4585-'[1]TABLEAU DE BORD'!C4585</f>
        <v>0</v>
      </c>
      <c r="CI4587">
        <f>'[1]TABLEAU DE BORD'!H4585</f>
        <v>0</v>
      </c>
      <c r="CJ4587">
        <f>'[1]TABLEAU DE BORD'!K4585-'[1]TABLEAU DE BORD'!I4585</f>
        <v>0</v>
      </c>
    </row>
    <row r="4588" spans="84:88" x14ac:dyDescent="0.25">
      <c r="CF4588">
        <f>'[1]TABLEAU DE BORD'!B4586</f>
        <v>0</v>
      </c>
      <c r="CG4588">
        <f>'[1]TABLEAU DE BORD'!E4586-'[1]TABLEAU DE BORD'!C4586</f>
        <v>0</v>
      </c>
      <c r="CI4588">
        <f>'[1]TABLEAU DE BORD'!H4586</f>
        <v>0</v>
      </c>
      <c r="CJ4588">
        <f>'[1]TABLEAU DE BORD'!K4586-'[1]TABLEAU DE BORD'!I4586</f>
        <v>0</v>
      </c>
    </row>
    <row r="4589" spans="84:88" x14ac:dyDescent="0.25">
      <c r="CF4589">
        <f>'[1]TABLEAU DE BORD'!B4587</f>
        <v>0</v>
      </c>
      <c r="CG4589">
        <f>'[1]TABLEAU DE BORD'!E4587-'[1]TABLEAU DE BORD'!C4587</f>
        <v>0</v>
      </c>
      <c r="CI4589">
        <f>'[1]TABLEAU DE BORD'!H4587</f>
        <v>0</v>
      </c>
      <c r="CJ4589">
        <f>'[1]TABLEAU DE BORD'!K4587-'[1]TABLEAU DE BORD'!I4587</f>
        <v>0</v>
      </c>
    </row>
    <row r="4590" spans="84:88" x14ac:dyDescent="0.25">
      <c r="CF4590">
        <f>'[1]TABLEAU DE BORD'!B4588</f>
        <v>0</v>
      </c>
      <c r="CG4590">
        <f>'[1]TABLEAU DE BORD'!E4588-'[1]TABLEAU DE BORD'!C4588</f>
        <v>0</v>
      </c>
      <c r="CI4590">
        <f>'[1]TABLEAU DE BORD'!H4588</f>
        <v>0</v>
      </c>
      <c r="CJ4590">
        <f>'[1]TABLEAU DE BORD'!K4588-'[1]TABLEAU DE BORD'!I4588</f>
        <v>0</v>
      </c>
    </row>
    <row r="4591" spans="84:88" x14ac:dyDescent="0.25">
      <c r="CF4591">
        <f>'[1]TABLEAU DE BORD'!B4589</f>
        <v>0</v>
      </c>
      <c r="CG4591">
        <f>'[1]TABLEAU DE BORD'!E4589-'[1]TABLEAU DE BORD'!C4589</f>
        <v>0</v>
      </c>
      <c r="CI4591">
        <f>'[1]TABLEAU DE BORD'!H4589</f>
        <v>0</v>
      </c>
      <c r="CJ4591">
        <f>'[1]TABLEAU DE BORD'!K4589-'[1]TABLEAU DE BORD'!I4589</f>
        <v>0</v>
      </c>
    </row>
    <row r="4592" spans="84:88" x14ac:dyDescent="0.25">
      <c r="CF4592">
        <f>'[1]TABLEAU DE BORD'!B4590</f>
        <v>0</v>
      </c>
      <c r="CG4592">
        <f>'[1]TABLEAU DE BORD'!E4590-'[1]TABLEAU DE BORD'!C4590</f>
        <v>0</v>
      </c>
      <c r="CI4592">
        <f>'[1]TABLEAU DE BORD'!H4590</f>
        <v>0</v>
      </c>
      <c r="CJ4592">
        <f>'[1]TABLEAU DE BORD'!K4590-'[1]TABLEAU DE BORD'!I4590</f>
        <v>0</v>
      </c>
    </row>
    <row r="4593" spans="84:88" x14ac:dyDescent="0.25">
      <c r="CF4593">
        <f>'[1]TABLEAU DE BORD'!B4591</f>
        <v>0</v>
      </c>
      <c r="CG4593">
        <f>'[1]TABLEAU DE BORD'!E4591-'[1]TABLEAU DE BORD'!C4591</f>
        <v>0</v>
      </c>
      <c r="CI4593">
        <f>'[1]TABLEAU DE BORD'!H4591</f>
        <v>0</v>
      </c>
      <c r="CJ4593">
        <f>'[1]TABLEAU DE BORD'!K4591-'[1]TABLEAU DE BORD'!I4591</f>
        <v>0</v>
      </c>
    </row>
    <row r="4594" spans="84:88" x14ac:dyDescent="0.25">
      <c r="CF4594">
        <f>'[1]TABLEAU DE BORD'!B4592</f>
        <v>0</v>
      </c>
      <c r="CG4594">
        <f>'[1]TABLEAU DE BORD'!E4592-'[1]TABLEAU DE BORD'!C4592</f>
        <v>0</v>
      </c>
      <c r="CI4594">
        <f>'[1]TABLEAU DE BORD'!H4592</f>
        <v>0</v>
      </c>
      <c r="CJ4594">
        <f>'[1]TABLEAU DE BORD'!K4592-'[1]TABLEAU DE BORD'!I4592</f>
        <v>0</v>
      </c>
    </row>
    <row r="4595" spans="84:88" x14ac:dyDescent="0.25">
      <c r="CF4595">
        <f>'[1]TABLEAU DE BORD'!B4593</f>
        <v>0</v>
      </c>
      <c r="CG4595">
        <f>'[1]TABLEAU DE BORD'!E4593-'[1]TABLEAU DE BORD'!C4593</f>
        <v>0</v>
      </c>
      <c r="CI4595">
        <f>'[1]TABLEAU DE BORD'!H4593</f>
        <v>0</v>
      </c>
      <c r="CJ4595">
        <f>'[1]TABLEAU DE BORD'!K4593-'[1]TABLEAU DE BORD'!I4593</f>
        <v>0</v>
      </c>
    </row>
    <row r="4596" spans="84:88" x14ac:dyDescent="0.25">
      <c r="CF4596">
        <f>'[1]TABLEAU DE BORD'!B4594</f>
        <v>0</v>
      </c>
      <c r="CG4596">
        <f>'[1]TABLEAU DE BORD'!E4594-'[1]TABLEAU DE BORD'!C4594</f>
        <v>0</v>
      </c>
      <c r="CI4596">
        <f>'[1]TABLEAU DE BORD'!H4594</f>
        <v>0</v>
      </c>
      <c r="CJ4596">
        <f>'[1]TABLEAU DE BORD'!K4594-'[1]TABLEAU DE BORD'!I4594</f>
        <v>0</v>
      </c>
    </row>
    <row r="4597" spans="84:88" x14ac:dyDescent="0.25">
      <c r="CF4597">
        <f>'[1]TABLEAU DE BORD'!B4595</f>
        <v>0</v>
      </c>
      <c r="CG4597">
        <f>'[1]TABLEAU DE BORD'!E4595-'[1]TABLEAU DE BORD'!C4595</f>
        <v>0</v>
      </c>
      <c r="CI4597">
        <f>'[1]TABLEAU DE BORD'!H4595</f>
        <v>0</v>
      </c>
      <c r="CJ4597">
        <f>'[1]TABLEAU DE BORD'!K4595-'[1]TABLEAU DE BORD'!I4595</f>
        <v>0</v>
      </c>
    </row>
    <row r="4598" spans="84:88" x14ac:dyDescent="0.25">
      <c r="CF4598">
        <f>'[1]TABLEAU DE BORD'!B4596</f>
        <v>0</v>
      </c>
      <c r="CG4598">
        <f>'[1]TABLEAU DE BORD'!E4596-'[1]TABLEAU DE BORD'!C4596</f>
        <v>0</v>
      </c>
      <c r="CI4598">
        <f>'[1]TABLEAU DE BORD'!H4596</f>
        <v>0</v>
      </c>
      <c r="CJ4598">
        <f>'[1]TABLEAU DE BORD'!K4596-'[1]TABLEAU DE BORD'!I4596</f>
        <v>0</v>
      </c>
    </row>
    <row r="4599" spans="84:88" x14ac:dyDescent="0.25">
      <c r="CF4599">
        <f>'[1]TABLEAU DE BORD'!B4597</f>
        <v>0</v>
      </c>
      <c r="CG4599">
        <f>'[1]TABLEAU DE BORD'!E4597-'[1]TABLEAU DE BORD'!C4597</f>
        <v>0</v>
      </c>
      <c r="CI4599">
        <f>'[1]TABLEAU DE BORD'!H4597</f>
        <v>0</v>
      </c>
      <c r="CJ4599">
        <f>'[1]TABLEAU DE BORD'!K4597-'[1]TABLEAU DE BORD'!I4597</f>
        <v>0</v>
      </c>
    </row>
    <row r="4600" spans="84:88" x14ac:dyDescent="0.25">
      <c r="CF4600">
        <f>'[1]TABLEAU DE BORD'!B4598</f>
        <v>0</v>
      </c>
      <c r="CG4600">
        <f>'[1]TABLEAU DE BORD'!E4598-'[1]TABLEAU DE BORD'!C4598</f>
        <v>0</v>
      </c>
      <c r="CI4600">
        <f>'[1]TABLEAU DE BORD'!H4598</f>
        <v>0</v>
      </c>
      <c r="CJ4600">
        <f>'[1]TABLEAU DE BORD'!K4598-'[1]TABLEAU DE BORD'!I4598</f>
        <v>0</v>
      </c>
    </row>
    <row r="4601" spans="84:88" x14ac:dyDescent="0.25">
      <c r="CF4601">
        <f>'[1]TABLEAU DE BORD'!B4599</f>
        <v>0</v>
      </c>
      <c r="CG4601">
        <f>'[1]TABLEAU DE BORD'!E4599-'[1]TABLEAU DE BORD'!C4599</f>
        <v>0</v>
      </c>
      <c r="CI4601">
        <f>'[1]TABLEAU DE BORD'!H4599</f>
        <v>0</v>
      </c>
      <c r="CJ4601">
        <f>'[1]TABLEAU DE BORD'!K4599-'[1]TABLEAU DE BORD'!I4599</f>
        <v>0</v>
      </c>
    </row>
    <row r="4602" spans="84:88" x14ac:dyDescent="0.25">
      <c r="CF4602">
        <f>'[1]TABLEAU DE BORD'!B4600</f>
        <v>0</v>
      </c>
      <c r="CG4602">
        <f>'[1]TABLEAU DE BORD'!E4600-'[1]TABLEAU DE BORD'!C4600</f>
        <v>0</v>
      </c>
      <c r="CI4602">
        <f>'[1]TABLEAU DE BORD'!H4600</f>
        <v>0</v>
      </c>
      <c r="CJ4602">
        <f>'[1]TABLEAU DE BORD'!K4600-'[1]TABLEAU DE BORD'!I4600</f>
        <v>0</v>
      </c>
    </row>
    <row r="4603" spans="84:88" x14ac:dyDescent="0.25">
      <c r="CF4603">
        <f>'[1]TABLEAU DE BORD'!B4601</f>
        <v>0</v>
      </c>
      <c r="CG4603">
        <f>'[1]TABLEAU DE BORD'!E4601-'[1]TABLEAU DE BORD'!C4601</f>
        <v>0</v>
      </c>
      <c r="CI4603">
        <f>'[1]TABLEAU DE BORD'!H4601</f>
        <v>0</v>
      </c>
      <c r="CJ4603">
        <f>'[1]TABLEAU DE BORD'!K4601-'[1]TABLEAU DE BORD'!I4601</f>
        <v>0</v>
      </c>
    </row>
    <row r="4604" spans="84:88" x14ac:dyDescent="0.25">
      <c r="CF4604">
        <f>'[1]TABLEAU DE BORD'!B4602</f>
        <v>0</v>
      </c>
      <c r="CG4604">
        <f>'[1]TABLEAU DE BORD'!E4602-'[1]TABLEAU DE BORD'!C4602</f>
        <v>0</v>
      </c>
      <c r="CI4604">
        <f>'[1]TABLEAU DE BORD'!H4602</f>
        <v>0</v>
      </c>
      <c r="CJ4604">
        <f>'[1]TABLEAU DE BORD'!K4602-'[1]TABLEAU DE BORD'!I4602</f>
        <v>0</v>
      </c>
    </row>
    <row r="4605" spans="84:88" x14ac:dyDescent="0.25">
      <c r="CF4605">
        <f>'[1]TABLEAU DE BORD'!B4603</f>
        <v>0</v>
      </c>
      <c r="CG4605">
        <f>'[1]TABLEAU DE BORD'!E4603-'[1]TABLEAU DE BORD'!C4603</f>
        <v>0</v>
      </c>
      <c r="CI4605">
        <f>'[1]TABLEAU DE BORD'!H4603</f>
        <v>0</v>
      </c>
      <c r="CJ4605">
        <f>'[1]TABLEAU DE BORD'!K4603-'[1]TABLEAU DE BORD'!I4603</f>
        <v>0</v>
      </c>
    </row>
    <row r="4606" spans="84:88" x14ac:dyDescent="0.25">
      <c r="CF4606">
        <f>'[1]TABLEAU DE BORD'!B4604</f>
        <v>0</v>
      </c>
      <c r="CG4606">
        <f>'[1]TABLEAU DE BORD'!E4604-'[1]TABLEAU DE BORD'!C4604</f>
        <v>0</v>
      </c>
      <c r="CI4606">
        <f>'[1]TABLEAU DE BORD'!H4604</f>
        <v>0</v>
      </c>
      <c r="CJ4606">
        <f>'[1]TABLEAU DE BORD'!K4604-'[1]TABLEAU DE BORD'!I4604</f>
        <v>0</v>
      </c>
    </row>
    <row r="4607" spans="84:88" x14ac:dyDescent="0.25">
      <c r="CF4607">
        <f>'[1]TABLEAU DE BORD'!B4605</f>
        <v>0</v>
      </c>
      <c r="CG4607">
        <f>'[1]TABLEAU DE BORD'!E4605-'[1]TABLEAU DE BORD'!C4605</f>
        <v>0</v>
      </c>
      <c r="CI4607">
        <f>'[1]TABLEAU DE BORD'!H4605</f>
        <v>0</v>
      </c>
      <c r="CJ4607">
        <f>'[1]TABLEAU DE BORD'!K4605-'[1]TABLEAU DE BORD'!I4605</f>
        <v>0</v>
      </c>
    </row>
    <row r="4608" spans="84:88" x14ac:dyDescent="0.25">
      <c r="CF4608">
        <f>'[1]TABLEAU DE BORD'!B4606</f>
        <v>0</v>
      </c>
      <c r="CG4608">
        <f>'[1]TABLEAU DE BORD'!E4606-'[1]TABLEAU DE BORD'!C4606</f>
        <v>0</v>
      </c>
      <c r="CI4608">
        <f>'[1]TABLEAU DE BORD'!H4606</f>
        <v>0</v>
      </c>
      <c r="CJ4608">
        <f>'[1]TABLEAU DE BORD'!K4606-'[1]TABLEAU DE BORD'!I4606</f>
        <v>0</v>
      </c>
    </row>
    <row r="4609" spans="84:88" x14ac:dyDescent="0.25">
      <c r="CF4609">
        <f>'[1]TABLEAU DE BORD'!B4607</f>
        <v>0</v>
      </c>
      <c r="CG4609">
        <f>'[1]TABLEAU DE BORD'!E4607-'[1]TABLEAU DE BORD'!C4607</f>
        <v>0</v>
      </c>
      <c r="CI4609">
        <f>'[1]TABLEAU DE BORD'!H4607</f>
        <v>0</v>
      </c>
      <c r="CJ4609">
        <f>'[1]TABLEAU DE BORD'!K4607-'[1]TABLEAU DE BORD'!I4607</f>
        <v>0</v>
      </c>
    </row>
    <row r="4610" spans="84:88" x14ac:dyDescent="0.25">
      <c r="CF4610">
        <f>'[1]TABLEAU DE BORD'!B4608</f>
        <v>0</v>
      </c>
      <c r="CG4610">
        <f>'[1]TABLEAU DE BORD'!E4608-'[1]TABLEAU DE BORD'!C4608</f>
        <v>0</v>
      </c>
      <c r="CI4610">
        <f>'[1]TABLEAU DE BORD'!H4608</f>
        <v>0</v>
      </c>
      <c r="CJ4610">
        <f>'[1]TABLEAU DE BORD'!K4608-'[1]TABLEAU DE BORD'!I4608</f>
        <v>0</v>
      </c>
    </row>
    <row r="4611" spans="84:88" x14ac:dyDescent="0.25">
      <c r="CF4611">
        <f>'[1]TABLEAU DE BORD'!B4609</f>
        <v>0</v>
      </c>
      <c r="CG4611">
        <f>'[1]TABLEAU DE BORD'!E4609-'[1]TABLEAU DE BORD'!C4609</f>
        <v>0</v>
      </c>
      <c r="CI4611">
        <f>'[1]TABLEAU DE BORD'!H4609</f>
        <v>0</v>
      </c>
      <c r="CJ4611">
        <f>'[1]TABLEAU DE BORD'!K4609-'[1]TABLEAU DE BORD'!I4609</f>
        <v>0</v>
      </c>
    </row>
    <row r="4612" spans="84:88" x14ac:dyDescent="0.25">
      <c r="CF4612">
        <f>'[1]TABLEAU DE BORD'!B4610</f>
        <v>0</v>
      </c>
      <c r="CG4612">
        <f>'[1]TABLEAU DE BORD'!E4610-'[1]TABLEAU DE BORD'!C4610</f>
        <v>0</v>
      </c>
      <c r="CI4612">
        <f>'[1]TABLEAU DE BORD'!H4610</f>
        <v>0</v>
      </c>
      <c r="CJ4612">
        <f>'[1]TABLEAU DE BORD'!K4610-'[1]TABLEAU DE BORD'!I4610</f>
        <v>0</v>
      </c>
    </row>
    <row r="4613" spans="84:88" x14ac:dyDescent="0.25">
      <c r="CF4613">
        <f>'[1]TABLEAU DE BORD'!B4611</f>
        <v>0</v>
      </c>
      <c r="CG4613">
        <f>'[1]TABLEAU DE BORD'!E4611-'[1]TABLEAU DE BORD'!C4611</f>
        <v>0</v>
      </c>
      <c r="CI4613">
        <f>'[1]TABLEAU DE BORD'!H4611</f>
        <v>0</v>
      </c>
      <c r="CJ4613">
        <f>'[1]TABLEAU DE BORD'!K4611-'[1]TABLEAU DE BORD'!I4611</f>
        <v>0</v>
      </c>
    </row>
    <row r="4614" spans="84:88" x14ac:dyDescent="0.25">
      <c r="CF4614">
        <f>'[1]TABLEAU DE BORD'!B4612</f>
        <v>0</v>
      </c>
      <c r="CG4614">
        <f>'[1]TABLEAU DE BORD'!E4612-'[1]TABLEAU DE BORD'!C4612</f>
        <v>0</v>
      </c>
      <c r="CI4614">
        <f>'[1]TABLEAU DE BORD'!H4612</f>
        <v>0</v>
      </c>
      <c r="CJ4614">
        <f>'[1]TABLEAU DE BORD'!K4612-'[1]TABLEAU DE BORD'!I4612</f>
        <v>0</v>
      </c>
    </row>
    <row r="4615" spans="84:88" x14ac:dyDescent="0.25">
      <c r="CF4615">
        <f>'[1]TABLEAU DE BORD'!B4613</f>
        <v>0</v>
      </c>
      <c r="CG4615">
        <f>'[1]TABLEAU DE BORD'!E4613-'[1]TABLEAU DE BORD'!C4613</f>
        <v>0</v>
      </c>
      <c r="CI4615">
        <f>'[1]TABLEAU DE BORD'!H4613</f>
        <v>0</v>
      </c>
      <c r="CJ4615">
        <f>'[1]TABLEAU DE BORD'!K4613-'[1]TABLEAU DE BORD'!I4613</f>
        <v>0</v>
      </c>
    </row>
    <row r="4616" spans="84:88" x14ac:dyDescent="0.25">
      <c r="CF4616">
        <f>'[1]TABLEAU DE BORD'!B4614</f>
        <v>0</v>
      </c>
      <c r="CG4616">
        <f>'[1]TABLEAU DE BORD'!E4614-'[1]TABLEAU DE BORD'!C4614</f>
        <v>0</v>
      </c>
      <c r="CI4616">
        <f>'[1]TABLEAU DE BORD'!H4614</f>
        <v>0</v>
      </c>
      <c r="CJ4616">
        <f>'[1]TABLEAU DE BORD'!K4614-'[1]TABLEAU DE BORD'!I4614</f>
        <v>0</v>
      </c>
    </row>
    <row r="4617" spans="84:88" x14ac:dyDescent="0.25">
      <c r="CF4617">
        <f>'[1]TABLEAU DE BORD'!B4615</f>
        <v>0</v>
      </c>
      <c r="CG4617">
        <f>'[1]TABLEAU DE BORD'!E4615-'[1]TABLEAU DE BORD'!C4615</f>
        <v>0</v>
      </c>
      <c r="CI4617">
        <f>'[1]TABLEAU DE BORD'!H4615</f>
        <v>0</v>
      </c>
      <c r="CJ4617">
        <f>'[1]TABLEAU DE BORD'!K4615-'[1]TABLEAU DE BORD'!I4615</f>
        <v>0</v>
      </c>
    </row>
    <row r="4618" spans="84:88" x14ac:dyDescent="0.25">
      <c r="CF4618">
        <f>'[1]TABLEAU DE BORD'!B4616</f>
        <v>0</v>
      </c>
      <c r="CG4618">
        <f>'[1]TABLEAU DE BORD'!E4616-'[1]TABLEAU DE BORD'!C4616</f>
        <v>0</v>
      </c>
      <c r="CI4618">
        <f>'[1]TABLEAU DE BORD'!H4616</f>
        <v>0</v>
      </c>
      <c r="CJ4618">
        <f>'[1]TABLEAU DE BORD'!K4616-'[1]TABLEAU DE BORD'!I4616</f>
        <v>0</v>
      </c>
    </row>
    <row r="4619" spans="84:88" x14ac:dyDescent="0.25">
      <c r="CF4619">
        <f>'[1]TABLEAU DE BORD'!B4617</f>
        <v>0</v>
      </c>
      <c r="CG4619">
        <f>'[1]TABLEAU DE BORD'!E4617-'[1]TABLEAU DE BORD'!C4617</f>
        <v>0</v>
      </c>
      <c r="CI4619">
        <f>'[1]TABLEAU DE BORD'!H4617</f>
        <v>0</v>
      </c>
      <c r="CJ4619">
        <f>'[1]TABLEAU DE BORD'!K4617-'[1]TABLEAU DE BORD'!I4617</f>
        <v>0</v>
      </c>
    </row>
    <row r="4620" spans="84:88" x14ac:dyDescent="0.25">
      <c r="CF4620">
        <f>'[1]TABLEAU DE BORD'!B4618</f>
        <v>0</v>
      </c>
      <c r="CG4620">
        <f>'[1]TABLEAU DE BORD'!E4618-'[1]TABLEAU DE BORD'!C4618</f>
        <v>0</v>
      </c>
      <c r="CI4620">
        <f>'[1]TABLEAU DE BORD'!H4618</f>
        <v>0</v>
      </c>
      <c r="CJ4620">
        <f>'[1]TABLEAU DE BORD'!K4618-'[1]TABLEAU DE BORD'!I4618</f>
        <v>0</v>
      </c>
    </row>
    <row r="4621" spans="84:88" x14ac:dyDescent="0.25">
      <c r="CF4621">
        <f>'[1]TABLEAU DE BORD'!B4619</f>
        <v>0</v>
      </c>
      <c r="CG4621">
        <f>'[1]TABLEAU DE BORD'!E4619-'[1]TABLEAU DE BORD'!C4619</f>
        <v>0</v>
      </c>
      <c r="CI4621">
        <f>'[1]TABLEAU DE BORD'!H4619</f>
        <v>0</v>
      </c>
      <c r="CJ4621">
        <f>'[1]TABLEAU DE BORD'!K4619-'[1]TABLEAU DE BORD'!I4619</f>
        <v>0</v>
      </c>
    </row>
    <row r="4622" spans="84:88" x14ac:dyDescent="0.25">
      <c r="CF4622">
        <f>'[1]TABLEAU DE BORD'!B4620</f>
        <v>0</v>
      </c>
      <c r="CG4622">
        <f>'[1]TABLEAU DE BORD'!E4620-'[1]TABLEAU DE BORD'!C4620</f>
        <v>0</v>
      </c>
      <c r="CI4622">
        <f>'[1]TABLEAU DE BORD'!H4620</f>
        <v>0</v>
      </c>
      <c r="CJ4622">
        <f>'[1]TABLEAU DE BORD'!K4620-'[1]TABLEAU DE BORD'!I4620</f>
        <v>0</v>
      </c>
    </row>
    <row r="4623" spans="84:88" x14ac:dyDescent="0.25">
      <c r="CF4623">
        <f>'[1]TABLEAU DE BORD'!B4621</f>
        <v>0</v>
      </c>
      <c r="CG4623">
        <f>'[1]TABLEAU DE BORD'!E4621-'[1]TABLEAU DE BORD'!C4621</f>
        <v>0</v>
      </c>
      <c r="CI4623">
        <f>'[1]TABLEAU DE BORD'!H4621</f>
        <v>0</v>
      </c>
      <c r="CJ4623">
        <f>'[1]TABLEAU DE BORD'!K4621-'[1]TABLEAU DE BORD'!I4621</f>
        <v>0</v>
      </c>
    </row>
    <row r="4624" spans="84:88" x14ac:dyDescent="0.25">
      <c r="CF4624">
        <f>'[1]TABLEAU DE BORD'!B4622</f>
        <v>0</v>
      </c>
      <c r="CG4624">
        <f>'[1]TABLEAU DE BORD'!E4622-'[1]TABLEAU DE BORD'!C4622</f>
        <v>0</v>
      </c>
      <c r="CI4624">
        <f>'[1]TABLEAU DE BORD'!H4622</f>
        <v>0</v>
      </c>
      <c r="CJ4624">
        <f>'[1]TABLEAU DE BORD'!K4622-'[1]TABLEAU DE BORD'!I4622</f>
        <v>0</v>
      </c>
    </row>
    <row r="4625" spans="84:88" x14ac:dyDescent="0.25">
      <c r="CF4625">
        <f>'[1]TABLEAU DE BORD'!B4623</f>
        <v>0</v>
      </c>
      <c r="CG4625">
        <f>'[1]TABLEAU DE BORD'!E4623-'[1]TABLEAU DE BORD'!C4623</f>
        <v>0</v>
      </c>
      <c r="CI4625">
        <f>'[1]TABLEAU DE BORD'!H4623</f>
        <v>0</v>
      </c>
      <c r="CJ4625">
        <f>'[1]TABLEAU DE BORD'!K4623-'[1]TABLEAU DE BORD'!I4623</f>
        <v>0</v>
      </c>
    </row>
    <row r="4626" spans="84:88" x14ac:dyDescent="0.25">
      <c r="CF4626">
        <f>'[1]TABLEAU DE BORD'!B4624</f>
        <v>0</v>
      </c>
      <c r="CG4626">
        <f>'[1]TABLEAU DE BORD'!E4624-'[1]TABLEAU DE BORD'!C4624</f>
        <v>0</v>
      </c>
      <c r="CI4626">
        <f>'[1]TABLEAU DE BORD'!H4624</f>
        <v>0</v>
      </c>
      <c r="CJ4626">
        <f>'[1]TABLEAU DE BORD'!K4624-'[1]TABLEAU DE BORD'!I4624</f>
        <v>0</v>
      </c>
    </row>
    <row r="4627" spans="84:88" x14ac:dyDescent="0.25">
      <c r="CF4627">
        <f>'[1]TABLEAU DE BORD'!B4625</f>
        <v>0</v>
      </c>
      <c r="CG4627">
        <f>'[1]TABLEAU DE BORD'!E4625-'[1]TABLEAU DE BORD'!C4625</f>
        <v>0</v>
      </c>
      <c r="CI4627">
        <f>'[1]TABLEAU DE BORD'!H4625</f>
        <v>0</v>
      </c>
      <c r="CJ4627">
        <f>'[1]TABLEAU DE BORD'!K4625-'[1]TABLEAU DE BORD'!I4625</f>
        <v>0</v>
      </c>
    </row>
    <row r="4628" spans="84:88" x14ac:dyDescent="0.25">
      <c r="CF4628">
        <f>'[1]TABLEAU DE BORD'!B4626</f>
        <v>0</v>
      </c>
      <c r="CG4628">
        <f>'[1]TABLEAU DE BORD'!E4626-'[1]TABLEAU DE BORD'!C4626</f>
        <v>0</v>
      </c>
      <c r="CI4628">
        <f>'[1]TABLEAU DE BORD'!H4626</f>
        <v>0</v>
      </c>
      <c r="CJ4628">
        <f>'[1]TABLEAU DE BORD'!K4626-'[1]TABLEAU DE BORD'!I4626</f>
        <v>0</v>
      </c>
    </row>
    <row r="4629" spans="84:88" x14ac:dyDescent="0.25">
      <c r="CF4629">
        <f>'[1]TABLEAU DE BORD'!B4627</f>
        <v>0</v>
      </c>
      <c r="CG4629">
        <f>'[1]TABLEAU DE BORD'!E4627-'[1]TABLEAU DE BORD'!C4627</f>
        <v>0</v>
      </c>
      <c r="CI4629">
        <f>'[1]TABLEAU DE BORD'!H4627</f>
        <v>0</v>
      </c>
      <c r="CJ4629">
        <f>'[1]TABLEAU DE BORD'!K4627-'[1]TABLEAU DE BORD'!I4627</f>
        <v>0</v>
      </c>
    </row>
    <row r="4630" spans="84:88" x14ac:dyDescent="0.25">
      <c r="CF4630">
        <f>'[1]TABLEAU DE BORD'!B4628</f>
        <v>0</v>
      </c>
      <c r="CG4630">
        <f>'[1]TABLEAU DE BORD'!E4628-'[1]TABLEAU DE BORD'!C4628</f>
        <v>0</v>
      </c>
      <c r="CI4630">
        <f>'[1]TABLEAU DE BORD'!H4628</f>
        <v>0</v>
      </c>
      <c r="CJ4630">
        <f>'[1]TABLEAU DE BORD'!K4628-'[1]TABLEAU DE BORD'!I4628</f>
        <v>0</v>
      </c>
    </row>
    <row r="4631" spans="84:88" x14ac:dyDescent="0.25">
      <c r="CF4631">
        <f>'[1]TABLEAU DE BORD'!B4629</f>
        <v>0</v>
      </c>
      <c r="CG4631">
        <f>'[1]TABLEAU DE BORD'!E4629-'[1]TABLEAU DE BORD'!C4629</f>
        <v>0</v>
      </c>
      <c r="CI4631">
        <f>'[1]TABLEAU DE BORD'!H4629</f>
        <v>0</v>
      </c>
      <c r="CJ4631">
        <f>'[1]TABLEAU DE BORD'!K4629-'[1]TABLEAU DE BORD'!I4629</f>
        <v>0</v>
      </c>
    </row>
    <row r="4632" spans="84:88" x14ac:dyDescent="0.25">
      <c r="CF4632">
        <f>'[1]TABLEAU DE BORD'!B4630</f>
        <v>0</v>
      </c>
      <c r="CG4632">
        <f>'[1]TABLEAU DE BORD'!E4630-'[1]TABLEAU DE BORD'!C4630</f>
        <v>0</v>
      </c>
      <c r="CI4632">
        <f>'[1]TABLEAU DE BORD'!H4630</f>
        <v>0</v>
      </c>
      <c r="CJ4632">
        <f>'[1]TABLEAU DE BORD'!K4630-'[1]TABLEAU DE BORD'!I4630</f>
        <v>0</v>
      </c>
    </row>
    <row r="4633" spans="84:88" x14ac:dyDescent="0.25">
      <c r="CF4633">
        <f>'[1]TABLEAU DE BORD'!B4631</f>
        <v>0</v>
      </c>
      <c r="CG4633">
        <f>'[1]TABLEAU DE BORD'!E4631-'[1]TABLEAU DE BORD'!C4631</f>
        <v>0</v>
      </c>
      <c r="CI4633">
        <f>'[1]TABLEAU DE BORD'!H4631</f>
        <v>0</v>
      </c>
      <c r="CJ4633">
        <f>'[1]TABLEAU DE BORD'!K4631-'[1]TABLEAU DE BORD'!I4631</f>
        <v>0</v>
      </c>
    </row>
    <row r="4634" spans="84:88" x14ac:dyDescent="0.25">
      <c r="CF4634">
        <f>'[1]TABLEAU DE BORD'!B4632</f>
        <v>0</v>
      </c>
      <c r="CG4634">
        <f>'[1]TABLEAU DE BORD'!E4632-'[1]TABLEAU DE BORD'!C4632</f>
        <v>0</v>
      </c>
      <c r="CI4634">
        <f>'[1]TABLEAU DE BORD'!H4632</f>
        <v>0</v>
      </c>
      <c r="CJ4634">
        <f>'[1]TABLEAU DE BORD'!K4632-'[1]TABLEAU DE BORD'!I4632</f>
        <v>0</v>
      </c>
    </row>
    <row r="4635" spans="84:88" x14ac:dyDescent="0.25">
      <c r="CF4635">
        <f>'[1]TABLEAU DE BORD'!B4633</f>
        <v>0</v>
      </c>
      <c r="CG4635">
        <f>'[1]TABLEAU DE BORD'!E4633-'[1]TABLEAU DE BORD'!C4633</f>
        <v>0</v>
      </c>
      <c r="CI4635">
        <f>'[1]TABLEAU DE BORD'!H4633</f>
        <v>0</v>
      </c>
      <c r="CJ4635">
        <f>'[1]TABLEAU DE BORD'!K4633-'[1]TABLEAU DE BORD'!I4633</f>
        <v>0</v>
      </c>
    </row>
    <row r="4636" spans="84:88" x14ac:dyDescent="0.25">
      <c r="CF4636">
        <f>'[1]TABLEAU DE BORD'!B4634</f>
        <v>0</v>
      </c>
      <c r="CG4636">
        <f>'[1]TABLEAU DE BORD'!E4634-'[1]TABLEAU DE BORD'!C4634</f>
        <v>0</v>
      </c>
      <c r="CI4636">
        <f>'[1]TABLEAU DE BORD'!H4634</f>
        <v>0</v>
      </c>
      <c r="CJ4636">
        <f>'[1]TABLEAU DE BORD'!K4634-'[1]TABLEAU DE BORD'!I4634</f>
        <v>0</v>
      </c>
    </row>
    <row r="4637" spans="84:88" x14ac:dyDescent="0.25">
      <c r="CF4637">
        <f>'[1]TABLEAU DE BORD'!B4635</f>
        <v>0</v>
      </c>
      <c r="CG4637">
        <f>'[1]TABLEAU DE BORD'!E4635-'[1]TABLEAU DE BORD'!C4635</f>
        <v>0</v>
      </c>
      <c r="CI4637">
        <f>'[1]TABLEAU DE BORD'!H4635</f>
        <v>0</v>
      </c>
      <c r="CJ4637">
        <f>'[1]TABLEAU DE BORD'!K4635-'[1]TABLEAU DE BORD'!I4635</f>
        <v>0</v>
      </c>
    </row>
    <row r="4638" spans="84:88" x14ac:dyDescent="0.25">
      <c r="CF4638">
        <f>'[1]TABLEAU DE BORD'!B4636</f>
        <v>0</v>
      </c>
      <c r="CG4638">
        <f>'[1]TABLEAU DE BORD'!E4636-'[1]TABLEAU DE BORD'!C4636</f>
        <v>0</v>
      </c>
      <c r="CI4638">
        <f>'[1]TABLEAU DE BORD'!H4636</f>
        <v>0</v>
      </c>
      <c r="CJ4638">
        <f>'[1]TABLEAU DE BORD'!K4636-'[1]TABLEAU DE BORD'!I4636</f>
        <v>0</v>
      </c>
    </row>
    <row r="4639" spans="84:88" x14ac:dyDescent="0.25">
      <c r="CF4639">
        <f>'[1]TABLEAU DE BORD'!B4637</f>
        <v>0</v>
      </c>
      <c r="CG4639">
        <f>'[1]TABLEAU DE BORD'!E4637-'[1]TABLEAU DE BORD'!C4637</f>
        <v>0</v>
      </c>
      <c r="CI4639">
        <f>'[1]TABLEAU DE BORD'!H4637</f>
        <v>0</v>
      </c>
      <c r="CJ4639">
        <f>'[1]TABLEAU DE BORD'!K4637-'[1]TABLEAU DE BORD'!I4637</f>
        <v>0</v>
      </c>
    </row>
    <row r="4640" spans="84:88" x14ac:dyDescent="0.25">
      <c r="CF4640">
        <f>'[1]TABLEAU DE BORD'!B4638</f>
        <v>0</v>
      </c>
      <c r="CG4640">
        <f>'[1]TABLEAU DE BORD'!E4638-'[1]TABLEAU DE BORD'!C4638</f>
        <v>0</v>
      </c>
      <c r="CI4640">
        <f>'[1]TABLEAU DE BORD'!H4638</f>
        <v>0</v>
      </c>
      <c r="CJ4640">
        <f>'[1]TABLEAU DE BORD'!K4638-'[1]TABLEAU DE BORD'!I4638</f>
        <v>0</v>
      </c>
    </row>
    <row r="4641" spans="84:88" x14ac:dyDescent="0.25">
      <c r="CF4641">
        <f>'[1]TABLEAU DE BORD'!B4639</f>
        <v>0</v>
      </c>
      <c r="CG4641">
        <f>'[1]TABLEAU DE BORD'!E4639-'[1]TABLEAU DE BORD'!C4639</f>
        <v>0</v>
      </c>
      <c r="CI4641">
        <f>'[1]TABLEAU DE BORD'!H4639</f>
        <v>0</v>
      </c>
      <c r="CJ4641">
        <f>'[1]TABLEAU DE BORD'!K4639-'[1]TABLEAU DE BORD'!I4639</f>
        <v>0</v>
      </c>
    </row>
    <row r="4642" spans="84:88" x14ac:dyDescent="0.25">
      <c r="CF4642">
        <f>'[1]TABLEAU DE BORD'!B4640</f>
        <v>0</v>
      </c>
      <c r="CG4642">
        <f>'[1]TABLEAU DE BORD'!E4640-'[1]TABLEAU DE BORD'!C4640</f>
        <v>0</v>
      </c>
      <c r="CI4642">
        <f>'[1]TABLEAU DE BORD'!H4640</f>
        <v>0</v>
      </c>
      <c r="CJ4642">
        <f>'[1]TABLEAU DE BORD'!K4640-'[1]TABLEAU DE BORD'!I4640</f>
        <v>0</v>
      </c>
    </row>
    <row r="4643" spans="84:88" x14ac:dyDescent="0.25">
      <c r="CF4643">
        <f>'[1]TABLEAU DE BORD'!B4641</f>
        <v>0</v>
      </c>
      <c r="CG4643">
        <f>'[1]TABLEAU DE BORD'!E4641-'[1]TABLEAU DE BORD'!C4641</f>
        <v>0</v>
      </c>
      <c r="CI4643">
        <f>'[1]TABLEAU DE BORD'!H4641</f>
        <v>0</v>
      </c>
      <c r="CJ4643">
        <f>'[1]TABLEAU DE BORD'!K4641-'[1]TABLEAU DE BORD'!I4641</f>
        <v>0</v>
      </c>
    </row>
    <row r="4644" spans="84:88" x14ac:dyDescent="0.25">
      <c r="CF4644">
        <f>'[1]TABLEAU DE BORD'!B4642</f>
        <v>0</v>
      </c>
      <c r="CG4644">
        <f>'[1]TABLEAU DE BORD'!E4642-'[1]TABLEAU DE BORD'!C4642</f>
        <v>0</v>
      </c>
      <c r="CI4644">
        <f>'[1]TABLEAU DE BORD'!H4642</f>
        <v>0</v>
      </c>
      <c r="CJ4644">
        <f>'[1]TABLEAU DE BORD'!K4642-'[1]TABLEAU DE BORD'!I4642</f>
        <v>0</v>
      </c>
    </row>
    <row r="4645" spans="84:88" x14ac:dyDescent="0.25">
      <c r="CF4645">
        <f>'[1]TABLEAU DE BORD'!B4643</f>
        <v>0</v>
      </c>
      <c r="CG4645">
        <f>'[1]TABLEAU DE BORD'!E4643-'[1]TABLEAU DE BORD'!C4643</f>
        <v>0</v>
      </c>
      <c r="CI4645">
        <f>'[1]TABLEAU DE BORD'!H4643</f>
        <v>0</v>
      </c>
      <c r="CJ4645">
        <f>'[1]TABLEAU DE BORD'!K4643-'[1]TABLEAU DE BORD'!I4643</f>
        <v>0</v>
      </c>
    </row>
    <row r="4646" spans="84:88" x14ac:dyDescent="0.25">
      <c r="CF4646">
        <f>'[1]TABLEAU DE BORD'!B4644</f>
        <v>0</v>
      </c>
      <c r="CG4646">
        <f>'[1]TABLEAU DE BORD'!E4644-'[1]TABLEAU DE BORD'!C4644</f>
        <v>0</v>
      </c>
      <c r="CI4646">
        <f>'[1]TABLEAU DE BORD'!H4644</f>
        <v>0</v>
      </c>
      <c r="CJ4646">
        <f>'[1]TABLEAU DE BORD'!K4644-'[1]TABLEAU DE BORD'!I4644</f>
        <v>0</v>
      </c>
    </row>
    <row r="4647" spans="84:88" x14ac:dyDescent="0.25">
      <c r="CF4647">
        <f>'[1]TABLEAU DE BORD'!B4645</f>
        <v>0</v>
      </c>
      <c r="CG4647">
        <f>'[1]TABLEAU DE BORD'!E4645-'[1]TABLEAU DE BORD'!C4645</f>
        <v>0</v>
      </c>
      <c r="CI4647">
        <f>'[1]TABLEAU DE BORD'!H4645</f>
        <v>0</v>
      </c>
      <c r="CJ4647">
        <f>'[1]TABLEAU DE BORD'!K4645-'[1]TABLEAU DE BORD'!I4645</f>
        <v>0</v>
      </c>
    </row>
    <row r="4648" spans="84:88" x14ac:dyDescent="0.25">
      <c r="CF4648">
        <f>'[1]TABLEAU DE BORD'!B4646</f>
        <v>0</v>
      </c>
      <c r="CG4648">
        <f>'[1]TABLEAU DE BORD'!E4646-'[1]TABLEAU DE BORD'!C4646</f>
        <v>0</v>
      </c>
      <c r="CI4648">
        <f>'[1]TABLEAU DE BORD'!H4646</f>
        <v>0</v>
      </c>
      <c r="CJ4648">
        <f>'[1]TABLEAU DE BORD'!K4646-'[1]TABLEAU DE BORD'!I4646</f>
        <v>0</v>
      </c>
    </row>
    <row r="4649" spans="84:88" x14ac:dyDescent="0.25">
      <c r="CF4649">
        <f>'[1]TABLEAU DE BORD'!B4647</f>
        <v>0</v>
      </c>
      <c r="CG4649">
        <f>'[1]TABLEAU DE BORD'!E4647-'[1]TABLEAU DE BORD'!C4647</f>
        <v>0</v>
      </c>
      <c r="CI4649">
        <f>'[1]TABLEAU DE BORD'!H4647</f>
        <v>0</v>
      </c>
      <c r="CJ4649">
        <f>'[1]TABLEAU DE BORD'!K4647-'[1]TABLEAU DE BORD'!I4647</f>
        <v>0</v>
      </c>
    </row>
    <row r="4650" spans="84:88" x14ac:dyDescent="0.25">
      <c r="CF4650">
        <f>'[1]TABLEAU DE BORD'!B4648</f>
        <v>0</v>
      </c>
      <c r="CG4650">
        <f>'[1]TABLEAU DE BORD'!E4648-'[1]TABLEAU DE BORD'!C4648</f>
        <v>0</v>
      </c>
      <c r="CI4650">
        <f>'[1]TABLEAU DE BORD'!H4648</f>
        <v>0</v>
      </c>
      <c r="CJ4650">
        <f>'[1]TABLEAU DE BORD'!K4648-'[1]TABLEAU DE BORD'!I4648</f>
        <v>0</v>
      </c>
    </row>
    <row r="4651" spans="84:88" x14ac:dyDescent="0.25">
      <c r="CF4651">
        <f>'[1]TABLEAU DE BORD'!B4649</f>
        <v>0</v>
      </c>
      <c r="CG4651">
        <f>'[1]TABLEAU DE BORD'!E4649-'[1]TABLEAU DE BORD'!C4649</f>
        <v>0</v>
      </c>
      <c r="CI4651">
        <f>'[1]TABLEAU DE BORD'!H4649</f>
        <v>0</v>
      </c>
      <c r="CJ4651">
        <f>'[1]TABLEAU DE BORD'!K4649-'[1]TABLEAU DE BORD'!I4649</f>
        <v>0</v>
      </c>
    </row>
    <row r="4652" spans="84:88" x14ac:dyDescent="0.25">
      <c r="CF4652">
        <f>'[1]TABLEAU DE BORD'!B4650</f>
        <v>0</v>
      </c>
      <c r="CG4652">
        <f>'[1]TABLEAU DE BORD'!E4650-'[1]TABLEAU DE BORD'!C4650</f>
        <v>0</v>
      </c>
      <c r="CI4652">
        <f>'[1]TABLEAU DE BORD'!H4650</f>
        <v>0</v>
      </c>
      <c r="CJ4652">
        <f>'[1]TABLEAU DE BORD'!K4650-'[1]TABLEAU DE BORD'!I4650</f>
        <v>0</v>
      </c>
    </row>
    <row r="4653" spans="84:88" x14ac:dyDescent="0.25">
      <c r="CF4653">
        <f>'[1]TABLEAU DE BORD'!B4651</f>
        <v>0</v>
      </c>
      <c r="CG4653">
        <f>'[1]TABLEAU DE BORD'!E4651-'[1]TABLEAU DE BORD'!C4651</f>
        <v>0</v>
      </c>
      <c r="CI4653">
        <f>'[1]TABLEAU DE BORD'!H4651</f>
        <v>0</v>
      </c>
      <c r="CJ4653">
        <f>'[1]TABLEAU DE BORD'!K4651-'[1]TABLEAU DE BORD'!I4651</f>
        <v>0</v>
      </c>
    </row>
    <row r="4654" spans="84:88" x14ac:dyDescent="0.25">
      <c r="CF4654">
        <f>'[1]TABLEAU DE BORD'!B4652</f>
        <v>0</v>
      </c>
      <c r="CG4654">
        <f>'[1]TABLEAU DE BORD'!E4652-'[1]TABLEAU DE BORD'!C4652</f>
        <v>0</v>
      </c>
      <c r="CI4654">
        <f>'[1]TABLEAU DE BORD'!H4652</f>
        <v>0</v>
      </c>
      <c r="CJ4654">
        <f>'[1]TABLEAU DE BORD'!K4652-'[1]TABLEAU DE BORD'!I4652</f>
        <v>0</v>
      </c>
    </row>
    <row r="4655" spans="84:88" x14ac:dyDescent="0.25">
      <c r="CF4655">
        <f>'[1]TABLEAU DE BORD'!B4653</f>
        <v>0</v>
      </c>
      <c r="CG4655">
        <f>'[1]TABLEAU DE BORD'!E4653-'[1]TABLEAU DE BORD'!C4653</f>
        <v>0</v>
      </c>
      <c r="CI4655">
        <f>'[1]TABLEAU DE BORD'!H4653</f>
        <v>0</v>
      </c>
      <c r="CJ4655">
        <f>'[1]TABLEAU DE BORD'!K4653-'[1]TABLEAU DE BORD'!I4653</f>
        <v>0</v>
      </c>
    </row>
    <row r="4656" spans="84:88" x14ac:dyDescent="0.25">
      <c r="CF4656">
        <f>'[1]TABLEAU DE BORD'!B4654</f>
        <v>0</v>
      </c>
      <c r="CG4656">
        <f>'[1]TABLEAU DE BORD'!E4654-'[1]TABLEAU DE BORD'!C4654</f>
        <v>0</v>
      </c>
      <c r="CI4656">
        <f>'[1]TABLEAU DE BORD'!H4654</f>
        <v>0</v>
      </c>
      <c r="CJ4656">
        <f>'[1]TABLEAU DE BORD'!K4654-'[1]TABLEAU DE BORD'!I4654</f>
        <v>0</v>
      </c>
    </row>
    <row r="4657" spans="84:88" x14ac:dyDescent="0.25">
      <c r="CF4657">
        <f>'[1]TABLEAU DE BORD'!B4655</f>
        <v>0</v>
      </c>
      <c r="CG4657">
        <f>'[1]TABLEAU DE BORD'!E4655-'[1]TABLEAU DE BORD'!C4655</f>
        <v>0</v>
      </c>
      <c r="CI4657">
        <f>'[1]TABLEAU DE BORD'!H4655</f>
        <v>0</v>
      </c>
      <c r="CJ4657">
        <f>'[1]TABLEAU DE BORD'!K4655-'[1]TABLEAU DE BORD'!I4655</f>
        <v>0</v>
      </c>
    </row>
    <row r="4658" spans="84:88" x14ac:dyDescent="0.25">
      <c r="CF4658">
        <f>'[1]TABLEAU DE BORD'!B4656</f>
        <v>0</v>
      </c>
      <c r="CG4658">
        <f>'[1]TABLEAU DE BORD'!E4656-'[1]TABLEAU DE BORD'!C4656</f>
        <v>0</v>
      </c>
      <c r="CI4658">
        <f>'[1]TABLEAU DE BORD'!H4656</f>
        <v>0</v>
      </c>
      <c r="CJ4658">
        <f>'[1]TABLEAU DE BORD'!K4656-'[1]TABLEAU DE BORD'!I4656</f>
        <v>0</v>
      </c>
    </row>
    <row r="4659" spans="84:88" x14ac:dyDescent="0.25">
      <c r="CF4659">
        <f>'[1]TABLEAU DE BORD'!B4657</f>
        <v>0</v>
      </c>
      <c r="CG4659">
        <f>'[1]TABLEAU DE BORD'!E4657-'[1]TABLEAU DE BORD'!C4657</f>
        <v>0</v>
      </c>
      <c r="CI4659">
        <f>'[1]TABLEAU DE BORD'!H4657</f>
        <v>0</v>
      </c>
      <c r="CJ4659">
        <f>'[1]TABLEAU DE BORD'!K4657-'[1]TABLEAU DE BORD'!I4657</f>
        <v>0</v>
      </c>
    </row>
    <row r="4660" spans="84:88" x14ac:dyDescent="0.25">
      <c r="CF4660">
        <f>'[1]TABLEAU DE BORD'!B4658</f>
        <v>0</v>
      </c>
      <c r="CG4660">
        <f>'[1]TABLEAU DE BORD'!E4658-'[1]TABLEAU DE BORD'!C4658</f>
        <v>0</v>
      </c>
      <c r="CI4660">
        <f>'[1]TABLEAU DE BORD'!H4658</f>
        <v>0</v>
      </c>
      <c r="CJ4660">
        <f>'[1]TABLEAU DE BORD'!K4658-'[1]TABLEAU DE BORD'!I4658</f>
        <v>0</v>
      </c>
    </row>
    <row r="4661" spans="84:88" x14ac:dyDescent="0.25">
      <c r="CF4661">
        <f>'[1]TABLEAU DE BORD'!B4659</f>
        <v>0</v>
      </c>
      <c r="CG4661">
        <f>'[1]TABLEAU DE BORD'!E4659-'[1]TABLEAU DE BORD'!C4659</f>
        <v>0</v>
      </c>
      <c r="CI4661">
        <f>'[1]TABLEAU DE BORD'!H4659</f>
        <v>0</v>
      </c>
      <c r="CJ4661">
        <f>'[1]TABLEAU DE BORD'!K4659-'[1]TABLEAU DE BORD'!I4659</f>
        <v>0</v>
      </c>
    </row>
    <row r="4662" spans="84:88" x14ac:dyDescent="0.25">
      <c r="CF4662">
        <f>'[1]TABLEAU DE BORD'!B4660</f>
        <v>0</v>
      </c>
      <c r="CG4662">
        <f>'[1]TABLEAU DE BORD'!E4660-'[1]TABLEAU DE BORD'!C4660</f>
        <v>0</v>
      </c>
      <c r="CI4662">
        <f>'[1]TABLEAU DE BORD'!H4660</f>
        <v>0</v>
      </c>
      <c r="CJ4662">
        <f>'[1]TABLEAU DE BORD'!K4660-'[1]TABLEAU DE BORD'!I4660</f>
        <v>0</v>
      </c>
    </row>
    <row r="4663" spans="84:88" x14ac:dyDescent="0.25">
      <c r="CF4663">
        <f>'[1]TABLEAU DE BORD'!B4661</f>
        <v>0</v>
      </c>
      <c r="CG4663">
        <f>'[1]TABLEAU DE BORD'!E4661-'[1]TABLEAU DE BORD'!C4661</f>
        <v>0</v>
      </c>
      <c r="CI4663">
        <f>'[1]TABLEAU DE BORD'!H4661</f>
        <v>0</v>
      </c>
      <c r="CJ4663">
        <f>'[1]TABLEAU DE BORD'!K4661-'[1]TABLEAU DE BORD'!I4661</f>
        <v>0</v>
      </c>
    </row>
    <row r="4664" spans="84:88" x14ac:dyDescent="0.25">
      <c r="CF4664">
        <f>'[1]TABLEAU DE BORD'!B4662</f>
        <v>0</v>
      </c>
      <c r="CG4664">
        <f>'[1]TABLEAU DE BORD'!E4662-'[1]TABLEAU DE BORD'!C4662</f>
        <v>0</v>
      </c>
      <c r="CI4664">
        <f>'[1]TABLEAU DE BORD'!H4662</f>
        <v>0</v>
      </c>
      <c r="CJ4664">
        <f>'[1]TABLEAU DE BORD'!K4662-'[1]TABLEAU DE BORD'!I4662</f>
        <v>0</v>
      </c>
    </row>
    <row r="4665" spans="84:88" x14ac:dyDescent="0.25">
      <c r="CF4665">
        <f>'[1]TABLEAU DE BORD'!B4663</f>
        <v>0</v>
      </c>
      <c r="CG4665">
        <f>'[1]TABLEAU DE BORD'!E4663-'[1]TABLEAU DE BORD'!C4663</f>
        <v>0</v>
      </c>
      <c r="CI4665">
        <f>'[1]TABLEAU DE BORD'!H4663</f>
        <v>0</v>
      </c>
      <c r="CJ4665">
        <f>'[1]TABLEAU DE BORD'!K4663-'[1]TABLEAU DE BORD'!I4663</f>
        <v>0</v>
      </c>
    </row>
    <row r="4666" spans="84:88" x14ac:dyDescent="0.25">
      <c r="CF4666">
        <f>'[1]TABLEAU DE BORD'!B4664</f>
        <v>0</v>
      </c>
      <c r="CG4666">
        <f>'[1]TABLEAU DE BORD'!E4664-'[1]TABLEAU DE BORD'!C4664</f>
        <v>0</v>
      </c>
      <c r="CI4666">
        <f>'[1]TABLEAU DE BORD'!H4664</f>
        <v>0</v>
      </c>
      <c r="CJ4666">
        <f>'[1]TABLEAU DE BORD'!K4664-'[1]TABLEAU DE BORD'!I4664</f>
        <v>0</v>
      </c>
    </row>
    <row r="4667" spans="84:88" x14ac:dyDescent="0.25">
      <c r="CF4667">
        <f>'[1]TABLEAU DE BORD'!B4665</f>
        <v>0</v>
      </c>
      <c r="CG4667">
        <f>'[1]TABLEAU DE BORD'!E4665-'[1]TABLEAU DE BORD'!C4665</f>
        <v>0</v>
      </c>
      <c r="CI4667">
        <f>'[1]TABLEAU DE BORD'!H4665</f>
        <v>0</v>
      </c>
      <c r="CJ4667">
        <f>'[1]TABLEAU DE BORD'!K4665-'[1]TABLEAU DE BORD'!I4665</f>
        <v>0</v>
      </c>
    </row>
    <row r="4668" spans="84:88" x14ac:dyDescent="0.25">
      <c r="CF4668">
        <f>'[1]TABLEAU DE BORD'!B4666</f>
        <v>0</v>
      </c>
      <c r="CG4668">
        <f>'[1]TABLEAU DE BORD'!E4666-'[1]TABLEAU DE BORD'!C4666</f>
        <v>0</v>
      </c>
      <c r="CI4668">
        <f>'[1]TABLEAU DE BORD'!H4666</f>
        <v>0</v>
      </c>
      <c r="CJ4668">
        <f>'[1]TABLEAU DE BORD'!K4666-'[1]TABLEAU DE BORD'!I4666</f>
        <v>0</v>
      </c>
    </row>
    <row r="4669" spans="84:88" x14ac:dyDescent="0.25">
      <c r="CF4669">
        <f>'[1]TABLEAU DE BORD'!B4667</f>
        <v>0</v>
      </c>
      <c r="CG4669">
        <f>'[1]TABLEAU DE BORD'!E4667-'[1]TABLEAU DE BORD'!C4667</f>
        <v>0</v>
      </c>
      <c r="CI4669">
        <f>'[1]TABLEAU DE BORD'!H4667</f>
        <v>0</v>
      </c>
      <c r="CJ4669">
        <f>'[1]TABLEAU DE BORD'!K4667-'[1]TABLEAU DE BORD'!I4667</f>
        <v>0</v>
      </c>
    </row>
    <row r="4670" spans="84:88" x14ac:dyDescent="0.25">
      <c r="CF4670">
        <f>'[1]TABLEAU DE BORD'!B4668</f>
        <v>0</v>
      </c>
      <c r="CG4670">
        <f>'[1]TABLEAU DE BORD'!E4668-'[1]TABLEAU DE BORD'!C4668</f>
        <v>0</v>
      </c>
      <c r="CI4670">
        <f>'[1]TABLEAU DE BORD'!H4668</f>
        <v>0</v>
      </c>
      <c r="CJ4670">
        <f>'[1]TABLEAU DE BORD'!K4668-'[1]TABLEAU DE BORD'!I4668</f>
        <v>0</v>
      </c>
    </row>
    <row r="4671" spans="84:88" x14ac:dyDescent="0.25">
      <c r="CF4671">
        <f>'[1]TABLEAU DE BORD'!B4669</f>
        <v>0</v>
      </c>
      <c r="CG4671">
        <f>'[1]TABLEAU DE BORD'!E4669-'[1]TABLEAU DE BORD'!C4669</f>
        <v>0</v>
      </c>
      <c r="CI4671">
        <f>'[1]TABLEAU DE BORD'!H4669</f>
        <v>0</v>
      </c>
      <c r="CJ4671">
        <f>'[1]TABLEAU DE BORD'!K4669-'[1]TABLEAU DE BORD'!I4669</f>
        <v>0</v>
      </c>
    </row>
    <row r="4672" spans="84:88" x14ac:dyDescent="0.25">
      <c r="CF4672">
        <f>'[1]TABLEAU DE BORD'!B4670</f>
        <v>0</v>
      </c>
      <c r="CG4672">
        <f>'[1]TABLEAU DE BORD'!E4670-'[1]TABLEAU DE BORD'!C4670</f>
        <v>0</v>
      </c>
      <c r="CI4672">
        <f>'[1]TABLEAU DE BORD'!H4670</f>
        <v>0</v>
      </c>
      <c r="CJ4672">
        <f>'[1]TABLEAU DE BORD'!K4670-'[1]TABLEAU DE BORD'!I4670</f>
        <v>0</v>
      </c>
    </row>
    <row r="4673" spans="84:88" x14ac:dyDescent="0.25">
      <c r="CF4673">
        <f>'[1]TABLEAU DE BORD'!B4671</f>
        <v>0</v>
      </c>
      <c r="CG4673">
        <f>'[1]TABLEAU DE BORD'!E4671-'[1]TABLEAU DE BORD'!C4671</f>
        <v>0</v>
      </c>
      <c r="CI4673">
        <f>'[1]TABLEAU DE BORD'!H4671</f>
        <v>0</v>
      </c>
      <c r="CJ4673">
        <f>'[1]TABLEAU DE BORD'!K4671-'[1]TABLEAU DE BORD'!I4671</f>
        <v>0</v>
      </c>
    </row>
    <row r="4674" spans="84:88" x14ac:dyDescent="0.25">
      <c r="CF4674">
        <f>'[1]TABLEAU DE BORD'!B4672</f>
        <v>0</v>
      </c>
      <c r="CG4674">
        <f>'[1]TABLEAU DE BORD'!E4672-'[1]TABLEAU DE BORD'!C4672</f>
        <v>0</v>
      </c>
      <c r="CI4674">
        <f>'[1]TABLEAU DE BORD'!H4672</f>
        <v>0</v>
      </c>
      <c r="CJ4674">
        <f>'[1]TABLEAU DE BORD'!K4672-'[1]TABLEAU DE BORD'!I4672</f>
        <v>0</v>
      </c>
    </row>
    <row r="4675" spans="84:88" x14ac:dyDescent="0.25">
      <c r="CF4675">
        <f>'[1]TABLEAU DE BORD'!B4673</f>
        <v>0</v>
      </c>
      <c r="CG4675">
        <f>'[1]TABLEAU DE BORD'!E4673-'[1]TABLEAU DE BORD'!C4673</f>
        <v>0</v>
      </c>
      <c r="CI4675">
        <f>'[1]TABLEAU DE BORD'!H4673</f>
        <v>0</v>
      </c>
      <c r="CJ4675">
        <f>'[1]TABLEAU DE BORD'!K4673-'[1]TABLEAU DE BORD'!I4673</f>
        <v>0</v>
      </c>
    </row>
    <row r="4676" spans="84:88" x14ac:dyDescent="0.25">
      <c r="CF4676">
        <f>'[1]TABLEAU DE BORD'!B4674</f>
        <v>0</v>
      </c>
      <c r="CG4676">
        <f>'[1]TABLEAU DE BORD'!E4674-'[1]TABLEAU DE BORD'!C4674</f>
        <v>0</v>
      </c>
      <c r="CI4676">
        <f>'[1]TABLEAU DE BORD'!H4674</f>
        <v>0</v>
      </c>
      <c r="CJ4676">
        <f>'[1]TABLEAU DE BORD'!K4674-'[1]TABLEAU DE BORD'!I4674</f>
        <v>0</v>
      </c>
    </row>
    <row r="4677" spans="84:88" x14ac:dyDescent="0.25">
      <c r="CF4677">
        <f>'[1]TABLEAU DE BORD'!B4675</f>
        <v>0</v>
      </c>
      <c r="CG4677">
        <f>'[1]TABLEAU DE BORD'!E4675-'[1]TABLEAU DE BORD'!C4675</f>
        <v>0</v>
      </c>
      <c r="CI4677">
        <f>'[1]TABLEAU DE BORD'!H4675</f>
        <v>0</v>
      </c>
      <c r="CJ4677">
        <f>'[1]TABLEAU DE BORD'!K4675-'[1]TABLEAU DE BORD'!I4675</f>
        <v>0</v>
      </c>
    </row>
    <row r="4678" spans="84:88" x14ac:dyDescent="0.25">
      <c r="CF4678">
        <f>'[1]TABLEAU DE BORD'!B4676</f>
        <v>0</v>
      </c>
      <c r="CG4678">
        <f>'[1]TABLEAU DE BORD'!E4676-'[1]TABLEAU DE BORD'!C4676</f>
        <v>0</v>
      </c>
      <c r="CI4678">
        <f>'[1]TABLEAU DE BORD'!H4676</f>
        <v>0</v>
      </c>
      <c r="CJ4678">
        <f>'[1]TABLEAU DE BORD'!K4676-'[1]TABLEAU DE BORD'!I4676</f>
        <v>0</v>
      </c>
    </row>
    <row r="4679" spans="84:88" x14ac:dyDescent="0.25">
      <c r="CF4679">
        <f>'[1]TABLEAU DE BORD'!B4677</f>
        <v>0</v>
      </c>
      <c r="CG4679">
        <f>'[1]TABLEAU DE BORD'!E4677-'[1]TABLEAU DE BORD'!C4677</f>
        <v>0</v>
      </c>
      <c r="CI4679">
        <f>'[1]TABLEAU DE BORD'!H4677</f>
        <v>0</v>
      </c>
      <c r="CJ4679">
        <f>'[1]TABLEAU DE BORD'!K4677-'[1]TABLEAU DE BORD'!I4677</f>
        <v>0</v>
      </c>
    </row>
    <row r="4680" spans="84:88" x14ac:dyDescent="0.25">
      <c r="CF4680">
        <f>'[1]TABLEAU DE BORD'!B4678</f>
        <v>0</v>
      </c>
      <c r="CG4680">
        <f>'[1]TABLEAU DE BORD'!E4678-'[1]TABLEAU DE BORD'!C4678</f>
        <v>0</v>
      </c>
      <c r="CI4680">
        <f>'[1]TABLEAU DE BORD'!H4678</f>
        <v>0</v>
      </c>
      <c r="CJ4680">
        <f>'[1]TABLEAU DE BORD'!K4678-'[1]TABLEAU DE BORD'!I4678</f>
        <v>0</v>
      </c>
    </row>
    <row r="4681" spans="84:88" x14ac:dyDescent="0.25">
      <c r="CF4681">
        <f>'[1]TABLEAU DE BORD'!B4679</f>
        <v>0</v>
      </c>
      <c r="CG4681">
        <f>'[1]TABLEAU DE BORD'!E4679-'[1]TABLEAU DE BORD'!C4679</f>
        <v>0</v>
      </c>
      <c r="CI4681">
        <f>'[1]TABLEAU DE BORD'!H4679</f>
        <v>0</v>
      </c>
      <c r="CJ4681">
        <f>'[1]TABLEAU DE BORD'!K4679-'[1]TABLEAU DE BORD'!I4679</f>
        <v>0</v>
      </c>
    </row>
    <row r="4682" spans="84:88" x14ac:dyDescent="0.25">
      <c r="CF4682">
        <f>'[1]TABLEAU DE BORD'!B4680</f>
        <v>0</v>
      </c>
      <c r="CG4682">
        <f>'[1]TABLEAU DE BORD'!E4680-'[1]TABLEAU DE BORD'!C4680</f>
        <v>0</v>
      </c>
      <c r="CI4682">
        <f>'[1]TABLEAU DE BORD'!H4680</f>
        <v>0</v>
      </c>
      <c r="CJ4682">
        <f>'[1]TABLEAU DE BORD'!K4680-'[1]TABLEAU DE BORD'!I4680</f>
        <v>0</v>
      </c>
    </row>
    <row r="4683" spans="84:88" x14ac:dyDescent="0.25">
      <c r="CF4683">
        <f>'[1]TABLEAU DE BORD'!B4681</f>
        <v>0</v>
      </c>
      <c r="CG4683">
        <f>'[1]TABLEAU DE BORD'!E4681-'[1]TABLEAU DE BORD'!C4681</f>
        <v>0</v>
      </c>
      <c r="CI4683">
        <f>'[1]TABLEAU DE BORD'!H4681</f>
        <v>0</v>
      </c>
      <c r="CJ4683">
        <f>'[1]TABLEAU DE BORD'!K4681-'[1]TABLEAU DE BORD'!I4681</f>
        <v>0</v>
      </c>
    </row>
    <row r="4684" spans="84:88" x14ac:dyDescent="0.25">
      <c r="CF4684">
        <f>'[1]TABLEAU DE BORD'!B4682</f>
        <v>0</v>
      </c>
      <c r="CG4684">
        <f>'[1]TABLEAU DE BORD'!E4682-'[1]TABLEAU DE BORD'!C4682</f>
        <v>0</v>
      </c>
      <c r="CI4684">
        <f>'[1]TABLEAU DE BORD'!H4682</f>
        <v>0</v>
      </c>
      <c r="CJ4684">
        <f>'[1]TABLEAU DE BORD'!K4682-'[1]TABLEAU DE BORD'!I4682</f>
        <v>0</v>
      </c>
    </row>
    <row r="4685" spans="84:88" x14ac:dyDescent="0.25">
      <c r="CF4685">
        <f>'[1]TABLEAU DE BORD'!B4683</f>
        <v>0</v>
      </c>
      <c r="CG4685">
        <f>'[1]TABLEAU DE BORD'!E4683-'[1]TABLEAU DE BORD'!C4683</f>
        <v>0</v>
      </c>
      <c r="CI4685">
        <f>'[1]TABLEAU DE BORD'!H4683</f>
        <v>0</v>
      </c>
      <c r="CJ4685">
        <f>'[1]TABLEAU DE BORD'!K4683-'[1]TABLEAU DE BORD'!I4683</f>
        <v>0</v>
      </c>
    </row>
    <row r="4686" spans="84:88" x14ac:dyDescent="0.25">
      <c r="CF4686">
        <f>'[1]TABLEAU DE BORD'!B4684</f>
        <v>0</v>
      </c>
      <c r="CG4686">
        <f>'[1]TABLEAU DE BORD'!E4684-'[1]TABLEAU DE BORD'!C4684</f>
        <v>0</v>
      </c>
      <c r="CI4686">
        <f>'[1]TABLEAU DE BORD'!H4684</f>
        <v>0</v>
      </c>
      <c r="CJ4686">
        <f>'[1]TABLEAU DE BORD'!K4684-'[1]TABLEAU DE BORD'!I4684</f>
        <v>0</v>
      </c>
    </row>
    <row r="4687" spans="84:88" x14ac:dyDescent="0.25">
      <c r="CF4687">
        <f>'[1]TABLEAU DE BORD'!B4685</f>
        <v>0</v>
      </c>
      <c r="CG4687">
        <f>'[1]TABLEAU DE BORD'!E4685-'[1]TABLEAU DE BORD'!C4685</f>
        <v>0</v>
      </c>
      <c r="CI4687">
        <f>'[1]TABLEAU DE BORD'!H4685</f>
        <v>0</v>
      </c>
      <c r="CJ4687">
        <f>'[1]TABLEAU DE BORD'!K4685-'[1]TABLEAU DE BORD'!I4685</f>
        <v>0</v>
      </c>
    </row>
    <row r="4688" spans="84:88" x14ac:dyDescent="0.25">
      <c r="CF4688">
        <f>'[1]TABLEAU DE BORD'!B4686</f>
        <v>0</v>
      </c>
      <c r="CG4688">
        <f>'[1]TABLEAU DE BORD'!E4686-'[1]TABLEAU DE BORD'!C4686</f>
        <v>0</v>
      </c>
      <c r="CI4688">
        <f>'[1]TABLEAU DE BORD'!H4686</f>
        <v>0</v>
      </c>
      <c r="CJ4688">
        <f>'[1]TABLEAU DE BORD'!K4686-'[1]TABLEAU DE BORD'!I4686</f>
        <v>0</v>
      </c>
    </row>
    <row r="4689" spans="84:88" x14ac:dyDescent="0.25">
      <c r="CF4689">
        <f>'[1]TABLEAU DE BORD'!B4687</f>
        <v>0</v>
      </c>
      <c r="CG4689">
        <f>'[1]TABLEAU DE BORD'!E4687-'[1]TABLEAU DE BORD'!C4687</f>
        <v>0</v>
      </c>
      <c r="CI4689">
        <f>'[1]TABLEAU DE BORD'!H4687</f>
        <v>0</v>
      </c>
      <c r="CJ4689">
        <f>'[1]TABLEAU DE BORD'!K4687-'[1]TABLEAU DE BORD'!I4687</f>
        <v>0</v>
      </c>
    </row>
    <row r="4690" spans="84:88" x14ac:dyDescent="0.25">
      <c r="CF4690">
        <f>'[1]TABLEAU DE BORD'!B4688</f>
        <v>0</v>
      </c>
      <c r="CG4690">
        <f>'[1]TABLEAU DE BORD'!E4688-'[1]TABLEAU DE BORD'!C4688</f>
        <v>0</v>
      </c>
      <c r="CI4690">
        <f>'[1]TABLEAU DE BORD'!H4688</f>
        <v>0</v>
      </c>
      <c r="CJ4690">
        <f>'[1]TABLEAU DE BORD'!K4688-'[1]TABLEAU DE BORD'!I4688</f>
        <v>0</v>
      </c>
    </row>
    <row r="4691" spans="84:88" x14ac:dyDescent="0.25">
      <c r="CF4691">
        <f>'[1]TABLEAU DE BORD'!B4689</f>
        <v>0</v>
      </c>
      <c r="CG4691">
        <f>'[1]TABLEAU DE BORD'!E4689-'[1]TABLEAU DE BORD'!C4689</f>
        <v>0</v>
      </c>
      <c r="CI4691">
        <f>'[1]TABLEAU DE BORD'!H4689</f>
        <v>0</v>
      </c>
      <c r="CJ4691">
        <f>'[1]TABLEAU DE BORD'!K4689-'[1]TABLEAU DE BORD'!I4689</f>
        <v>0</v>
      </c>
    </row>
    <row r="4692" spans="84:88" x14ac:dyDescent="0.25">
      <c r="CF4692">
        <f>'[1]TABLEAU DE BORD'!B4690</f>
        <v>0</v>
      </c>
      <c r="CG4692">
        <f>'[1]TABLEAU DE BORD'!E4690-'[1]TABLEAU DE BORD'!C4690</f>
        <v>0</v>
      </c>
      <c r="CI4692">
        <f>'[1]TABLEAU DE BORD'!H4690</f>
        <v>0</v>
      </c>
      <c r="CJ4692">
        <f>'[1]TABLEAU DE BORD'!K4690-'[1]TABLEAU DE BORD'!I4690</f>
        <v>0</v>
      </c>
    </row>
    <row r="4693" spans="84:88" x14ac:dyDescent="0.25">
      <c r="CF4693">
        <f>'[1]TABLEAU DE BORD'!B4691</f>
        <v>0</v>
      </c>
      <c r="CG4693">
        <f>'[1]TABLEAU DE BORD'!E4691-'[1]TABLEAU DE BORD'!C4691</f>
        <v>0</v>
      </c>
      <c r="CI4693">
        <f>'[1]TABLEAU DE BORD'!H4691</f>
        <v>0</v>
      </c>
      <c r="CJ4693">
        <f>'[1]TABLEAU DE BORD'!K4691-'[1]TABLEAU DE BORD'!I4691</f>
        <v>0</v>
      </c>
    </row>
    <row r="4694" spans="84:88" x14ac:dyDescent="0.25">
      <c r="CF4694">
        <f>'[1]TABLEAU DE BORD'!B4692</f>
        <v>0</v>
      </c>
      <c r="CG4694">
        <f>'[1]TABLEAU DE BORD'!E4692-'[1]TABLEAU DE BORD'!C4692</f>
        <v>0</v>
      </c>
      <c r="CI4694">
        <f>'[1]TABLEAU DE BORD'!H4692</f>
        <v>0</v>
      </c>
      <c r="CJ4694">
        <f>'[1]TABLEAU DE BORD'!K4692-'[1]TABLEAU DE BORD'!I4692</f>
        <v>0</v>
      </c>
    </row>
    <row r="4695" spans="84:88" x14ac:dyDescent="0.25">
      <c r="CF4695">
        <f>'[1]TABLEAU DE BORD'!B4693</f>
        <v>0</v>
      </c>
      <c r="CG4695">
        <f>'[1]TABLEAU DE BORD'!E4693-'[1]TABLEAU DE BORD'!C4693</f>
        <v>0</v>
      </c>
      <c r="CI4695">
        <f>'[1]TABLEAU DE BORD'!H4693</f>
        <v>0</v>
      </c>
      <c r="CJ4695">
        <f>'[1]TABLEAU DE BORD'!K4693-'[1]TABLEAU DE BORD'!I4693</f>
        <v>0</v>
      </c>
    </row>
    <row r="4696" spans="84:88" x14ac:dyDescent="0.25">
      <c r="CF4696">
        <f>'[1]TABLEAU DE BORD'!B4694</f>
        <v>0</v>
      </c>
      <c r="CG4696">
        <f>'[1]TABLEAU DE BORD'!E4694-'[1]TABLEAU DE BORD'!C4694</f>
        <v>0</v>
      </c>
      <c r="CI4696">
        <f>'[1]TABLEAU DE BORD'!H4694</f>
        <v>0</v>
      </c>
      <c r="CJ4696">
        <f>'[1]TABLEAU DE BORD'!K4694-'[1]TABLEAU DE BORD'!I4694</f>
        <v>0</v>
      </c>
    </row>
    <row r="4697" spans="84:88" x14ac:dyDescent="0.25">
      <c r="CF4697">
        <f>'[1]TABLEAU DE BORD'!B4695</f>
        <v>0</v>
      </c>
      <c r="CG4697">
        <f>'[1]TABLEAU DE BORD'!E4695-'[1]TABLEAU DE BORD'!C4695</f>
        <v>0</v>
      </c>
      <c r="CI4697">
        <f>'[1]TABLEAU DE BORD'!H4695</f>
        <v>0</v>
      </c>
      <c r="CJ4697">
        <f>'[1]TABLEAU DE BORD'!K4695-'[1]TABLEAU DE BORD'!I4695</f>
        <v>0</v>
      </c>
    </row>
    <row r="4698" spans="84:88" x14ac:dyDescent="0.25">
      <c r="CF4698">
        <f>'[1]TABLEAU DE BORD'!B4696</f>
        <v>0</v>
      </c>
      <c r="CG4698">
        <f>'[1]TABLEAU DE BORD'!E4696-'[1]TABLEAU DE BORD'!C4696</f>
        <v>0</v>
      </c>
      <c r="CI4698">
        <f>'[1]TABLEAU DE BORD'!H4696</f>
        <v>0</v>
      </c>
      <c r="CJ4698">
        <f>'[1]TABLEAU DE BORD'!K4696-'[1]TABLEAU DE BORD'!I4696</f>
        <v>0</v>
      </c>
    </row>
    <row r="4699" spans="84:88" x14ac:dyDescent="0.25">
      <c r="CF4699">
        <f>'[1]TABLEAU DE BORD'!B4697</f>
        <v>0</v>
      </c>
      <c r="CG4699">
        <f>'[1]TABLEAU DE BORD'!E4697-'[1]TABLEAU DE BORD'!C4697</f>
        <v>0</v>
      </c>
      <c r="CI4699">
        <f>'[1]TABLEAU DE BORD'!H4697</f>
        <v>0</v>
      </c>
      <c r="CJ4699">
        <f>'[1]TABLEAU DE BORD'!K4697-'[1]TABLEAU DE BORD'!I4697</f>
        <v>0</v>
      </c>
    </row>
    <row r="4700" spans="84:88" x14ac:dyDescent="0.25">
      <c r="CF4700">
        <f>'[1]TABLEAU DE BORD'!B4698</f>
        <v>0</v>
      </c>
      <c r="CG4700">
        <f>'[1]TABLEAU DE BORD'!E4698-'[1]TABLEAU DE BORD'!C4698</f>
        <v>0</v>
      </c>
      <c r="CI4700">
        <f>'[1]TABLEAU DE BORD'!H4698</f>
        <v>0</v>
      </c>
      <c r="CJ4700">
        <f>'[1]TABLEAU DE BORD'!K4698-'[1]TABLEAU DE BORD'!I4698</f>
        <v>0</v>
      </c>
    </row>
    <row r="4701" spans="84:88" x14ac:dyDescent="0.25">
      <c r="CF4701">
        <f>'[1]TABLEAU DE BORD'!B4699</f>
        <v>0</v>
      </c>
      <c r="CG4701">
        <f>'[1]TABLEAU DE BORD'!E4699-'[1]TABLEAU DE BORD'!C4699</f>
        <v>0</v>
      </c>
      <c r="CI4701">
        <f>'[1]TABLEAU DE BORD'!H4699</f>
        <v>0</v>
      </c>
      <c r="CJ4701">
        <f>'[1]TABLEAU DE BORD'!K4699-'[1]TABLEAU DE BORD'!I4699</f>
        <v>0</v>
      </c>
    </row>
    <row r="4702" spans="84:88" x14ac:dyDescent="0.25">
      <c r="CF4702">
        <f>'[1]TABLEAU DE BORD'!B4700</f>
        <v>0</v>
      </c>
      <c r="CG4702">
        <f>'[1]TABLEAU DE BORD'!E4700-'[1]TABLEAU DE BORD'!C4700</f>
        <v>0</v>
      </c>
      <c r="CI4702">
        <f>'[1]TABLEAU DE BORD'!H4700</f>
        <v>0</v>
      </c>
      <c r="CJ4702">
        <f>'[1]TABLEAU DE BORD'!K4700-'[1]TABLEAU DE BORD'!I4700</f>
        <v>0</v>
      </c>
    </row>
    <row r="4703" spans="84:88" x14ac:dyDescent="0.25">
      <c r="CF4703">
        <f>'[1]TABLEAU DE BORD'!B4701</f>
        <v>0</v>
      </c>
      <c r="CG4703">
        <f>'[1]TABLEAU DE BORD'!E4701-'[1]TABLEAU DE BORD'!C4701</f>
        <v>0</v>
      </c>
      <c r="CI4703">
        <f>'[1]TABLEAU DE BORD'!H4701</f>
        <v>0</v>
      </c>
      <c r="CJ4703">
        <f>'[1]TABLEAU DE BORD'!K4701-'[1]TABLEAU DE BORD'!I4701</f>
        <v>0</v>
      </c>
    </row>
    <row r="4704" spans="84:88" x14ac:dyDescent="0.25">
      <c r="CF4704">
        <f>'[1]TABLEAU DE BORD'!B4702</f>
        <v>0</v>
      </c>
      <c r="CG4704">
        <f>'[1]TABLEAU DE BORD'!E4702-'[1]TABLEAU DE BORD'!C4702</f>
        <v>0</v>
      </c>
      <c r="CI4704">
        <f>'[1]TABLEAU DE BORD'!H4702</f>
        <v>0</v>
      </c>
      <c r="CJ4704">
        <f>'[1]TABLEAU DE BORD'!K4702-'[1]TABLEAU DE BORD'!I4702</f>
        <v>0</v>
      </c>
    </row>
    <row r="4705" spans="84:88" x14ac:dyDescent="0.25">
      <c r="CF4705">
        <f>'[1]TABLEAU DE BORD'!B4703</f>
        <v>0</v>
      </c>
      <c r="CG4705">
        <f>'[1]TABLEAU DE BORD'!E4703-'[1]TABLEAU DE BORD'!C4703</f>
        <v>0</v>
      </c>
      <c r="CI4705">
        <f>'[1]TABLEAU DE BORD'!H4703</f>
        <v>0</v>
      </c>
      <c r="CJ4705">
        <f>'[1]TABLEAU DE BORD'!K4703-'[1]TABLEAU DE BORD'!I4703</f>
        <v>0</v>
      </c>
    </row>
    <row r="4706" spans="84:88" x14ac:dyDescent="0.25">
      <c r="CF4706">
        <f>'[1]TABLEAU DE BORD'!B4704</f>
        <v>0</v>
      </c>
      <c r="CG4706">
        <f>'[1]TABLEAU DE BORD'!E4704-'[1]TABLEAU DE BORD'!C4704</f>
        <v>0</v>
      </c>
      <c r="CI4706">
        <f>'[1]TABLEAU DE BORD'!H4704</f>
        <v>0</v>
      </c>
      <c r="CJ4706">
        <f>'[1]TABLEAU DE BORD'!K4704-'[1]TABLEAU DE BORD'!I4704</f>
        <v>0</v>
      </c>
    </row>
    <row r="4707" spans="84:88" x14ac:dyDescent="0.25">
      <c r="CF4707">
        <f>'[1]TABLEAU DE BORD'!B4705</f>
        <v>0</v>
      </c>
      <c r="CG4707">
        <f>'[1]TABLEAU DE BORD'!E4705-'[1]TABLEAU DE BORD'!C4705</f>
        <v>0</v>
      </c>
      <c r="CI4707">
        <f>'[1]TABLEAU DE BORD'!H4705</f>
        <v>0</v>
      </c>
      <c r="CJ4707">
        <f>'[1]TABLEAU DE BORD'!K4705-'[1]TABLEAU DE BORD'!I4705</f>
        <v>0</v>
      </c>
    </row>
    <row r="4708" spans="84:88" x14ac:dyDescent="0.25">
      <c r="CF4708">
        <f>'[1]TABLEAU DE BORD'!B4706</f>
        <v>0</v>
      </c>
      <c r="CG4708">
        <f>'[1]TABLEAU DE BORD'!E4706-'[1]TABLEAU DE BORD'!C4706</f>
        <v>0</v>
      </c>
      <c r="CI4708">
        <f>'[1]TABLEAU DE BORD'!H4706</f>
        <v>0</v>
      </c>
      <c r="CJ4708">
        <f>'[1]TABLEAU DE BORD'!K4706-'[1]TABLEAU DE BORD'!I4706</f>
        <v>0</v>
      </c>
    </row>
    <row r="4709" spans="84:88" x14ac:dyDescent="0.25">
      <c r="CF4709">
        <f>'[1]TABLEAU DE BORD'!B4707</f>
        <v>0</v>
      </c>
      <c r="CG4709">
        <f>'[1]TABLEAU DE BORD'!E4707-'[1]TABLEAU DE BORD'!C4707</f>
        <v>0</v>
      </c>
      <c r="CI4709">
        <f>'[1]TABLEAU DE BORD'!H4707</f>
        <v>0</v>
      </c>
      <c r="CJ4709">
        <f>'[1]TABLEAU DE BORD'!K4707-'[1]TABLEAU DE BORD'!I4707</f>
        <v>0</v>
      </c>
    </row>
    <row r="4710" spans="84:88" x14ac:dyDescent="0.25">
      <c r="CF4710">
        <f>'[1]TABLEAU DE BORD'!B4708</f>
        <v>0</v>
      </c>
      <c r="CG4710">
        <f>'[1]TABLEAU DE BORD'!E4708-'[1]TABLEAU DE BORD'!C4708</f>
        <v>0</v>
      </c>
      <c r="CI4710">
        <f>'[1]TABLEAU DE BORD'!H4708</f>
        <v>0</v>
      </c>
      <c r="CJ4710">
        <f>'[1]TABLEAU DE BORD'!K4708-'[1]TABLEAU DE BORD'!I4708</f>
        <v>0</v>
      </c>
    </row>
    <row r="4711" spans="84:88" x14ac:dyDescent="0.25">
      <c r="CF4711">
        <f>'[1]TABLEAU DE BORD'!B4709</f>
        <v>0</v>
      </c>
      <c r="CG4711">
        <f>'[1]TABLEAU DE BORD'!E4709-'[1]TABLEAU DE BORD'!C4709</f>
        <v>0</v>
      </c>
      <c r="CI4711">
        <f>'[1]TABLEAU DE BORD'!H4709</f>
        <v>0</v>
      </c>
      <c r="CJ4711">
        <f>'[1]TABLEAU DE BORD'!K4709-'[1]TABLEAU DE BORD'!I4709</f>
        <v>0</v>
      </c>
    </row>
    <row r="4712" spans="84:88" x14ac:dyDescent="0.25">
      <c r="CF4712">
        <f>'[1]TABLEAU DE BORD'!B4710</f>
        <v>0</v>
      </c>
      <c r="CG4712">
        <f>'[1]TABLEAU DE BORD'!E4710-'[1]TABLEAU DE BORD'!C4710</f>
        <v>0</v>
      </c>
      <c r="CI4712">
        <f>'[1]TABLEAU DE BORD'!H4710</f>
        <v>0</v>
      </c>
      <c r="CJ4712">
        <f>'[1]TABLEAU DE BORD'!K4710-'[1]TABLEAU DE BORD'!I4710</f>
        <v>0</v>
      </c>
    </row>
    <row r="4713" spans="84:88" x14ac:dyDescent="0.25">
      <c r="CF4713">
        <f>'[1]TABLEAU DE BORD'!B4711</f>
        <v>0</v>
      </c>
      <c r="CG4713">
        <f>'[1]TABLEAU DE BORD'!E4711-'[1]TABLEAU DE BORD'!C4711</f>
        <v>0</v>
      </c>
      <c r="CI4713">
        <f>'[1]TABLEAU DE BORD'!H4711</f>
        <v>0</v>
      </c>
      <c r="CJ4713">
        <f>'[1]TABLEAU DE BORD'!K4711-'[1]TABLEAU DE BORD'!I4711</f>
        <v>0</v>
      </c>
    </row>
    <row r="4714" spans="84:88" x14ac:dyDescent="0.25">
      <c r="CF4714">
        <f>'[1]TABLEAU DE BORD'!B4712</f>
        <v>0</v>
      </c>
      <c r="CG4714">
        <f>'[1]TABLEAU DE BORD'!E4712-'[1]TABLEAU DE BORD'!C4712</f>
        <v>0</v>
      </c>
      <c r="CI4714">
        <f>'[1]TABLEAU DE BORD'!H4712</f>
        <v>0</v>
      </c>
      <c r="CJ4714">
        <f>'[1]TABLEAU DE BORD'!K4712-'[1]TABLEAU DE BORD'!I4712</f>
        <v>0</v>
      </c>
    </row>
    <row r="4715" spans="84:88" x14ac:dyDescent="0.25">
      <c r="CF4715">
        <f>'[1]TABLEAU DE BORD'!B4713</f>
        <v>0</v>
      </c>
      <c r="CG4715">
        <f>'[1]TABLEAU DE BORD'!E4713-'[1]TABLEAU DE BORD'!C4713</f>
        <v>0</v>
      </c>
      <c r="CI4715">
        <f>'[1]TABLEAU DE BORD'!H4713</f>
        <v>0</v>
      </c>
      <c r="CJ4715">
        <f>'[1]TABLEAU DE BORD'!K4713-'[1]TABLEAU DE BORD'!I4713</f>
        <v>0</v>
      </c>
    </row>
    <row r="4716" spans="84:88" x14ac:dyDescent="0.25">
      <c r="CF4716">
        <f>'[1]TABLEAU DE BORD'!B4714</f>
        <v>0</v>
      </c>
      <c r="CG4716">
        <f>'[1]TABLEAU DE BORD'!E4714-'[1]TABLEAU DE BORD'!C4714</f>
        <v>0</v>
      </c>
      <c r="CI4716">
        <f>'[1]TABLEAU DE BORD'!H4714</f>
        <v>0</v>
      </c>
      <c r="CJ4716">
        <f>'[1]TABLEAU DE BORD'!K4714-'[1]TABLEAU DE BORD'!I4714</f>
        <v>0</v>
      </c>
    </row>
    <row r="4717" spans="84:88" x14ac:dyDescent="0.25">
      <c r="CF4717">
        <f>'[1]TABLEAU DE BORD'!B4715</f>
        <v>0</v>
      </c>
      <c r="CG4717">
        <f>'[1]TABLEAU DE BORD'!E4715-'[1]TABLEAU DE BORD'!C4715</f>
        <v>0</v>
      </c>
      <c r="CI4717">
        <f>'[1]TABLEAU DE BORD'!H4715</f>
        <v>0</v>
      </c>
      <c r="CJ4717">
        <f>'[1]TABLEAU DE BORD'!K4715-'[1]TABLEAU DE BORD'!I4715</f>
        <v>0</v>
      </c>
    </row>
    <row r="4718" spans="84:88" x14ac:dyDescent="0.25">
      <c r="CF4718">
        <f>'[1]TABLEAU DE BORD'!B4716</f>
        <v>0</v>
      </c>
      <c r="CG4718">
        <f>'[1]TABLEAU DE BORD'!E4716-'[1]TABLEAU DE BORD'!C4716</f>
        <v>0</v>
      </c>
      <c r="CI4718">
        <f>'[1]TABLEAU DE BORD'!H4716</f>
        <v>0</v>
      </c>
      <c r="CJ4718">
        <f>'[1]TABLEAU DE BORD'!K4716-'[1]TABLEAU DE BORD'!I4716</f>
        <v>0</v>
      </c>
    </row>
    <row r="4719" spans="84:88" x14ac:dyDescent="0.25">
      <c r="CF4719">
        <f>'[1]TABLEAU DE BORD'!B4717</f>
        <v>0</v>
      </c>
      <c r="CG4719">
        <f>'[1]TABLEAU DE BORD'!E4717-'[1]TABLEAU DE BORD'!C4717</f>
        <v>0</v>
      </c>
      <c r="CI4719">
        <f>'[1]TABLEAU DE BORD'!H4717</f>
        <v>0</v>
      </c>
      <c r="CJ4719">
        <f>'[1]TABLEAU DE BORD'!K4717-'[1]TABLEAU DE BORD'!I4717</f>
        <v>0</v>
      </c>
    </row>
    <row r="4720" spans="84:88" x14ac:dyDescent="0.25">
      <c r="CF4720">
        <f>'[1]TABLEAU DE BORD'!B4718</f>
        <v>0</v>
      </c>
      <c r="CG4720">
        <f>'[1]TABLEAU DE BORD'!E4718-'[1]TABLEAU DE BORD'!C4718</f>
        <v>0</v>
      </c>
      <c r="CI4720">
        <f>'[1]TABLEAU DE BORD'!H4718</f>
        <v>0</v>
      </c>
      <c r="CJ4720">
        <f>'[1]TABLEAU DE BORD'!K4718-'[1]TABLEAU DE BORD'!I4718</f>
        <v>0</v>
      </c>
    </row>
    <row r="4721" spans="84:88" x14ac:dyDescent="0.25">
      <c r="CF4721">
        <f>'[1]TABLEAU DE BORD'!B4719</f>
        <v>0</v>
      </c>
      <c r="CG4721">
        <f>'[1]TABLEAU DE BORD'!E4719-'[1]TABLEAU DE BORD'!C4719</f>
        <v>0</v>
      </c>
      <c r="CI4721">
        <f>'[1]TABLEAU DE BORD'!H4719</f>
        <v>0</v>
      </c>
      <c r="CJ4721">
        <f>'[1]TABLEAU DE BORD'!K4719-'[1]TABLEAU DE BORD'!I4719</f>
        <v>0</v>
      </c>
    </row>
    <row r="4722" spans="84:88" x14ac:dyDescent="0.25">
      <c r="CF4722">
        <f>'[1]TABLEAU DE BORD'!B4720</f>
        <v>0</v>
      </c>
      <c r="CG4722">
        <f>'[1]TABLEAU DE BORD'!E4720-'[1]TABLEAU DE BORD'!C4720</f>
        <v>0</v>
      </c>
      <c r="CI4722">
        <f>'[1]TABLEAU DE BORD'!H4720</f>
        <v>0</v>
      </c>
      <c r="CJ4722">
        <f>'[1]TABLEAU DE BORD'!K4720-'[1]TABLEAU DE BORD'!I4720</f>
        <v>0</v>
      </c>
    </row>
    <row r="4723" spans="84:88" x14ac:dyDescent="0.25">
      <c r="CF4723">
        <f>'[1]TABLEAU DE BORD'!B4721</f>
        <v>0</v>
      </c>
      <c r="CG4723">
        <f>'[1]TABLEAU DE BORD'!E4721-'[1]TABLEAU DE BORD'!C4721</f>
        <v>0</v>
      </c>
      <c r="CI4723">
        <f>'[1]TABLEAU DE BORD'!H4721</f>
        <v>0</v>
      </c>
      <c r="CJ4723">
        <f>'[1]TABLEAU DE BORD'!K4721-'[1]TABLEAU DE BORD'!I4721</f>
        <v>0</v>
      </c>
    </row>
    <row r="4724" spans="84:88" x14ac:dyDescent="0.25">
      <c r="CF4724">
        <f>'[1]TABLEAU DE BORD'!B4722</f>
        <v>0</v>
      </c>
      <c r="CG4724">
        <f>'[1]TABLEAU DE BORD'!E4722-'[1]TABLEAU DE BORD'!C4722</f>
        <v>0</v>
      </c>
      <c r="CI4724">
        <f>'[1]TABLEAU DE BORD'!H4722</f>
        <v>0</v>
      </c>
      <c r="CJ4724">
        <f>'[1]TABLEAU DE BORD'!K4722-'[1]TABLEAU DE BORD'!I4722</f>
        <v>0</v>
      </c>
    </row>
    <row r="4725" spans="84:88" x14ac:dyDescent="0.25">
      <c r="CF4725">
        <f>'[1]TABLEAU DE BORD'!B4723</f>
        <v>0</v>
      </c>
      <c r="CG4725">
        <f>'[1]TABLEAU DE BORD'!E4723-'[1]TABLEAU DE BORD'!C4723</f>
        <v>0</v>
      </c>
      <c r="CI4725">
        <f>'[1]TABLEAU DE BORD'!H4723</f>
        <v>0</v>
      </c>
      <c r="CJ4725">
        <f>'[1]TABLEAU DE BORD'!K4723-'[1]TABLEAU DE BORD'!I4723</f>
        <v>0</v>
      </c>
    </row>
    <row r="4726" spans="84:88" x14ac:dyDescent="0.25">
      <c r="CF4726">
        <f>'[1]TABLEAU DE BORD'!B4724</f>
        <v>0</v>
      </c>
      <c r="CG4726">
        <f>'[1]TABLEAU DE BORD'!E4724-'[1]TABLEAU DE BORD'!C4724</f>
        <v>0</v>
      </c>
      <c r="CI4726">
        <f>'[1]TABLEAU DE BORD'!H4724</f>
        <v>0</v>
      </c>
      <c r="CJ4726">
        <f>'[1]TABLEAU DE BORD'!K4724-'[1]TABLEAU DE BORD'!I4724</f>
        <v>0</v>
      </c>
    </row>
    <row r="4727" spans="84:88" x14ac:dyDescent="0.25">
      <c r="CF4727">
        <f>'[1]TABLEAU DE BORD'!B4725</f>
        <v>0</v>
      </c>
      <c r="CG4727">
        <f>'[1]TABLEAU DE BORD'!E4725-'[1]TABLEAU DE BORD'!C4725</f>
        <v>0</v>
      </c>
      <c r="CI4727">
        <f>'[1]TABLEAU DE BORD'!H4725</f>
        <v>0</v>
      </c>
      <c r="CJ4727">
        <f>'[1]TABLEAU DE BORD'!K4725-'[1]TABLEAU DE BORD'!I4725</f>
        <v>0</v>
      </c>
    </row>
    <row r="4728" spans="84:88" x14ac:dyDescent="0.25">
      <c r="CF4728">
        <f>'[1]TABLEAU DE BORD'!B4726</f>
        <v>0</v>
      </c>
      <c r="CG4728">
        <f>'[1]TABLEAU DE BORD'!E4726-'[1]TABLEAU DE BORD'!C4726</f>
        <v>0</v>
      </c>
      <c r="CI4728">
        <f>'[1]TABLEAU DE BORD'!H4726</f>
        <v>0</v>
      </c>
      <c r="CJ4728">
        <f>'[1]TABLEAU DE BORD'!K4726-'[1]TABLEAU DE BORD'!I4726</f>
        <v>0</v>
      </c>
    </row>
    <row r="4729" spans="84:88" x14ac:dyDescent="0.25">
      <c r="CF4729">
        <f>'[1]TABLEAU DE BORD'!B4727</f>
        <v>0</v>
      </c>
      <c r="CG4729">
        <f>'[1]TABLEAU DE BORD'!E4727-'[1]TABLEAU DE BORD'!C4727</f>
        <v>0</v>
      </c>
      <c r="CI4729">
        <f>'[1]TABLEAU DE BORD'!H4727</f>
        <v>0</v>
      </c>
      <c r="CJ4729">
        <f>'[1]TABLEAU DE BORD'!K4727-'[1]TABLEAU DE BORD'!I4727</f>
        <v>0</v>
      </c>
    </row>
    <row r="4730" spans="84:88" x14ac:dyDescent="0.25">
      <c r="CF4730">
        <f>'[1]TABLEAU DE BORD'!B4728</f>
        <v>0</v>
      </c>
      <c r="CG4730">
        <f>'[1]TABLEAU DE BORD'!E4728-'[1]TABLEAU DE BORD'!C4728</f>
        <v>0</v>
      </c>
      <c r="CI4730">
        <f>'[1]TABLEAU DE BORD'!H4728</f>
        <v>0</v>
      </c>
      <c r="CJ4730">
        <f>'[1]TABLEAU DE BORD'!K4728-'[1]TABLEAU DE BORD'!I4728</f>
        <v>0</v>
      </c>
    </row>
    <row r="4731" spans="84:88" x14ac:dyDescent="0.25">
      <c r="CF4731">
        <f>'[1]TABLEAU DE BORD'!B4729</f>
        <v>0</v>
      </c>
      <c r="CG4731">
        <f>'[1]TABLEAU DE BORD'!E4729-'[1]TABLEAU DE BORD'!C4729</f>
        <v>0</v>
      </c>
      <c r="CI4731">
        <f>'[1]TABLEAU DE BORD'!H4729</f>
        <v>0</v>
      </c>
      <c r="CJ4731">
        <f>'[1]TABLEAU DE BORD'!K4729-'[1]TABLEAU DE BORD'!I4729</f>
        <v>0</v>
      </c>
    </row>
    <row r="4732" spans="84:88" x14ac:dyDescent="0.25">
      <c r="CF4732">
        <f>'[1]TABLEAU DE BORD'!B4730</f>
        <v>0</v>
      </c>
      <c r="CG4732">
        <f>'[1]TABLEAU DE BORD'!E4730-'[1]TABLEAU DE BORD'!C4730</f>
        <v>0</v>
      </c>
      <c r="CI4732">
        <f>'[1]TABLEAU DE BORD'!H4730</f>
        <v>0</v>
      </c>
      <c r="CJ4732">
        <f>'[1]TABLEAU DE BORD'!K4730-'[1]TABLEAU DE BORD'!I4730</f>
        <v>0</v>
      </c>
    </row>
    <row r="4733" spans="84:88" x14ac:dyDescent="0.25">
      <c r="CF4733">
        <f>'[1]TABLEAU DE BORD'!B4731</f>
        <v>0</v>
      </c>
      <c r="CG4733">
        <f>'[1]TABLEAU DE BORD'!E4731-'[1]TABLEAU DE BORD'!C4731</f>
        <v>0</v>
      </c>
      <c r="CI4733">
        <f>'[1]TABLEAU DE BORD'!H4731</f>
        <v>0</v>
      </c>
      <c r="CJ4733">
        <f>'[1]TABLEAU DE BORD'!K4731-'[1]TABLEAU DE BORD'!I4731</f>
        <v>0</v>
      </c>
    </row>
    <row r="4734" spans="84:88" x14ac:dyDescent="0.25">
      <c r="CF4734">
        <f>'[1]TABLEAU DE BORD'!B4732</f>
        <v>0</v>
      </c>
      <c r="CG4734">
        <f>'[1]TABLEAU DE BORD'!E4732-'[1]TABLEAU DE BORD'!C4732</f>
        <v>0</v>
      </c>
      <c r="CI4734">
        <f>'[1]TABLEAU DE BORD'!H4732</f>
        <v>0</v>
      </c>
      <c r="CJ4734">
        <f>'[1]TABLEAU DE BORD'!K4732-'[1]TABLEAU DE BORD'!I4732</f>
        <v>0</v>
      </c>
    </row>
    <row r="4735" spans="84:88" x14ac:dyDescent="0.25">
      <c r="CF4735">
        <f>'[1]TABLEAU DE BORD'!B4733</f>
        <v>0</v>
      </c>
      <c r="CG4735">
        <f>'[1]TABLEAU DE BORD'!E4733-'[1]TABLEAU DE BORD'!C4733</f>
        <v>0</v>
      </c>
      <c r="CI4735">
        <f>'[1]TABLEAU DE BORD'!H4733</f>
        <v>0</v>
      </c>
      <c r="CJ4735">
        <f>'[1]TABLEAU DE BORD'!K4733-'[1]TABLEAU DE BORD'!I4733</f>
        <v>0</v>
      </c>
    </row>
    <row r="4736" spans="84:88" x14ac:dyDescent="0.25">
      <c r="CF4736">
        <f>'[1]TABLEAU DE BORD'!B4734</f>
        <v>0</v>
      </c>
      <c r="CG4736">
        <f>'[1]TABLEAU DE BORD'!E4734-'[1]TABLEAU DE BORD'!C4734</f>
        <v>0</v>
      </c>
      <c r="CI4736">
        <f>'[1]TABLEAU DE BORD'!H4734</f>
        <v>0</v>
      </c>
      <c r="CJ4736">
        <f>'[1]TABLEAU DE BORD'!K4734-'[1]TABLEAU DE BORD'!I4734</f>
        <v>0</v>
      </c>
    </row>
    <row r="4737" spans="84:88" x14ac:dyDescent="0.25">
      <c r="CF4737">
        <f>'[1]TABLEAU DE BORD'!B4735</f>
        <v>0</v>
      </c>
      <c r="CG4737">
        <f>'[1]TABLEAU DE BORD'!E4735-'[1]TABLEAU DE BORD'!C4735</f>
        <v>0</v>
      </c>
      <c r="CI4737">
        <f>'[1]TABLEAU DE BORD'!H4735</f>
        <v>0</v>
      </c>
      <c r="CJ4737">
        <f>'[1]TABLEAU DE BORD'!K4735-'[1]TABLEAU DE BORD'!I4735</f>
        <v>0</v>
      </c>
    </row>
    <row r="4738" spans="84:88" x14ac:dyDescent="0.25">
      <c r="CF4738">
        <f>'[1]TABLEAU DE BORD'!B4736</f>
        <v>0</v>
      </c>
      <c r="CG4738">
        <f>'[1]TABLEAU DE BORD'!E4736-'[1]TABLEAU DE BORD'!C4736</f>
        <v>0</v>
      </c>
      <c r="CI4738">
        <f>'[1]TABLEAU DE BORD'!H4736</f>
        <v>0</v>
      </c>
      <c r="CJ4738">
        <f>'[1]TABLEAU DE BORD'!K4736-'[1]TABLEAU DE BORD'!I4736</f>
        <v>0</v>
      </c>
    </row>
    <row r="4739" spans="84:88" x14ac:dyDescent="0.25">
      <c r="CF4739">
        <f>'[1]TABLEAU DE BORD'!B4737</f>
        <v>0</v>
      </c>
      <c r="CG4739">
        <f>'[1]TABLEAU DE BORD'!E4737-'[1]TABLEAU DE BORD'!C4737</f>
        <v>0</v>
      </c>
      <c r="CI4739">
        <f>'[1]TABLEAU DE BORD'!H4737</f>
        <v>0</v>
      </c>
      <c r="CJ4739">
        <f>'[1]TABLEAU DE BORD'!K4737-'[1]TABLEAU DE BORD'!I4737</f>
        <v>0</v>
      </c>
    </row>
    <row r="4740" spans="84:88" x14ac:dyDescent="0.25">
      <c r="CF4740">
        <f>'[1]TABLEAU DE BORD'!B4738</f>
        <v>0</v>
      </c>
      <c r="CG4740">
        <f>'[1]TABLEAU DE BORD'!E4738-'[1]TABLEAU DE BORD'!C4738</f>
        <v>0</v>
      </c>
      <c r="CI4740">
        <f>'[1]TABLEAU DE BORD'!H4738</f>
        <v>0</v>
      </c>
      <c r="CJ4740">
        <f>'[1]TABLEAU DE BORD'!K4738-'[1]TABLEAU DE BORD'!I4738</f>
        <v>0</v>
      </c>
    </row>
    <row r="4741" spans="84:88" x14ac:dyDescent="0.25">
      <c r="CF4741">
        <f>'[1]TABLEAU DE BORD'!B4739</f>
        <v>0</v>
      </c>
      <c r="CG4741">
        <f>'[1]TABLEAU DE BORD'!E4739-'[1]TABLEAU DE BORD'!C4739</f>
        <v>0</v>
      </c>
      <c r="CI4741">
        <f>'[1]TABLEAU DE BORD'!H4739</f>
        <v>0</v>
      </c>
      <c r="CJ4741">
        <f>'[1]TABLEAU DE BORD'!K4739-'[1]TABLEAU DE BORD'!I4739</f>
        <v>0</v>
      </c>
    </row>
    <row r="4742" spans="84:88" x14ac:dyDescent="0.25">
      <c r="CF4742">
        <f>'[1]TABLEAU DE BORD'!B4740</f>
        <v>0</v>
      </c>
      <c r="CG4742">
        <f>'[1]TABLEAU DE BORD'!E4740-'[1]TABLEAU DE BORD'!C4740</f>
        <v>0</v>
      </c>
      <c r="CI4742">
        <f>'[1]TABLEAU DE BORD'!H4740</f>
        <v>0</v>
      </c>
      <c r="CJ4742">
        <f>'[1]TABLEAU DE BORD'!K4740-'[1]TABLEAU DE BORD'!I4740</f>
        <v>0</v>
      </c>
    </row>
    <row r="4743" spans="84:88" x14ac:dyDescent="0.25">
      <c r="CF4743">
        <f>'[1]TABLEAU DE BORD'!B4741</f>
        <v>0</v>
      </c>
      <c r="CG4743">
        <f>'[1]TABLEAU DE BORD'!E4741-'[1]TABLEAU DE BORD'!C4741</f>
        <v>0</v>
      </c>
      <c r="CI4743">
        <f>'[1]TABLEAU DE BORD'!H4741</f>
        <v>0</v>
      </c>
      <c r="CJ4743">
        <f>'[1]TABLEAU DE BORD'!K4741-'[1]TABLEAU DE BORD'!I4741</f>
        <v>0</v>
      </c>
    </row>
    <row r="4744" spans="84:88" x14ac:dyDescent="0.25">
      <c r="CF4744">
        <f>'[1]TABLEAU DE BORD'!B4742</f>
        <v>0</v>
      </c>
      <c r="CG4744">
        <f>'[1]TABLEAU DE BORD'!E4742-'[1]TABLEAU DE BORD'!C4742</f>
        <v>0</v>
      </c>
      <c r="CI4744">
        <f>'[1]TABLEAU DE BORD'!H4742</f>
        <v>0</v>
      </c>
      <c r="CJ4744">
        <f>'[1]TABLEAU DE BORD'!K4742-'[1]TABLEAU DE BORD'!I4742</f>
        <v>0</v>
      </c>
    </row>
    <row r="4745" spans="84:88" x14ac:dyDescent="0.25">
      <c r="CF4745">
        <f>'[1]TABLEAU DE BORD'!B4743</f>
        <v>0</v>
      </c>
      <c r="CG4745">
        <f>'[1]TABLEAU DE BORD'!E4743-'[1]TABLEAU DE BORD'!C4743</f>
        <v>0</v>
      </c>
      <c r="CI4745">
        <f>'[1]TABLEAU DE BORD'!H4743</f>
        <v>0</v>
      </c>
      <c r="CJ4745">
        <f>'[1]TABLEAU DE BORD'!K4743-'[1]TABLEAU DE BORD'!I4743</f>
        <v>0</v>
      </c>
    </row>
    <row r="4746" spans="84:88" x14ac:dyDescent="0.25">
      <c r="CF4746">
        <f>'[1]TABLEAU DE BORD'!B4744</f>
        <v>0</v>
      </c>
      <c r="CG4746">
        <f>'[1]TABLEAU DE BORD'!E4744-'[1]TABLEAU DE BORD'!C4744</f>
        <v>0</v>
      </c>
      <c r="CI4746">
        <f>'[1]TABLEAU DE BORD'!H4744</f>
        <v>0</v>
      </c>
      <c r="CJ4746">
        <f>'[1]TABLEAU DE BORD'!K4744-'[1]TABLEAU DE BORD'!I4744</f>
        <v>0</v>
      </c>
    </row>
    <row r="4747" spans="84:88" x14ac:dyDescent="0.25">
      <c r="CF4747">
        <f>'[1]TABLEAU DE BORD'!B4745</f>
        <v>0</v>
      </c>
      <c r="CG4747">
        <f>'[1]TABLEAU DE BORD'!E4745-'[1]TABLEAU DE BORD'!C4745</f>
        <v>0</v>
      </c>
      <c r="CI4747">
        <f>'[1]TABLEAU DE BORD'!H4745</f>
        <v>0</v>
      </c>
      <c r="CJ4747">
        <f>'[1]TABLEAU DE BORD'!K4745-'[1]TABLEAU DE BORD'!I4745</f>
        <v>0</v>
      </c>
    </row>
    <row r="4748" spans="84:88" x14ac:dyDescent="0.25">
      <c r="CF4748">
        <f>'[1]TABLEAU DE BORD'!B4746</f>
        <v>0</v>
      </c>
      <c r="CG4748">
        <f>'[1]TABLEAU DE BORD'!E4746-'[1]TABLEAU DE BORD'!C4746</f>
        <v>0</v>
      </c>
      <c r="CI4748">
        <f>'[1]TABLEAU DE BORD'!H4746</f>
        <v>0</v>
      </c>
      <c r="CJ4748">
        <f>'[1]TABLEAU DE BORD'!K4746-'[1]TABLEAU DE BORD'!I4746</f>
        <v>0</v>
      </c>
    </row>
    <row r="4749" spans="84:88" x14ac:dyDescent="0.25">
      <c r="CF4749">
        <f>'[1]TABLEAU DE BORD'!B4747</f>
        <v>0</v>
      </c>
      <c r="CG4749">
        <f>'[1]TABLEAU DE BORD'!E4747-'[1]TABLEAU DE BORD'!C4747</f>
        <v>0</v>
      </c>
      <c r="CI4749">
        <f>'[1]TABLEAU DE BORD'!H4747</f>
        <v>0</v>
      </c>
      <c r="CJ4749">
        <f>'[1]TABLEAU DE BORD'!K4747-'[1]TABLEAU DE BORD'!I4747</f>
        <v>0</v>
      </c>
    </row>
    <row r="4750" spans="84:88" x14ac:dyDescent="0.25">
      <c r="CF4750">
        <f>'[1]TABLEAU DE BORD'!B4748</f>
        <v>0</v>
      </c>
      <c r="CG4750">
        <f>'[1]TABLEAU DE BORD'!E4748-'[1]TABLEAU DE BORD'!C4748</f>
        <v>0</v>
      </c>
      <c r="CI4750">
        <f>'[1]TABLEAU DE BORD'!H4748</f>
        <v>0</v>
      </c>
      <c r="CJ4750">
        <f>'[1]TABLEAU DE BORD'!K4748-'[1]TABLEAU DE BORD'!I4748</f>
        <v>0</v>
      </c>
    </row>
    <row r="4751" spans="84:88" x14ac:dyDescent="0.25">
      <c r="CF4751">
        <f>'[1]TABLEAU DE BORD'!B4749</f>
        <v>0</v>
      </c>
      <c r="CG4751">
        <f>'[1]TABLEAU DE BORD'!E4749-'[1]TABLEAU DE BORD'!C4749</f>
        <v>0</v>
      </c>
      <c r="CI4751">
        <f>'[1]TABLEAU DE BORD'!H4749</f>
        <v>0</v>
      </c>
      <c r="CJ4751">
        <f>'[1]TABLEAU DE BORD'!K4749-'[1]TABLEAU DE BORD'!I4749</f>
        <v>0</v>
      </c>
    </row>
    <row r="4752" spans="84:88" x14ac:dyDescent="0.25">
      <c r="CF4752">
        <f>'[1]TABLEAU DE BORD'!B4750</f>
        <v>0</v>
      </c>
      <c r="CG4752">
        <f>'[1]TABLEAU DE BORD'!E4750-'[1]TABLEAU DE BORD'!C4750</f>
        <v>0</v>
      </c>
      <c r="CI4752">
        <f>'[1]TABLEAU DE BORD'!H4750</f>
        <v>0</v>
      </c>
      <c r="CJ4752">
        <f>'[1]TABLEAU DE BORD'!K4750-'[1]TABLEAU DE BORD'!I4750</f>
        <v>0</v>
      </c>
    </row>
    <row r="4753" spans="84:88" x14ac:dyDescent="0.25">
      <c r="CF4753">
        <f>'[1]TABLEAU DE BORD'!B4751</f>
        <v>0</v>
      </c>
      <c r="CG4753">
        <f>'[1]TABLEAU DE BORD'!E4751-'[1]TABLEAU DE BORD'!C4751</f>
        <v>0</v>
      </c>
      <c r="CI4753">
        <f>'[1]TABLEAU DE BORD'!H4751</f>
        <v>0</v>
      </c>
      <c r="CJ4753">
        <f>'[1]TABLEAU DE BORD'!K4751-'[1]TABLEAU DE BORD'!I4751</f>
        <v>0</v>
      </c>
    </row>
    <row r="4754" spans="84:88" x14ac:dyDescent="0.25">
      <c r="CF4754">
        <f>'[1]TABLEAU DE BORD'!B4752</f>
        <v>0</v>
      </c>
      <c r="CG4754">
        <f>'[1]TABLEAU DE BORD'!E4752-'[1]TABLEAU DE BORD'!C4752</f>
        <v>0</v>
      </c>
      <c r="CI4754">
        <f>'[1]TABLEAU DE BORD'!H4752</f>
        <v>0</v>
      </c>
      <c r="CJ4754">
        <f>'[1]TABLEAU DE BORD'!K4752-'[1]TABLEAU DE BORD'!I4752</f>
        <v>0</v>
      </c>
    </row>
    <row r="4755" spans="84:88" x14ac:dyDescent="0.25">
      <c r="CF4755">
        <f>'[1]TABLEAU DE BORD'!B4753</f>
        <v>0</v>
      </c>
      <c r="CG4755">
        <f>'[1]TABLEAU DE BORD'!E4753-'[1]TABLEAU DE BORD'!C4753</f>
        <v>0</v>
      </c>
      <c r="CI4755">
        <f>'[1]TABLEAU DE BORD'!H4753</f>
        <v>0</v>
      </c>
      <c r="CJ4755">
        <f>'[1]TABLEAU DE BORD'!K4753-'[1]TABLEAU DE BORD'!I4753</f>
        <v>0</v>
      </c>
    </row>
    <row r="4756" spans="84:88" x14ac:dyDescent="0.25">
      <c r="CF4756">
        <f>'[1]TABLEAU DE BORD'!B4754</f>
        <v>0</v>
      </c>
      <c r="CG4756">
        <f>'[1]TABLEAU DE BORD'!E4754-'[1]TABLEAU DE BORD'!C4754</f>
        <v>0</v>
      </c>
      <c r="CI4756">
        <f>'[1]TABLEAU DE BORD'!H4754</f>
        <v>0</v>
      </c>
      <c r="CJ4756">
        <f>'[1]TABLEAU DE BORD'!K4754-'[1]TABLEAU DE BORD'!I4754</f>
        <v>0</v>
      </c>
    </row>
    <row r="4757" spans="84:88" x14ac:dyDescent="0.25">
      <c r="CF4757">
        <f>'[1]TABLEAU DE BORD'!B4755</f>
        <v>0</v>
      </c>
      <c r="CG4757">
        <f>'[1]TABLEAU DE BORD'!E4755-'[1]TABLEAU DE BORD'!C4755</f>
        <v>0</v>
      </c>
      <c r="CI4757">
        <f>'[1]TABLEAU DE BORD'!H4755</f>
        <v>0</v>
      </c>
      <c r="CJ4757">
        <f>'[1]TABLEAU DE BORD'!K4755-'[1]TABLEAU DE BORD'!I4755</f>
        <v>0</v>
      </c>
    </row>
    <row r="4758" spans="84:88" x14ac:dyDescent="0.25">
      <c r="CF4758">
        <f>'[1]TABLEAU DE BORD'!B4756</f>
        <v>0</v>
      </c>
      <c r="CG4758">
        <f>'[1]TABLEAU DE BORD'!E4756-'[1]TABLEAU DE BORD'!C4756</f>
        <v>0</v>
      </c>
      <c r="CI4758">
        <f>'[1]TABLEAU DE BORD'!H4756</f>
        <v>0</v>
      </c>
      <c r="CJ4758">
        <f>'[1]TABLEAU DE BORD'!K4756-'[1]TABLEAU DE BORD'!I4756</f>
        <v>0</v>
      </c>
    </row>
    <row r="4759" spans="84:88" x14ac:dyDescent="0.25">
      <c r="CF4759">
        <f>'[1]TABLEAU DE BORD'!B4757</f>
        <v>0</v>
      </c>
      <c r="CG4759">
        <f>'[1]TABLEAU DE BORD'!E4757-'[1]TABLEAU DE BORD'!C4757</f>
        <v>0</v>
      </c>
      <c r="CI4759">
        <f>'[1]TABLEAU DE BORD'!H4757</f>
        <v>0</v>
      </c>
      <c r="CJ4759">
        <f>'[1]TABLEAU DE BORD'!K4757-'[1]TABLEAU DE BORD'!I4757</f>
        <v>0</v>
      </c>
    </row>
    <row r="4760" spans="84:88" x14ac:dyDescent="0.25">
      <c r="CF4760">
        <f>'[1]TABLEAU DE BORD'!B4758</f>
        <v>0</v>
      </c>
      <c r="CG4760">
        <f>'[1]TABLEAU DE BORD'!E4758-'[1]TABLEAU DE BORD'!C4758</f>
        <v>0</v>
      </c>
      <c r="CI4760">
        <f>'[1]TABLEAU DE BORD'!H4758</f>
        <v>0</v>
      </c>
      <c r="CJ4760">
        <f>'[1]TABLEAU DE BORD'!K4758-'[1]TABLEAU DE BORD'!I4758</f>
        <v>0</v>
      </c>
    </row>
    <row r="4761" spans="84:88" x14ac:dyDescent="0.25">
      <c r="CF4761">
        <f>'[1]TABLEAU DE BORD'!B4759</f>
        <v>0</v>
      </c>
      <c r="CG4761">
        <f>'[1]TABLEAU DE BORD'!E4759-'[1]TABLEAU DE BORD'!C4759</f>
        <v>0</v>
      </c>
      <c r="CI4761">
        <f>'[1]TABLEAU DE BORD'!H4759</f>
        <v>0</v>
      </c>
      <c r="CJ4761">
        <f>'[1]TABLEAU DE BORD'!K4759-'[1]TABLEAU DE BORD'!I4759</f>
        <v>0</v>
      </c>
    </row>
    <row r="4762" spans="84:88" x14ac:dyDescent="0.25">
      <c r="CF4762">
        <f>'[1]TABLEAU DE BORD'!B4760</f>
        <v>0</v>
      </c>
      <c r="CG4762">
        <f>'[1]TABLEAU DE BORD'!E4760-'[1]TABLEAU DE BORD'!C4760</f>
        <v>0</v>
      </c>
      <c r="CI4762">
        <f>'[1]TABLEAU DE BORD'!H4760</f>
        <v>0</v>
      </c>
      <c r="CJ4762">
        <f>'[1]TABLEAU DE BORD'!K4760-'[1]TABLEAU DE BORD'!I4760</f>
        <v>0</v>
      </c>
    </row>
    <row r="4763" spans="84:88" x14ac:dyDescent="0.25">
      <c r="CF4763">
        <f>'[1]TABLEAU DE BORD'!B4761</f>
        <v>0</v>
      </c>
      <c r="CG4763">
        <f>'[1]TABLEAU DE BORD'!E4761-'[1]TABLEAU DE BORD'!C4761</f>
        <v>0</v>
      </c>
      <c r="CI4763">
        <f>'[1]TABLEAU DE BORD'!H4761</f>
        <v>0</v>
      </c>
      <c r="CJ4763">
        <f>'[1]TABLEAU DE BORD'!K4761-'[1]TABLEAU DE BORD'!I4761</f>
        <v>0</v>
      </c>
    </row>
    <row r="4764" spans="84:88" x14ac:dyDescent="0.25">
      <c r="CF4764">
        <f>'[1]TABLEAU DE BORD'!B4762</f>
        <v>0</v>
      </c>
      <c r="CG4764">
        <f>'[1]TABLEAU DE BORD'!E4762-'[1]TABLEAU DE BORD'!C4762</f>
        <v>0</v>
      </c>
      <c r="CI4764">
        <f>'[1]TABLEAU DE BORD'!H4762</f>
        <v>0</v>
      </c>
      <c r="CJ4764">
        <f>'[1]TABLEAU DE BORD'!K4762-'[1]TABLEAU DE BORD'!I4762</f>
        <v>0</v>
      </c>
    </row>
    <row r="4765" spans="84:88" x14ac:dyDescent="0.25">
      <c r="CF4765">
        <f>'[1]TABLEAU DE BORD'!B4763</f>
        <v>0</v>
      </c>
      <c r="CG4765">
        <f>'[1]TABLEAU DE BORD'!E4763-'[1]TABLEAU DE BORD'!C4763</f>
        <v>0</v>
      </c>
      <c r="CI4765">
        <f>'[1]TABLEAU DE BORD'!H4763</f>
        <v>0</v>
      </c>
      <c r="CJ4765">
        <f>'[1]TABLEAU DE BORD'!K4763-'[1]TABLEAU DE BORD'!I4763</f>
        <v>0</v>
      </c>
    </row>
    <row r="4766" spans="84:88" x14ac:dyDescent="0.25">
      <c r="CF4766">
        <f>'[1]TABLEAU DE BORD'!B4764</f>
        <v>0</v>
      </c>
      <c r="CG4766">
        <f>'[1]TABLEAU DE BORD'!E4764-'[1]TABLEAU DE BORD'!C4764</f>
        <v>0</v>
      </c>
      <c r="CI4766">
        <f>'[1]TABLEAU DE BORD'!H4764</f>
        <v>0</v>
      </c>
      <c r="CJ4766">
        <f>'[1]TABLEAU DE BORD'!K4764-'[1]TABLEAU DE BORD'!I4764</f>
        <v>0</v>
      </c>
    </row>
    <row r="4767" spans="84:88" x14ac:dyDescent="0.25">
      <c r="CF4767">
        <f>'[1]TABLEAU DE BORD'!B4765</f>
        <v>0</v>
      </c>
      <c r="CG4767">
        <f>'[1]TABLEAU DE BORD'!E4765-'[1]TABLEAU DE BORD'!C4765</f>
        <v>0</v>
      </c>
      <c r="CI4767">
        <f>'[1]TABLEAU DE BORD'!H4765</f>
        <v>0</v>
      </c>
      <c r="CJ4767">
        <f>'[1]TABLEAU DE BORD'!K4765-'[1]TABLEAU DE BORD'!I4765</f>
        <v>0</v>
      </c>
    </row>
    <row r="4768" spans="84:88" x14ac:dyDescent="0.25">
      <c r="CF4768">
        <f>'[1]TABLEAU DE BORD'!B4766</f>
        <v>0</v>
      </c>
      <c r="CG4768">
        <f>'[1]TABLEAU DE BORD'!E4766-'[1]TABLEAU DE BORD'!C4766</f>
        <v>0</v>
      </c>
      <c r="CI4768">
        <f>'[1]TABLEAU DE BORD'!H4766</f>
        <v>0</v>
      </c>
      <c r="CJ4768">
        <f>'[1]TABLEAU DE BORD'!K4766-'[1]TABLEAU DE BORD'!I4766</f>
        <v>0</v>
      </c>
    </row>
    <row r="4769" spans="84:88" x14ac:dyDescent="0.25">
      <c r="CF4769">
        <f>'[1]TABLEAU DE BORD'!B4767</f>
        <v>0</v>
      </c>
      <c r="CG4769">
        <f>'[1]TABLEAU DE BORD'!E4767-'[1]TABLEAU DE BORD'!C4767</f>
        <v>0</v>
      </c>
      <c r="CI4769">
        <f>'[1]TABLEAU DE BORD'!H4767</f>
        <v>0</v>
      </c>
      <c r="CJ4769">
        <f>'[1]TABLEAU DE BORD'!K4767-'[1]TABLEAU DE BORD'!I4767</f>
        <v>0</v>
      </c>
    </row>
    <row r="4770" spans="84:88" x14ac:dyDescent="0.25">
      <c r="CF4770">
        <f>'[1]TABLEAU DE BORD'!B4768</f>
        <v>0</v>
      </c>
      <c r="CG4770">
        <f>'[1]TABLEAU DE BORD'!E4768-'[1]TABLEAU DE BORD'!C4768</f>
        <v>0</v>
      </c>
      <c r="CI4770">
        <f>'[1]TABLEAU DE BORD'!H4768</f>
        <v>0</v>
      </c>
      <c r="CJ4770">
        <f>'[1]TABLEAU DE BORD'!K4768-'[1]TABLEAU DE BORD'!I4768</f>
        <v>0</v>
      </c>
    </row>
    <row r="4771" spans="84:88" x14ac:dyDescent="0.25">
      <c r="CF4771">
        <f>'[1]TABLEAU DE BORD'!B4769</f>
        <v>0</v>
      </c>
      <c r="CG4771">
        <f>'[1]TABLEAU DE BORD'!E4769-'[1]TABLEAU DE BORD'!C4769</f>
        <v>0</v>
      </c>
      <c r="CI4771">
        <f>'[1]TABLEAU DE BORD'!H4769</f>
        <v>0</v>
      </c>
      <c r="CJ4771">
        <f>'[1]TABLEAU DE BORD'!K4769-'[1]TABLEAU DE BORD'!I4769</f>
        <v>0</v>
      </c>
    </row>
    <row r="4772" spans="84:88" x14ac:dyDescent="0.25">
      <c r="CF4772">
        <f>'[1]TABLEAU DE BORD'!B4770</f>
        <v>0</v>
      </c>
      <c r="CG4772">
        <f>'[1]TABLEAU DE BORD'!E4770-'[1]TABLEAU DE BORD'!C4770</f>
        <v>0</v>
      </c>
      <c r="CI4772">
        <f>'[1]TABLEAU DE BORD'!H4770</f>
        <v>0</v>
      </c>
      <c r="CJ4772">
        <f>'[1]TABLEAU DE BORD'!K4770-'[1]TABLEAU DE BORD'!I4770</f>
        <v>0</v>
      </c>
    </row>
    <row r="4773" spans="84:88" x14ac:dyDescent="0.25">
      <c r="CF4773">
        <f>'[1]TABLEAU DE BORD'!B4771</f>
        <v>0</v>
      </c>
      <c r="CG4773">
        <f>'[1]TABLEAU DE BORD'!E4771-'[1]TABLEAU DE BORD'!C4771</f>
        <v>0</v>
      </c>
      <c r="CI4773">
        <f>'[1]TABLEAU DE BORD'!H4771</f>
        <v>0</v>
      </c>
      <c r="CJ4773">
        <f>'[1]TABLEAU DE BORD'!K4771-'[1]TABLEAU DE BORD'!I4771</f>
        <v>0</v>
      </c>
    </row>
    <row r="4774" spans="84:88" x14ac:dyDescent="0.25">
      <c r="CF4774">
        <f>'[1]TABLEAU DE BORD'!B4772</f>
        <v>0</v>
      </c>
      <c r="CG4774">
        <f>'[1]TABLEAU DE BORD'!E4772-'[1]TABLEAU DE BORD'!C4772</f>
        <v>0</v>
      </c>
      <c r="CI4774">
        <f>'[1]TABLEAU DE BORD'!H4772</f>
        <v>0</v>
      </c>
      <c r="CJ4774">
        <f>'[1]TABLEAU DE BORD'!K4772-'[1]TABLEAU DE BORD'!I4772</f>
        <v>0</v>
      </c>
    </row>
    <row r="4775" spans="84:88" x14ac:dyDescent="0.25">
      <c r="CF4775">
        <f>'[1]TABLEAU DE BORD'!B4773</f>
        <v>0</v>
      </c>
      <c r="CG4775">
        <f>'[1]TABLEAU DE BORD'!E4773-'[1]TABLEAU DE BORD'!C4773</f>
        <v>0</v>
      </c>
      <c r="CI4775">
        <f>'[1]TABLEAU DE BORD'!H4773</f>
        <v>0</v>
      </c>
      <c r="CJ4775">
        <f>'[1]TABLEAU DE BORD'!K4773-'[1]TABLEAU DE BORD'!I4773</f>
        <v>0</v>
      </c>
    </row>
    <row r="4776" spans="84:88" x14ac:dyDescent="0.25">
      <c r="CF4776">
        <f>'[1]TABLEAU DE BORD'!B4774</f>
        <v>0</v>
      </c>
      <c r="CG4776">
        <f>'[1]TABLEAU DE BORD'!E4774-'[1]TABLEAU DE BORD'!C4774</f>
        <v>0</v>
      </c>
      <c r="CI4776">
        <f>'[1]TABLEAU DE BORD'!H4774</f>
        <v>0</v>
      </c>
      <c r="CJ4776">
        <f>'[1]TABLEAU DE BORD'!K4774-'[1]TABLEAU DE BORD'!I4774</f>
        <v>0</v>
      </c>
    </row>
    <row r="4777" spans="84:88" x14ac:dyDescent="0.25">
      <c r="CF4777">
        <f>'[1]TABLEAU DE BORD'!B4775</f>
        <v>0</v>
      </c>
      <c r="CG4777">
        <f>'[1]TABLEAU DE BORD'!E4775-'[1]TABLEAU DE BORD'!C4775</f>
        <v>0</v>
      </c>
      <c r="CI4777">
        <f>'[1]TABLEAU DE BORD'!H4775</f>
        <v>0</v>
      </c>
      <c r="CJ4777">
        <f>'[1]TABLEAU DE BORD'!K4775-'[1]TABLEAU DE BORD'!I4775</f>
        <v>0</v>
      </c>
    </row>
    <row r="4778" spans="84:88" x14ac:dyDescent="0.25">
      <c r="CF4778">
        <f>'[1]TABLEAU DE BORD'!B4776</f>
        <v>0</v>
      </c>
      <c r="CG4778">
        <f>'[1]TABLEAU DE BORD'!E4776-'[1]TABLEAU DE BORD'!C4776</f>
        <v>0</v>
      </c>
      <c r="CI4778">
        <f>'[1]TABLEAU DE BORD'!H4776</f>
        <v>0</v>
      </c>
      <c r="CJ4778">
        <f>'[1]TABLEAU DE BORD'!K4776-'[1]TABLEAU DE BORD'!I4776</f>
        <v>0</v>
      </c>
    </row>
    <row r="4779" spans="84:88" x14ac:dyDescent="0.25">
      <c r="CF4779">
        <f>'[1]TABLEAU DE BORD'!B4777</f>
        <v>0</v>
      </c>
      <c r="CG4779">
        <f>'[1]TABLEAU DE BORD'!E4777-'[1]TABLEAU DE BORD'!C4777</f>
        <v>0</v>
      </c>
      <c r="CI4779">
        <f>'[1]TABLEAU DE BORD'!H4777</f>
        <v>0</v>
      </c>
      <c r="CJ4779">
        <f>'[1]TABLEAU DE BORD'!K4777-'[1]TABLEAU DE BORD'!I4777</f>
        <v>0</v>
      </c>
    </row>
    <row r="4780" spans="84:88" x14ac:dyDescent="0.25">
      <c r="CF4780">
        <f>'[1]TABLEAU DE BORD'!B4778</f>
        <v>0</v>
      </c>
      <c r="CG4780">
        <f>'[1]TABLEAU DE BORD'!E4778-'[1]TABLEAU DE BORD'!C4778</f>
        <v>0</v>
      </c>
      <c r="CI4780">
        <f>'[1]TABLEAU DE BORD'!H4778</f>
        <v>0</v>
      </c>
      <c r="CJ4780">
        <f>'[1]TABLEAU DE BORD'!K4778-'[1]TABLEAU DE BORD'!I4778</f>
        <v>0</v>
      </c>
    </row>
    <row r="4781" spans="84:88" x14ac:dyDescent="0.25">
      <c r="CF4781">
        <f>'[1]TABLEAU DE BORD'!B4779</f>
        <v>0</v>
      </c>
      <c r="CG4781">
        <f>'[1]TABLEAU DE BORD'!E4779-'[1]TABLEAU DE BORD'!C4779</f>
        <v>0</v>
      </c>
      <c r="CI4781">
        <f>'[1]TABLEAU DE BORD'!H4779</f>
        <v>0</v>
      </c>
      <c r="CJ4781">
        <f>'[1]TABLEAU DE BORD'!K4779-'[1]TABLEAU DE BORD'!I4779</f>
        <v>0</v>
      </c>
    </row>
    <row r="4782" spans="84:88" x14ac:dyDescent="0.25">
      <c r="CF4782">
        <f>'[1]TABLEAU DE BORD'!B4780</f>
        <v>0</v>
      </c>
      <c r="CG4782">
        <f>'[1]TABLEAU DE BORD'!E4780-'[1]TABLEAU DE BORD'!C4780</f>
        <v>0</v>
      </c>
      <c r="CI4782">
        <f>'[1]TABLEAU DE BORD'!H4780</f>
        <v>0</v>
      </c>
      <c r="CJ4782">
        <f>'[1]TABLEAU DE BORD'!K4780-'[1]TABLEAU DE BORD'!I4780</f>
        <v>0</v>
      </c>
    </row>
    <row r="4783" spans="84:88" x14ac:dyDescent="0.25">
      <c r="CF4783">
        <f>'[1]TABLEAU DE BORD'!B4781</f>
        <v>0</v>
      </c>
      <c r="CG4783">
        <f>'[1]TABLEAU DE BORD'!E4781-'[1]TABLEAU DE BORD'!C4781</f>
        <v>0</v>
      </c>
      <c r="CI4783">
        <f>'[1]TABLEAU DE BORD'!H4781</f>
        <v>0</v>
      </c>
      <c r="CJ4783">
        <f>'[1]TABLEAU DE BORD'!K4781-'[1]TABLEAU DE BORD'!I4781</f>
        <v>0</v>
      </c>
    </row>
    <row r="4784" spans="84:88" x14ac:dyDescent="0.25">
      <c r="CF4784">
        <f>'[1]TABLEAU DE BORD'!B4782</f>
        <v>0</v>
      </c>
      <c r="CG4784">
        <f>'[1]TABLEAU DE BORD'!E4782-'[1]TABLEAU DE BORD'!C4782</f>
        <v>0</v>
      </c>
      <c r="CI4784">
        <f>'[1]TABLEAU DE BORD'!H4782</f>
        <v>0</v>
      </c>
      <c r="CJ4784">
        <f>'[1]TABLEAU DE BORD'!K4782-'[1]TABLEAU DE BORD'!I4782</f>
        <v>0</v>
      </c>
    </row>
    <row r="4785" spans="84:88" x14ac:dyDescent="0.25">
      <c r="CF4785">
        <f>'[1]TABLEAU DE BORD'!B4783</f>
        <v>0</v>
      </c>
      <c r="CG4785">
        <f>'[1]TABLEAU DE BORD'!E4783-'[1]TABLEAU DE BORD'!C4783</f>
        <v>0</v>
      </c>
      <c r="CI4785">
        <f>'[1]TABLEAU DE BORD'!H4783</f>
        <v>0</v>
      </c>
      <c r="CJ4785">
        <f>'[1]TABLEAU DE BORD'!K4783-'[1]TABLEAU DE BORD'!I4783</f>
        <v>0</v>
      </c>
    </row>
    <row r="4786" spans="84:88" x14ac:dyDescent="0.25">
      <c r="CF4786">
        <f>'[1]TABLEAU DE BORD'!B4784</f>
        <v>0</v>
      </c>
      <c r="CG4786">
        <f>'[1]TABLEAU DE BORD'!E4784-'[1]TABLEAU DE BORD'!C4784</f>
        <v>0</v>
      </c>
      <c r="CI4786">
        <f>'[1]TABLEAU DE BORD'!H4784</f>
        <v>0</v>
      </c>
      <c r="CJ4786">
        <f>'[1]TABLEAU DE BORD'!K4784-'[1]TABLEAU DE BORD'!I4784</f>
        <v>0</v>
      </c>
    </row>
    <row r="4787" spans="84:88" x14ac:dyDescent="0.25">
      <c r="CF4787">
        <f>'[1]TABLEAU DE BORD'!B4785</f>
        <v>0</v>
      </c>
      <c r="CG4787">
        <f>'[1]TABLEAU DE BORD'!E4785-'[1]TABLEAU DE BORD'!C4785</f>
        <v>0</v>
      </c>
      <c r="CI4787">
        <f>'[1]TABLEAU DE BORD'!H4785</f>
        <v>0</v>
      </c>
      <c r="CJ4787">
        <f>'[1]TABLEAU DE BORD'!K4785-'[1]TABLEAU DE BORD'!I4785</f>
        <v>0</v>
      </c>
    </row>
    <row r="4788" spans="84:88" x14ac:dyDescent="0.25">
      <c r="CF4788">
        <f>'[1]TABLEAU DE BORD'!B4786</f>
        <v>0</v>
      </c>
      <c r="CG4788">
        <f>'[1]TABLEAU DE BORD'!E4786-'[1]TABLEAU DE BORD'!C4786</f>
        <v>0</v>
      </c>
      <c r="CI4788">
        <f>'[1]TABLEAU DE BORD'!H4786</f>
        <v>0</v>
      </c>
      <c r="CJ4788">
        <f>'[1]TABLEAU DE BORD'!K4786-'[1]TABLEAU DE BORD'!I4786</f>
        <v>0</v>
      </c>
    </row>
    <row r="4789" spans="84:88" x14ac:dyDescent="0.25">
      <c r="CF4789">
        <f>'[1]TABLEAU DE BORD'!B4787</f>
        <v>0</v>
      </c>
      <c r="CG4789">
        <f>'[1]TABLEAU DE BORD'!E4787-'[1]TABLEAU DE BORD'!C4787</f>
        <v>0</v>
      </c>
      <c r="CI4789">
        <f>'[1]TABLEAU DE BORD'!H4787</f>
        <v>0</v>
      </c>
      <c r="CJ4789">
        <f>'[1]TABLEAU DE BORD'!K4787-'[1]TABLEAU DE BORD'!I4787</f>
        <v>0</v>
      </c>
    </row>
    <row r="4790" spans="84:88" x14ac:dyDescent="0.25">
      <c r="CF4790">
        <f>'[1]TABLEAU DE BORD'!B4788</f>
        <v>0</v>
      </c>
      <c r="CG4790">
        <f>'[1]TABLEAU DE BORD'!E4788-'[1]TABLEAU DE BORD'!C4788</f>
        <v>0</v>
      </c>
      <c r="CI4790">
        <f>'[1]TABLEAU DE BORD'!H4788</f>
        <v>0</v>
      </c>
      <c r="CJ4790">
        <f>'[1]TABLEAU DE BORD'!K4788-'[1]TABLEAU DE BORD'!I4788</f>
        <v>0</v>
      </c>
    </row>
    <row r="4791" spans="84:88" x14ac:dyDescent="0.25">
      <c r="CF4791">
        <f>'[1]TABLEAU DE BORD'!B4789</f>
        <v>0</v>
      </c>
      <c r="CG4791">
        <f>'[1]TABLEAU DE BORD'!E4789-'[1]TABLEAU DE BORD'!C4789</f>
        <v>0</v>
      </c>
      <c r="CI4791">
        <f>'[1]TABLEAU DE BORD'!H4789</f>
        <v>0</v>
      </c>
      <c r="CJ4791">
        <f>'[1]TABLEAU DE BORD'!K4789-'[1]TABLEAU DE BORD'!I4789</f>
        <v>0</v>
      </c>
    </row>
    <row r="4792" spans="84:88" x14ac:dyDescent="0.25">
      <c r="CF4792">
        <f>'[1]TABLEAU DE BORD'!B4790</f>
        <v>0</v>
      </c>
      <c r="CG4792">
        <f>'[1]TABLEAU DE BORD'!E4790-'[1]TABLEAU DE BORD'!C4790</f>
        <v>0</v>
      </c>
      <c r="CI4792">
        <f>'[1]TABLEAU DE BORD'!H4790</f>
        <v>0</v>
      </c>
      <c r="CJ4792">
        <f>'[1]TABLEAU DE BORD'!K4790-'[1]TABLEAU DE BORD'!I4790</f>
        <v>0</v>
      </c>
    </row>
    <row r="4793" spans="84:88" x14ac:dyDescent="0.25">
      <c r="CF4793">
        <f>'[1]TABLEAU DE BORD'!B4791</f>
        <v>0</v>
      </c>
      <c r="CG4793">
        <f>'[1]TABLEAU DE BORD'!E4791-'[1]TABLEAU DE BORD'!C4791</f>
        <v>0</v>
      </c>
      <c r="CI4793">
        <f>'[1]TABLEAU DE BORD'!H4791</f>
        <v>0</v>
      </c>
      <c r="CJ4793">
        <f>'[1]TABLEAU DE BORD'!K4791-'[1]TABLEAU DE BORD'!I4791</f>
        <v>0</v>
      </c>
    </row>
    <row r="4794" spans="84:88" x14ac:dyDescent="0.25">
      <c r="CF4794">
        <f>'[1]TABLEAU DE BORD'!B4792</f>
        <v>0</v>
      </c>
      <c r="CG4794">
        <f>'[1]TABLEAU DE BORD'!E4792-'[1]TABLEAU DE BORD'!C4792</f>
        <v>0</v>
      </c>
      <c r="CI4794">
        <f>'[1]TABLEAU DE BORD'!H4792</f>
        <v>0</v>
      </c>
      <c r="CJ4794">
        <f>'[1]TABLEAU DE BORD'!K4792-'[1]TABLEAU DE BORD'!I4792</f>
        <v>0</v>
      </c>
    </row>
    <row r="4795" spans="84:88" x14ac:dyDescent="0.25">
      <c r="CF4795">
        <f>'[1]TABLEAU DE BORD'!B4793</f>
        <v>0</v>
      </c>
      <c r="CG4795">
        <f>'[1]TABLEAU DE BORD'!E4793-'[1]TABLEAU DE BORD'!C4793</f>
        <v>0</v>
      </c>
      <c r="CI4795">
        <f>'[1]TABLEAU DE BORD'!H4793</f>
        <v>0</v>
      </c>
      <c r="CJ4795">
        <f>'[1]TABLEAU DE BORD'!K4793-'[1]TABLEAU DE BORD'!I4793</f>
        <v>0</v>
      </c>
    </row>
    <row r="4796" spans="84:88" x14ac:dyDescent="0.25">
      <c r="CF4796">
        <f>'[1]TABLEAU DE BORD'!B4794</f>
        <v>0</v>
      </c>
      <c r="CG4796">
        <f>'[1]TABLEAU DE BORD'!E4794-'[1]TABLEAU DE BORD'!C4794</f>
        <v>0</v>
      </c>
      <c r="CI4796">
        <f>'[1]TABLEAU DE BORD'!H4794</f>
        <v>0</v>
      </c>
      <c r="CJ4796">
        <f>'[1]TABLEAU DE BORD'!K4794-'[1]TABLEAU DE BORD'!I4794</f>
        <v>0</v>
      </c>
    </row>
    <row r="4797" spans="84:88" x14ac:dyDescent="0.25">
      <c r="CF4797">
        <f>'[1]TABLEAU DE BORD'!B4795</f>
        <v>0</v>
      </c>
      <c r="CG4797">
        <f>'[1]TABLEAU DE BORD'!E4795-'[1]TABLEAU DE BORD'!C4795</f>
        <v>0</v>
      </c>
      <c r="CI4797">
        <f>'[1]TABLEAU DE BORD'!H4795</f>
        <v>0</v>
      </c>
      <c r="CJ4797">
        <f>'[1]TABLEAU DE BORD'!K4795-'[1]TABLEAU DE BORD'!I4795</f>
        <v>0</v>
      </c>
    </row>
    <row r="4798" spans="84:88" x14ac:dyDescent="0.25">
      <c r="CF4798">
        <f>'[1]TABLEAU DE BORD'!B4796</f>
        <v>0</v>
      </c>
      <c r="CG4798">
        <f>'[1]TABLEAU DE BORD'!E4796-'[1]TABLEAU DE BORD'!C4796</f>
        <v>0</v>
      </c>
      <c r="CI4798">
        <f>'[1]TABLEAU DE BORD'!H4796</f>
        <v>0</v>
      </c>
      <c r="CJ4798">
        <f>'[1]TABLEAU DE BORD'!K4796-'[1]TABLEAU DE BORD'!I4796</f>
        <v>0</v>
      </c>
    </row>
    <row r="4799" spans="84:88" x14ac:dyDescent="0.25">
      <c r="CF4799">
        <f>'[1]TABLEAU DE BORD'!B4797</f>
        <v>0</v>
      </c>
      <c r="CG4799">
        <f>'[1]TABLEAU DE BORD'!E4797-'[1]TABLEAU DE BORD'!C4797</f>
        <v>0</v>
      </c>
      <c r="CI4799">
        <f>'[1]TABLEAU DE BORD'!H4797</f>
        <v>0</v>
      </c>
      <c r="CJ4799">
        <f>'[1]TABLEAU DE BORD'!K4797-'[1]TABLEAU DE BORD'!I4797</f>
        <v>0</v>
      </c>
    </row>
    <row r="4800" spans="84:88" x14ac:dyDescent="0.25">
      <c r="CF4800">
        <f>'[1]TABLEAU DE BORD'!B4798</f>
        <v>0</v>
      </c>
      <c r="CG4800">
        <f>'[1]TABLEAU DE BORD'!E4798-'[1]TABLEAU DE BORD'!C4798</f>
        <v>0</v>
      </c>
      <c r="CI4800">
        <f>'[1]TABLEAU DE BORD'!H4798</f>
        <v>0</v>
      </c>
      <c r="CJ4800">
        <f>'[1]TABLEAU DE BORD'!K4798-'[1]TABLEAU DE BORD'!I4798</f>
        <v>0</v>
      </c>
    </row>
    <row r="4801" spans="84:88" x14ac:dyDescent="0.25">
      <c r="CF4801">
        <f>'[1]TABLEAU DE BORD'!B4799</f>
        <v>0</v>
      </c>
      <c r="CG4801">
        <f>'[1]TABLEAU DE BORD'!E4799-'[1]TABLEAU DE BORD'!C4799</f>
        <v>0</v>
      </c>
      <c r="CI4801">
        <f>'[1]TABLEAU DE BORD'!H4799</f>
        <v>0</v>
      </c>
      <c r="CJ4801">
        <f>'[1]TABLEAU DE BORD'!K4799-'[1]TABLEAU DE BORD'!I4799</f>
        <v>0</v>
      </c>
    </row>
    <row r="4802" spans="84:88" x14ac:dyDescent="0.25">
      <c r="CF4802">
        <f>'[1]TABLEAU DE BORD'!B4800</f>
        <v>0</v>
      </c>
      <c r="CG4802">
        <f>'[1]TABLEAU DE BORD'!E4800-'[1]TABLEAU DE BORD'!C4800</f>
        <v>0</v>
      </c>
      <c r="CI4802">
        <f>'[1]TABLEAU DE BORD'!H4800</f>
        <v>0</v>
      </c>
      <c r="CJ4802">
        <f>'[1]TABLEAU DE BORD'!K4800-'[1]TABLEAU DE BORD'!I4800</f>
        <v>0</v>
      </c>
    </row>
    <row r="4803" spans="84:88" x14ac:dyDescent="0.25">
      <c r="CF4803">
        <f>'[1]TABLEAU DE BORD'!B4801</f>
        <v>0</v>
      </c>
      <c r="CG4803">
        <f>'[1]TABLEAU DE BORD'!E4801-'[1]TABLEAU DE BORD'!C4801</f>
        <v>0</v>
      </c>
      <c r="CI4803">
        <f>'[1]TABLEAU DE BORD'!H4801</f>
        <v>0</v>
      </c>
      <c r="CJ4803">
        <f>'[1]TABLEAU DE BORD'!K4801-'[1]TABLEAU DE BORD'!I4801</f>
        <v>0</v>
      </c>
    </row>
    <row r="4804" spans="84:88" x14ac:dyDescent="0.25">
      <c r="CF4804">
        <f>'[1]TABLEAU DE BORD'!B4802</f>
        <v>0</v>
      </c>
      <c r="CG4804">
        <f>'[1]TABLEAU DE BORD'!E4802-'[1]TABLEAU DE BORD'!C4802</f>
        <v>0</v>
      </c>
      <c r="CI4804">
        <f>'[1]TABLEAU DE BORD'!H4802</f>
        <v>0</v>
      </c>
      <c r="CJ4804">
        <f>'[1]TABLEAU DE BORD'!K4802-'[1]TABLEAU DE BORD'!I4802</f>
        <v>0</v>
      </c>
    </row>
    <row r="4805" spans="84:88" x14ac:dyDescent="0.25">
      <c r="CF4805">
        <f>'[1]TABLEAU DE BORD'!B4803</f>
        <v>0</v>
      </c>
      <c r="CG4805">
        <f>'[1]TABLEAU DE BORD'!E4803-'[1]TABLEAU DE BORD'!C4803</f>
        <v>0</v>
      </c>
      <c r="CI4805">
        <f>'[1]TABLEAU DE BORD'!H4803</f>
        <v>0</v>
      </c>
      <c r="CJ4805">
        <f>'[1]TABLEAU DE BORD'!K4803-'[1]TABLEAU DE BORD'!I4803</f>
        <v>0</v>
      </c>
    </row>
    <row r="4806" spans="84:88" x14ac:dyDescent="0.25">
      <c r="CF4806">
        <f>'[1]TABLEAU DE BORD'!B4804</f>
        <v>0</v>
      </c>
      <c r="CG4806">
        <f>'[1]TABLEAU DE BORD'!E4804-'[1]TABLEAU DE BORD'!C4804</f>
        <v>0</v>
      </c>
      <c r="CI4806">
        <f>'[1]TABLEAU DE BORD'!H4804</f>
        <v>0</v>
      </c>
      <c r="CJ4806">
        <f>'[1]TABLEAU DE BORD'!K4804-'[1]TABLEAU DE BORD'!I4804</f>
        <v>0</v>
      </c>
    </row>
    <row r="4807" spans="84:88" x14ac:dyDescent="0.25">
      <c r="CF4807">
        <f>'[1]TABLEAU DE BORD'!B4805</f>
        <v>0</v>
      </c>
      <c r="CG4807">
        <f>'[1]TABLEAU DE BORD'!E4805-'[1]TABLEAU DE BORD'!C4805</f>
        <v>0</v>
      </c>
      <c r="CI4807">
        <f>'[1]TABLEAU DE BORD'!H4805</f>
        <v>0</v>
      </c>
      <c r="CJ4807">
        <f>'[1]TABLEAU DE BORD'!K4805-'[1]TABLEAU DE BORD'!I4805</f>
        <v>0</v>
      </c>
    </row>
    <row r="4808" spans="84:88" x14ac:dyDescent="0.25">
      <c r="CF4808">
        <f>'[1]TABLEAU DE BORD'!B4806</f>
        <v>0</v>
      </c>
      <c r="CG4808">
        <f>'[1]TABLEAU DE BORD'!E4806-'[1]TABLEAU DE BORD'!C4806</f>
        <v>0</v>
      </c>
      <c r="CI4808">
        <f>'[1]TABLEAU DE BORD'!H4806</f>
        <v>0</v>
      </c>
      <c r="CJ4808">
        <f>'[1]TABLEAU DE BORD'!K4806-'[1]TABLEAU DE BORD'!I4806</f>
        <v>0</v>
      </c>
    </row>
    <row r="4809" spans="84:88" x14ac:dyDescent="0.25">
      <c r="CF4809">
        <f>'[1]TABLEAU DE BORD'!B4807</f>
        <v>0</v>
      </c>
      <c r="CG4809">
        <f>'[1]TABLEAU DE BORD'!E4807-'[1]TABLEAU DE BORD'!C4807</f>
        <v>0</v>
      </c>
      <c r="CI4809">
        <f>'[1]TABLEAU DE BORD'!H4807</f>
        <v>0</v>
      </c>
      <c r="CJ4809">
        <f>'[1]TABLEAU DE BORD'!K4807-'[1]TABLEAU DE BORD'!I4807</f>
        <v>0</v>
      </c>
    </row>
    <row r="4810" spans="84:88" x14ac:dyDescent="0.25">
      <c r="CF4810">
        <f>'[1]TABLEAU DE BORD'!B4808</f>
        <v>0</v>
      </c>
      <c r="CG4810">
        <f>'[1]TABLEAU DE BORD'!E4808-'[1]TABLEAU DE BORD'!C4808</f>
        <v>0</v>
      </c>
      <c r="CI4810">
        <f>'[1]TABLEAU DE BORD'!H4808</f>
        <v>0</v>
      </c>
      <c r="CJ4810">
        <f>'[1]TABLEAU DE BORD'!K4808-'[1]TABLEAU DE BORD'!I4808</f>
        <v>0</v>
      </c>
    </row>
    <row r="4811" spans="84:88" x14ac:dyDescent="0.25">
      <c r="CF4811">
        <f>'[1]TABLEAU DE BORD'!B4809</f>
        <v>0</v>
      </c>
      <c r="CG4811">
        <f>'[1]TABLEAU DE BORD'!E4809-'[1]TABLEAU DE BORD'!C4809</f>
        <v>0</v>
      </c>
      <c r="CI4811">
        <f>'[1]TABLEAU DE BORD'!H4809</f>
        <v>0</v>
      </c>
      <c r="CJ4811">
        <f>'[1]TABLEAU DE BORD'!K4809-'[1]TABLEAU DE BORD'!I4809</f>
        <v>0</v>
      </c>
    </row>
    <row r="4812" spans="84:88" x14ac:dyDescent="0.25">
      <c r="CF4812">
        <f>'[1]TABLEAU DE BORD'!B4810</f>
        <v>0</v>
      </c>
      <c r="CG4812">
        <f>'[1]TABLEAU DE BORD'!E4810-'[1]TABLEAU DE BORD'!C4810</f>
        <v>0</v>
      </c>
      <c r="CI4812">
        <f>'[1]TABLEAU DE BORD'!H4810</f>
        <v>0</v>
      </c>
      <c r="CJ4812">
        <f>'[1]TABLEAU DE BORD'!K4810-'[1]TABLEAU DE BORD'!I4810</f>
        <v>0</v>
      </c>
    </row>
    <row r="4813" spans="84:88" x14ac:dyDescent="0.25">
      <c r="CF4813">
        <f>'[1]TABLEAU DE BORD'!B4811</f>
        <v>0</v>
      </c>
      <c r="CG4813">
        <f>'[1]TABLEAU DE BORD'!E4811-'[1]TABLEAU DE BORD'!C4811</f>
        <v>0</v>
      </c>
      <c r="CI4813">
        <f>'[1]TABLEAU DE BORD'!H4811</f>
        <v>0</v>
      </c>
      <c r="CJ4813">
        <f>'[1]TABLEAU DE BORD'!K4811-'[1]TABLEAU DE BORD'!I4811</f>
        <v>0</v>
      </c>
    </row>
    <row r="4814" spans="84:88" x14ac:dyDescent="0.25">
      <c r="CF4814">
        <f>'[1]TABLEAU DE BORD'!B4812</f>
        <v>0</v>
      </c>
      <c r="CG4814">
        <f>'[1]TABLEAU DE BORD'!E4812-'[1]TABLEAU DE BORD'!C4812</f>
        <v>0</v>
      </c>
      <c r="CI4814">
        <f>'[1]TABLEAU DE BORD'!H4812</f>
        <v>0</v>
      </c>
      <c r="CJ4814">
        <f>'[1]TABLEAU DE BORD'!K4812-'[1]TABLEAU DE BORD'!I4812</f>
        <v>0</v>
      </c>
    </row>
    <row r="4815" spans="84:88" x14ac:dyDescent="0.25">
      <c r="CF4815">
        <f>'[1]TABLEAU DE BORD'!B4813</f>
        <v>0</v>
      </c>
      <c r="CG4815">
        <f>'[1]TABLEAU DE BORD'!E4813-'[1]TABLEAU DE BORD'!C4813</f>
        <v>0</v>
      </c>
      <c r="CI4815">
        <f>'[1]TABLEAU DE BORD'!H4813</f>
        <v>0</v>
      </c>
      <c r="CJ4815">
        <f>'[1]TABLEAU DE BORD'!K4813-'[1]TABLEAU DE BORD'!I4813</f>
        <v>0</v>
      </c>
    </row>
    <row r="4816" spans="84:88" x14ac:dyDescent="0.25">
      <c r="CF4816">
        <f>'[1]TABLEAU DE BORD'!B4814</f>
        <v>0</v>
      </c>
      <c r="CG4816">
        <f>'[1]TABLEAU DE BORD'!E4814-'[1]TABLEAU DE BORD'!C4814</f>
        <v>0</v>
      </c>
      <c r="CI4816">
        <f>'[1]TABLEAU DE BORD'!H4814</f>
        <v>0</v>
      </c>
      <c r="CJ4816">
        <f>'[1]TABLEAU DE BORD'!K4814-'[1]TABLEAU DE BORD'!I4814</f>
        <v>0</v>
      </c>
    </row>
    <row r="4817" spans="84:88" x14ac:dyDescent="0.25">
      <c r="CF4817">
        <f>'[1]TABLEAU DE BORD'!B4815</f>
        <v>0</v>
      </c>
      <c r="CG4817">
        <f>'[1]TABLEAU DE BORD'!E4815-'[1]TABLEAU DE BORD'!C4815</f>
        <v>0</v>
      </c>
      <c r="CI4817">
        <f>'[1]TABLEAU DE BORD'!H4815</f>
        <v>0</v>
      </c>
      <c r="CJ4817">
        <f>'[1]TABLEAU DE BORD'!K4815-'[1]TABLEAU DE BORD'!I4815</f>
        <v>0</v>
      </c>
    </row>
    <row r="4818" spans="84:88" x14ac:dyDescent="0.25">
      <c r="CF4818">
        <f>'[1]TABLEAU DE BORD'!B4816</f>
        <v>0</v>
      </c>
      <c r="CG4818">
        <f>'[1]TABLEAU DE BORD'!E4816-'[1]TABLEAU DE BORD'!C4816</f>
        <v>0</v>
      </c>
      <c r="CI4818">
        <f>'[1]TABLEAU DE BORD'!H4816</f>
        <v>0</v>
      </c>
      <c r="CJ4818">
        <f>'[1]TABLEAU DE BORD'!K4816-'[1]TABLEAU DE BORD'!I4816</f>
        <v>0</v>
      </c>
    </row>
    <row r="4819" spans="84:88" x14ac:dyDescent="0.25">
      <c r="CF4819">
        <f>'[1]TABLEAU DE BORD'!B4817</f>
        <v>0</v>
      </c>
      <c r="CG4819">
        <f>'[1]TABLEAU DE BORD'!E4817-'[1]TABLEAU DE BORD'!C4817</f>
        <v>0</v>
      </c>
      <c r="CI4819">
        <f>'[1]TABLEAU DE BORD'!H4817</f>
        <v>0</v>
      </c>
      <c r="CJ4819">
        <f>'[1]TABLEAU DE BORD'!K4817-'[1]TABLEAU DE BORD'!I4817</f>
        <v>0</v>
      </c>
    </row>
    <row r="4820" spans="84:88" x14ac:dyDescent="0.25">
      <c r="CF4820">
        <f>'[1]TABLEAU DE BORD'!B4818</f>
        <v>0</v>
      </c>
      <c r="CG4820">
        <f>'[1]TABLEAU DE BORD'!E4818-'[1]TABLEAU DE BORD'!C4818</f>
        <v>0</v>
      </c>
      <c r="CI4820">
        <f>'[1]TABLEAU DE BORD'!H4818</f>
        <v>0</v>
      </c>
      <c r="CJ4820">
        <f>'[1]TABLEAU DE BORD'!K4818-'[1]TABLEAU DE BORD'!I4818</f>
        <v>0</v>
      </c>
    </row>
    <row r="4821" spans="84:88" x14ac:dyDescent="0.25">
      <c r="CF4821">
        <f>'[1]TABLEAU DE BORD'!B4819</f>
        <v>0</v>
      </c>
      <c r="CG4821">
        <f>'[1]TABLEAU DE BORD'!E4819-'[1]TABLEAU DE BORD'!C4819</f>
        <v>0</v>
      </c>
      <c r="CI4821">
        <f>'[1]TABLEAU DE BORD'!H4819</f>
        <v>0</v>
      </c>
      <c r="CJ4821">
        <f>'[1]TABLEAU DE BORD'!K4819-'[1]TABLEAU DE BORD'!I4819</f>
        <v>0</v>
      </c>
    </row>
    <row r="4822" spans="84:88" x14ac:dyDescent="0.25">
      <c r="CF4822">
        <f>'[1]TABLEAU DE BORD'!B4820</f>
        <v>0</v>
      </c>
      <c r="CG4822">
        <f>'[1]TABLEAU DE BORD'!E4820-'[1]TABLEAU DE BORD'!C4820</f>
        <v>0</v>
      </c>
      <c r="CI4822">
        <f>'[1]TABLEAU DE BORD'!H4820</f>
        <v>0</v>
      </c>
      <c r="CJ4822">
        <f>'[1]TABLEAU DE BORD'!K4820-'[1]TABLEAU DE BORD'!I4820</f>
        <v>0</v>
      </c>
    </row>
    <row r="4823" spans="84:88" x14ac:dyDescent="0.25">
      <c r="CF4823">
        <f>'[1]TABLEAU DE BORD'!B4821</f>
        <v>0</v>
      </c>
      <c r="CG4823">
        <f>'[1]TABLEAU DE BORD'!E4821-'[1]TABLEAU DE BORD'!C4821</f>
        <v>0</v>
      </c>
      <c r="CI4823">
        <f>'[1]TABLEAU DE BORD'!H4821</f>
        <v>0</v>
      </c>
      <c r="CJ4823">
        <f>'[1]TABLEAU DE BORD'!K4821-'[1]TABLEAU DE BORD'!I4821</f>
        <v>0</v>
      </c>
    </row>
    <row r="4824" spans="84:88" x14ac:dyDescent="0.25">
      <c r="CF4824">
        <f>'[1]TABLEAU DE BORD'!B4822</f>
        <v>0</v>
      </c>
      <c r="CG4824">
        <f>'[1]TABLEAU DE BORD'!E4822-'[1]TABLEAU DE BORD'!C4822</f>
        <v>0</v>
      </c>
      <c r="CI4824">
        <f>'[1]TABLEAU DE BORD'!H4822</f>
        <v>0</v>
      </c>
      <c r="CJ4824">
        <f>'[1]TABLEAU DE BORD'!K4822-'[1]TABLEAU DE BORD'!I4822</f>
        <v>0</v>
      </c>
    </row>
    <row r="4825" spans="84:88" x14ac:dyDescent="0.25">
      <c r="CF4825">
        <f>'[1]TABLEAU DE BORD'!B4823</f>
        <v>0</v>
      </c>
      <c r="CG4825">
        <f>'[1]TABLEAU DE BORD'!E4823-'[1]TABLEAU DE BORD'!C4823</f>
        <v>0</v>
      </c>
      <c r="CI4825">
        <f>'[1]TABLEAU DE BORD'!H4823</f>
        <v>0</v>
      </c>
      <c r="CJ4825">
        <f>'[1]TABLEAU DE BORD'!K4823-'[1]TABLEAU DE BORD'!I4823</f>
        <v>0</v>
      </c>
    </row>
    <row r="4826" spans="84:88" x14ac:dyDescent="0.25">
      <c r="CF4826">
        <f>'[1]TABLEAU DE BORD'!B4824</f>
        <v>0</v>
      </c>
      <c r="CG4826">
        <f>'[1]TABLEAU DE BORD'!E4824-'[1]TABLEAU DE BORD'!C4824</f>
        <v>0</v>
      </c>
      <c r="CI4826">
        <f>'[1]TABLEAU DE BORD'!H4824</f>
        <v>0</v>
      </c>
      <c r="CJ4826">
        <f>'[1]TABLEAU DE BORD'!K4824-'[1]TABLEAU DE BORD'!I4824</f>
        <v>0</v>
      </c>
    </row>
    <row r="4827" spans="84:88" x14ac:dyDescent="0.25">
      <c r="CF4827">
        <f>'[1]TABLEAU DE BORD'!B4825</f>
        <v>0</v>
      </c>
      <c r="CG4827">
        <f>'[1]TABLEAU DE BORD'!E4825-'[1]TABLEAU DE BORD'!C4825</f>
        <v>0</v>
      </c>
      <c r="CI4827">
        <f>'[1]TABLEAU DE BORD'!H4825</f>
        <v>0</v>
      </c>
      <c r="CJ4827">
        <f>'[1]TABLEAU DE BORD'!K4825-'[1]TABLEAU DE BORD'!I4825</f>
        <v>0</v>
      </c>
    </row>
    <row r="4828" spans="84:88" x14ac:dyDescent="0.25">
      <c r="CF4828">
        <f>'[1]TABLEAU DE BORD'!B4826</f>
        <v>0</v>
      </c>
      <c r="CG4828">
        <f>'[1]TABLEAU DE BORD'!E4826-'[1]TABLEAU DE BORD'!C4826</f>
        <v>0</v>
      </c>
      <c r="CI4828">
        <f>'[1]TABLEAU DE BORD'!H4826</f>
        <v>0</v>
      </c>
      <c r="CJ4828">
        <f>'[1]TABLEAU DE BORD'!K4826-'[1]TABLEAU DE BORD'!I4826</f>
        <v>0</v>
      </c>
    </row>
    <row r="4829" spans="84:88" x14ac:dyDescent="0.25">
      <c r="CF4829">
        <f>'[1]TABLEAU DE BORD'!B4827</f>
        <v>0</v>
      </c>
      <c r="CG4829">
        <f>'[1]TABLEAU DE BORD'!E4827-'[1]TABLEAU DE BORD'!C4827</f>
        <v>0</v>
      </c>
      <c r="CI4829">
        <f>'[1]TABLEAU DE BORD'!H4827</f>
        <v>0</v>
      </c>
      <c r="CJ4829">
        <f>'[1]TABLEAU DE BORD'!K4827-'[1]TABLEAU DE BORD'!I4827</f>
        <v>0</v>
      </c>
    </row>
    <row r="4830" spans="84:88" x14ac:dyDescent="0.25">
      <c r="CF4830">
        <f>'[1]TABLEAU DE BORD'!B4828</f>
        <v>0</v>
      </c>
      <c r="CG4830">
        <f>'[1]TABLEAU DE BORD'!E4828-'[1]TABLEAU DE BORD'!C4828</f>
        <v>0</v>
      </c>
      <c r="CI4830">
        <f>'[1]TABLEAU DE BORD'!H4828</f>
        <v>0</v>
      </c>
      <c r="CJ4830">
        <f>'[1]TABLEAU DE BORD'!K4828-'[1]TABLEAU DE BORD'!I4828</f>
        <v>0</v>
      </c>
    </row>
    <row r="4831" spans="84:88" x14ac:dyDescent="0.25">
      <c r="CF4831">
        <f>'[1]TABLEAU DE BORD'!B4829</f>
        <v>0</v>
      </c>
      <c r="CG4831">
        <f>'[1]TABLEAU DE BORD'!E4829-'[1]TABLEAU DE BORD'!C4829</f>
        <v>0</v>
      </c>
      <c r="CI4831">
        <f>'[1]TABLEAU DE BORD'!H4829</f>
        <v>0</v>
      </c>
      <c r="CJ4831">
        <f>'[1]TABLEAU DE BORD'!K4829-'[1]TABLEAU DE BORD'!I4829</f>
        <v>0</v>
      </c>
    </row>
    <row r="4832" spans="84:88" x14ac:dyDescent="0.25">
      <c r="CF4832">
        <f>'[1]TABLEAU DE BORD'!B4830</f>
        <v>0</v>
      </c>
      <c r="CG4832">
        <f>'[1]TABLEAU DE BORD'!E4830-'[1]TABLEAU DE BORD'!C4830</f>
        <v>0</v>
      </c>
      <c r="CI4832">
        <f>'[1]TABLEAU DE BORD'!H4830</f>
        <v>0</v>
      </c>
      <c r="CJ4832">
        <f>'[1]TABLEAU DE BORD'!K4830-'[1]TABLEAU DE BORD'!I4830</f>
        <v>0</v>
      </c>
    </row>
    <row r="4833" spans="84:88" x14ac:dyDescent="0.25">
      <c r="CF4833">
        <f>'[1]TABLEAU DE BORD'!B4831</f>
        <v>0</v>
      </c>
      <c r="CG4833">
        <f>'[1]TABLEAU DE BORD'!E4831-'[1]TABLEAU DE BORD'!C4831</f>
        <v>0</v>
      </c>
      <c r="CI4833">
        <f>'[1]TABLEAU DE BORD'!H4831</f>
        <v>0</v>
      </c>
      <c r="CJ4833">
        <f>'[1]TABLEAU DE BORD'!K4831-'[1]TABLEAU DE BORD'!I4831</f>
        <v>0</v>
      </c>
    </row>
    <row r="4834" spans="84:88" x14ac:dyDescent="0.25">
      <c r="CF4834">
        <f>'[1]TABLEAU DE BORD'!B4832</f>
        <v>0</v>
      </c>
      <c r="CG4834">
        <f>'[1]TABLEAU DE BORD'!E4832-'[1]TABLEAU DE BORD'!C4832</f>
        <v>0</v>
      </c>
      <c r="CI4834">
        <f>'[1]TABLEAU DE BORD'!H4832</f>
        <v>0</v>
      </c>
      <c r="CJ4834">
        <f>'[1]TABLEAU DE BORD'!K4832-'[1]TABLEAU DE BORD'!I4832</f>
        <v>0</v>
      </c>
    </row>
    <row r="4835" spans="84:88" x14ac:dyDescent="0.25">
      <c r="CF4835">
        <f>'[1]TABLEAU DE BORD'!B4833</f>
        <v>0</v>
      </c>
      <c r="CG4835">
        <f>'[1]TABLEAU DE BORD'!E4833-'[1]TABLEAU DE BORD'!C4833</f>
        <v>0</v>
      </c>
      <c r="CI4835">
        <f>'[1]TABLEAU DE BORD'!H4833</f>
        <v>0</v>
      </c>
      <c r="CJ4835">
        <f>'[1]TABLEAU DE BORD'!K4833-'[1]TABLEAU DE BORD'!I4833</f>
        <v>0</v>
      </c>
    </row>
    <row r="4836" spans="84:88" x14ac:dyDescent="0.25">
      <c r="CF4836">
        <f>'[1]TABLEAU DE BORD'!B4834</f>
        <v>0</v>
      </c>
      <c r="CG4836">
        <f>'[1]TABLEAU DE BORD'!E4834-'[1]TABLEAU DE BORD'!C4834</f>
        <v>0</v>
      </c>
      <c r="CI4836">
        <f>'[1]TABLEAU DE BORD'!H4834</f>
        <v>0</v>
      </c>
      <c r="CJ4836">
        <f>'[1]TABLEAU DE BORD'!K4834-'[1]TABLEAU DE BORD'!I4834</f>
        <v>0</v>
      </c>
    </row>
    <row r="4837" spans="84:88" x14ac:dyDescent="0.25">
      <c r="CF4837">
        <f>'[1]TABLEAU DE BORD'!B4835</f>
        <v>0</v>
      </c>
      <c r="CG4837">
        <f>'[1]TABLEAU DE BORD'!E4835-'[1]TABLEAU DE BORD'!C4835</f>
        <v>0</v>
      </c>
      <c r="CI4837">
        <f>'[1]TABLEAU DE BORD'!H4835</f>
        <v>0</v>
      </c>
      <c r="CJ4837">
        <f>'[1]TABLEAU DE BORD'!K4835-'[1]TABLEAU DE BORD'!I4835</f>
        <v>0</v>
      </c>
    </row>
    <row r="4838" spans="84:88" x14ac:dyDescent="0.25">
      <c r="CF4838">
        <f>'[1]TABLEAU DE BORD'!B4836</f>
        <v>0</v>
      </c>
      <c r="CG4838">
        <f>'[1]TABLEAU DE BORD'!E4836-'[1]TABLEAU DE BORD'!C4836</f>
        <v>0</v>
      </c>
      <c r="CI4838">
        <f>'[1]TABLEAU DE BORD'!H4836</f>
        <v>0</v>
      </c>
      <c r="CJ4838">
        <f>'[1]TABLEAU DE BORD'!K4836-'[1]TABLEAU DE BORD'!I4836</f>
        <v>0</v>
      </c>
    </row>
    <row r="4839" spans="84:88" x14ac:dyDescent="0.25">
      <c r="CF4839">
        <f>'[1]TABLEAU DE BORD'!B4837</f>
        <v>0</v>
      </c>
      <c r="CG4839">
        <f>'[1]TABLEAU DE BORD'!E4837-'[1]TABLEAU DE BORD'!C4837</f>
        <v>0</v>
      </c>
      <c r="CI4839">
        <f>'[1]TABLEAU DE BORD'!H4837</f>
        <v>0</v>
      </c>
      <c r="CJ4839">
        <f>'[1]TABLEAU DE BORD'!K4837-'[1]TABLEAU DE BORD'!I4837</f>
        <v>0</v>
      </c>
    </row>
    <row r="4840" spans="84:88" x14ac:dyDescent="0.25">
      <c r="CF4840">
        <f>'[1]TABLEAU DE BORD'!B4838</f>
        <v>0</v>
      </c>
      <c r="CG4840">
        <f>'[1]TABLEAU DE BORD'!E4838-'[1]TABLEAU DE BORD'!C4838</f>
        <v>0</v>
      </c>
      <c r="CI4840">
        <f>'[1]TABLEAU DE BORD'!H4838</f>
        <v>0</v>
      </c>
      <c r="CJ4840">
        <f>'[1]TABLEAU DE BORD'!K4838-'[1]TABLEAU DE BORD'!I4838</f>
        <v>0</v>
      </c>
    </row>
    <row r="4841" spans="84:88" x14ac:dyDescent="0.25">
      <c r="CF4841">
        <f>'[1]TABLEAU DE BORD'!B4839</f>
        <v>0</v>
      </c>
      <c r="CG4841">
        <f>'[1]TABLEAU DE BORD'!E4839-'[1]TABLEAU DE BORD'!C4839</f>
        <v>0</v>
      </c>
      <c r="CI4841">
        <f>'[1]TABLEAU DE BORD'!H4839</f>
        <v>0</v>
      </c>
      <c r="CJ4841">
        <f>'[1]TABLEAU DE BORD'!K4839-'[1]TABLEAU DE BORD'!I4839</f>
        <v>0</v>
      </c>
    </row>
    <row r="4842" spans="84:88" x14ac:dyDescent="0.25">
      <c r="CF4842">
        <f>'[1]TABLEAU DE BORD'!B4840</f>
        <v>0</v>
      </c>
      <c r="CG4842">
        <f>'[1]TABLEAU DE BORD'!E4840-'[1]TABLEAU DE BORD'!C4840</f>
        <v>0</v>
      </c>
      <c r="CI4842">
        <f>'[1]TABLEAU DE BORD'!H4840</f>
        <v>0</v>
      </c>
      <c r="CJ4842">
        <f>'[1]TABLEAU DE BORD'!K4840-'[1]TABLEAU DE BORD'!I4840</f>
        <v>0</v>
      </c>
    </row>
    <row r="4843" spans="84:88" x14ac:dyDescent="0.25">
      <c r="CF4843">
        <f>'[1]TABLEAU DE BORD'!B4841</f>
        <v>0</v>
      </c>
      <c r="CG4843">
        <f>'[1]TABLEAU DE BORD'!E4841-'[1]TABLEAU DE BORD'!C4841</f>
        <v>0</v>
      </c>
      <c r="CI4843">
        <f>'[1]TABLEAU DE BORD'!H4841</f>
        <v>0</v>
      </c>
      <c r="CJ4843">
        <f>'[1]TABLEAU DE BORD'!K4841-'[1]TABLEAU DE BORD'!I4841</f>
        <v>0</v>
      </c>
    </row>
    <row r="4844" spans="84:88" x14ac:dyDescent="0.25">
      <c r="CF4844">
        <f>'[1]TABLEAU DE BORD'!B4842</f>
        <v>0</v>
      </c>
      <c r="CG4844">
        <f>'[1]TABLEAU DE BORD'!E4842-'[1]TABLEAU DE BORD'!C4842</f>
        <v>0</v>
      </c>
      <c r="CI4844">
        <f>'[1]TABLEAU DE BORD'!H4842</f>
        <v>0</v>
      </c>
      <c r="CJ4844">
        <f>'[1]TABLEAU DE BORD'!K4842-'[1]TABLEAU DE BORD'!I4842</f>
        <v>0</v>
      </c>
    </row>
    <row r="4845" spans="84:88" x14ac:dyDescent="0.25">
      <c r="CF4845">
        <f>'[1]TABLEAU DE BORD'!B4843</f>
        <v>0</v>
      </c>
      <c r="CG4845">
        <f>'[1]TABLEAU DE BORD'!E4843-'[1]TABLEAU DE BORD'!C4843</f>
        <v>0</v>
      </c>
      <c r="CI4845">
        <f>'[1]TABLEAU DE BORD'!H4843</f>
        <v>0</v>
      </c>
      <c r="CJ4845">
        <f>'[1]TABLEAU DE BORD'!K4843-'[1]TABLEAU DE BORD'!I4843</f>
        <v>0</v>
      </c>
    </row>
    <row r="4846" spans="84:88" x14ac:dyDescent="0.25">
      <c r="CF4846">
        <f>'[1]TABLEAU DE BORD'!B4844</f>
        <v>0</v>
      </c>
      <c r="CG4846">
        <f>'[1]TABLEAU DE BORD'!E4844-'[1]TABLEAU DE BORD'!C4844</f>
        <v>0</v>
      </c>
      <c r="CI4846">
        <f>'[1]TABLEAU DE BORD'!H4844</f>
        <v>0</v>
      </c>
      <c r="CJ4846">
        <f>'[1]TABLEAU DE BORD'!K4844-'[1]TABLEAU DE BORD'!I4844</f>
        <v>0</v>
      </c>
    </row>
    <row r="4847" spans="84:88" x14ac:dyDescent="0.25">
      <c r="CF4847">
        <f>'[1]TABLEAU DE BORD'!B4845</f>
        <v>0</v>
      </c>
      <c r="CG4847">
        <f>'[1]TABLEAU DE BORD'!E4845-'[1]TABLEAU DE BORD'!C4845</f>
        <v>0</v>
      </c>
      <c r="CI4847">
        <f>'[1]TABLEAU DE BORD'!H4845</f>
        <v>0</v>
      </c>
      <c r="CJ4847">
        <f>'[1]TABLEAU DE BORD'!K4845-'[1]TABLEAU DE BORD'!I4845</f>
        <v>0</v>
      </c>
    </row>
    <row r="4848" spans="84:88" x14ac:dyDescent="0.25">
      <c r="CF4848">
        <f>'[1]TABLEAU DE BORD'!B4846</f>
        <v>0</v>
      </c>
      <c r="CG4848">
        <f>'[1]TABLEAU DE BORD'!E4846-'[1]TABLEAU DE BORD'!C4846</f>
        <v>0</v>
      </c>
      <c r="CI4848">
        <f>'[1]TABLEAU DE BORD'!H4846</f>
        <v>0</v>
      </c>
      <c r="CJ4848">
        <f>'[1]TABLEAU DE BORD'!K4846-'[1]TABLEAU DE BORD'!I4846</f>
        <v>0</v>
      </c>
    </row>
    <row r="4849" spans="84:88" x14ac:dyDescent="0.25">
      <c r="CF4849">
        <f>'[1]TABLEAU DE BORD'!B4847</f>
        <v>0</v>
      </c>
      <c r="CG4849">
        <f>'[1]TABLEAU DE BORD'!E4847-'[1]TABLEAU DE BORD'!C4847</f>
        <v>0</v>
      </c>
      <c r="CI4849">
        <f>'[1]TABLEAU DE BORD'!H4847</f>
        <v>0</v>
      </c>
      <c r="CJ4849">
        <f>'[1]TABLEAU DE BORD'!K4847-'[1]TABLEAU DE BORD'!I4847</f>
        <v>0</v>
      </c>
    </row>
    <row r="4850" spans="84:88" x14ac:dyDescent="0.25">
      <c r="CF4850">
        <f>'[1]TABLEAU DE BORD'!B4848</f>
        <v>0</v>
      </c>
      <c r="CG4850">
        <f>'[1]TABLEAU DE BORD'!E4848-'[1]TABLEAU DE BORD'!C4848</f>
        <v>0</v>
      </c>
      <c r="CI4850">
        <f>'[1]TABLEAU DE BORD'!H4848</f>
        <v>0</v>
      </c>
      <c r="CJ4850">
        <f>'[1]TABLEAU DE BORD'!K4848-'[1]TABLEAU DE BORD'!I4848</f>
        <v>0</v>
      </c>
    </row>
    <row r="4851" spans="84:88" x14ac:dyDescent="0.25">
      <c r="CF4851">
        <f>'[1]TABLEAU DE BORD'!B4849</f>
        <v>0</v>
      </c>
      <c r="CG4851">
        <f>'[1]TABLEAU DE BORD'!E4849-'[1]TABLEAU DE BORD'!C4849</f>
        <v>0</v>
      </c>
      <c r="CI4851">
        <f>'[1]TABLEAU DE BORD'!H4849</f>
        <v>0</v>
      </c>
      <c r="CJ4851">
        <f>'[1]TABLEAU DE BORD'!K4849-'[1]TABLEAU DE BORD'!I4849</f>
        <v>0</v>
      </c>
    </row>
    <row r="4852" spans="84:88" x14ac:dyDescent="0.25">
      <c r="CF4852">
        <f>'[1]TABLEAU DE BORD'!B4850</f>
        <v>0</v>
      </c>
      <c r="CG4852">
        <f>'[1]TABLEAU DE BORD'!E4850-'[1]TABLEAU DE BORD'!C4850</f>
        <v>0</v>
      </c>
      <c r="CI4852">
        <f>'[1]TABLEAU DE BORD'!H4850</f>
        <v>0</v>
      </c>
      <c r="CJ4852">
        <f>'[1]TABLEAU DE BORD'!K4850-'[1]TABLEAU DE BORD'!I4850</f>
        <v>0</v>
      </c>
    </row>
    <row r="4853" spans="84:88" x14ac:dyDescent="0.25">
      <c r="CF4853">
        <f>'[1]TABLEAU DE BORD'!B4851</f>
        <v>0</v>
      </c>
      <c r="CG4853">
        <f>'[1]TABLEAU DE BORD'!E4851-'[1]TABLEAU DE BORD'!C4851</f>
        <v>0</v>
      </c>
      <c r="CI4853">
        <f>'[1]TABLEAU DE BORD'!H4851</f>
        <v>0</v>
      </c>
      <c r="CJ4853">
        <f>'[1]TABLEAU DE BORD'!K4851-'[1]TABLEAU DE BORD'!I4851</f>
        <v>0</v>
      </c>
    </row>
    <row r="4854" spans="84:88" x14ac:dyDescent="0.25">
      <c r="CF4854">
        <f>'[1]TABLEAU DE BORD'!B4852</f>
        <v>0</v>
      </c>
      <c r="CG4854">
        <f>'[1]TABLEAU DE BORD'!E4852-'[1]TABLEAU DE BORD'!C4852</f>
        <v>0</v>
      </c>
      <c r="CI4854">
        <f>'[1]TABLEAU DE BORD'!H4852</f>
        <v>0</v>
      </c>
      <c r="CJ4854">
        <f>'[1]TABLEAU DE BORD'!K4852-'[1]TABLEAU DE BORD'!I4852</f>
        <v>0</v>
      </c>
    </row>
    <row r="4855" spans="84:88" x14ac:dyDescent="0.25">
      <c r="CF4855">
        <f>'[1]TABLEAU DE BORD'!B4853</f>
        <v>0</v>
      </c>
      <c r="CG4855">
        <f>'[1]TABLEAU DE BORD'!E4853-'[1]TABLEAU DE BORD'!C4853</f>
        <v>0</v>
      </c>
      <c r="CI4855">
        <f>'[1]TABLEAU DE BORD'!H4853</f>
        <v>0</v>
      </c>
      <c r="CJ4855">
        <f>'[1]TABLEAU DE BORD'!K4853-'[1]TABLEAU DE BORD'!I4853</f>
        <v>0</v>
      </c>
    </row>
    <row r="4856" spans="84:88" x14ac:dyDescent="0.25">
      <c r="CF4856">
        <f>'[1]TABLEAU DE BORD'!B4854</f>
        <v>0</v>
      </c>
      <c r="CG4856">
        <f>'[1]TABLEAU DE BORD'!E4854-'[1]TABLEAU DE BORD'!C4854</f>
        <v>0</v>
      </c>
      <c r="CI4856">
        <f>'[1]TABLEAU DE BORD'!H4854</f>
        <v>0</v>
      </c>
      <c r="CJ4856">
        <f>'[1]TABLEAU DE BORD'!K4854-'[1]TABLEAU DE BORD'!I4854</f>
        <v>0</v>
      </c>
    </row>
    <row r="4857" spans="84:88" x14ac:dyDescent="0.25">
      <c r="CF4857">
        <f>'[1]TABLEAU DE BORD'!B4855</f>
        <v>0</v>
      </c>
      <c r="CG4857">
        <f>'[1]TABLEAU DE BORD'!E4855-'[1]TABLEAU DE BORD'!C4855</f>
        <v>0</v>
      </c>
      <c r="CI4857">
        <f>'[1]TABLEAU DE BORD'!H4855</f>
        <v>0</v>
      </c>
      <c r="CJ4857">
        <f>'[1]TABLEAU DE BORD'!K4855-'[1]TABLEAU DE BORD'!I4855</f>
        <v>0</v>
      </c>
    </row>
    <row r="4858" spans="84:88" x14ac:dyDescent="0.25">
      <c r="CF4858">
        <f>'[1]TABLEAU DE BORD'!B4856</f>
        <v>0</v>
      </c>
      <c r="CG4858">
        <f>'[1]TABLEAU DE BORD'!E4856-'[1]TABLEAU DE BORD'!C4856</f>
        <v>0</v>
      </c>
      <c r="CI4858">
        <f>'[1]TABLEAU DE BORD'!H4856</f>
        <v>0</v>
      </c>
      <c r="CJ4858">
        <f>'[1]TABLEAU DE BORD'!K4856-'[1]TABLEAU DE BORD'!I4856</f>
        <v>0</v>
      </c>
    </row>
    <row r="4859" spans="84:88" x14ac:dyDescent="0.25">
      <c r="CF4859">
        <f>'[1]TABLEAU DE BORD'!B4857</f>
        <v>0</v>
      </c>
      <c r="CG4859">
        <f>'[1]TABLEAU DE BORD'!E4857-'[1]TABLEAU DE BORD'!C4857</f>
        <v>0</v>
      </c>
      <c r="CI4859">
        <f>'[1]TABLEAU DE BORD'!H4857</f>
        <v>0</v>
      </c>
      <c r="CJ4859">
        <f>'[1]TABLEAU DE BORD'!K4857-'[1]TABLEAU DE BORD'!I4857</f>
        <v>0</v>
      </c>
    </row>
    <row r="4860" spans="84:88" x14ac:dyDescent="0.25">
      <c r="CF4860">
        <f>'[1]TABLEAU DE BORD'!B4858</f>
        <v>0</v>
      </c>
      <c r="CG4860">
        <f>'[1]TABLEAU DE BORD'!E4858-'[1]TABLEAU DE BORD'!C4858</f>
        <v>0</v>
      </c>
      <c r="CI4860">
        <f>'[1]TABLEAU DE BORD'!H4858</f>
        <v>0</v>
      </c>
      <c r="CJ4860">
        <f>'[1]TABLEAU DE BORD'!K4858-'[1]TABLEAU DE BORD'!I4858</f>
        <v>0</v>
      </c>
    </row>
    <row r="4861" spans="84:88" x14ac:dyDescent="0.25">
      <c r="CF4861">
        <f>'[1]TABLEAU DE BORD'!B4859</f>
        <v>0</v>
      </c>
      <c r="CG4861">
        <f>'[1]TABLEAU DE BORD'!E4859-'[1]TABLEAU DE BORD'!C4859</f>
        <v>0</v>
      </c>
      <c r="CI4861">
        <f>'[1]TABLEAU DE BORD'!H4859</f>
        <v>0</v>
      </c>
      <c r="CJ4861">
        <f>'[1]TABLEAU DE BORD'!K4859-'[1]TABLEAU DE BORD'!I4859</f>
        <v>0</v>
      </c>
    </row>
    <row r="4862" spans="84:88" x14ac:dyDescent="0.25">
      <c r="CF4862">
        <f>'[1]TABLEAU DE BORD'!B4860</f>
        <v>0</v>
      </c>
      <c r="CG4862">
        <f>'[1]TABLEAU DE BORD'!E4860-'[1]TABLEAU DE BORD'!C4860</f>
        <v>0</v>
      </c>
      <c r="CI4862">
        <f>'[1]TABLEAU DE BORD'!H4860</f>
        <v>0</v>
      </c>
      <c r="CJ4862">
        <f>'[1]TABLEAU DE BORD'!K4860-'[1]TABLEAU DE BORD'!I4860</f>
        <v>0</v>
      </c>
    </row>
    <row r="4863" spans="84:88" x14ac:dyDescent="0.25">
      <c r="CF4863">
        <f>'[1]TABLEAU DE BORD'!B4861</f>
        <v>0</v>
      </c>
      <c r="CG4863">
        <f>'[1]TABLEAU DE BORD'!E4861-'[1]TABLEAU DE BORD'!C4861</f>
        <v>0</v>
      </c>
      <c r="CI4863">
        <f>'[1]TABLEAU DE BORD'!H4861</f>
        <v>0</v>
      </c>
      <c r="CJ4863">
        <f>'[1]TABLEAU DE BORD'!K4861-'[1]TABLEAU DE BORD'!I4861</f>
        <v>0</v>
      </c>
    </row>
    <row r="4864" spans="84:88" x14ac:dyDescent="0.25">
      <c r="CF4864">
        <f>'[1]TABLEAU DE BORD'!B4862</f>
        <v>0</v>
      </c>
      <c r="CG4864">
        <f>'[1]TABLEAU DE BORD'!E4862-'[1]TABLEAU DE BORD'!C4862</f>
        <v>0</v>
      </c>
      <c r="CI4864">
        <f>'[1]TABLEAU DE BORD'!H4862</f>
        <v>0</v>
      </c>
      <c r="CJ4864">
        <f>'[1]TABLEAU DE BORD'!K4862-'[1]TABLEAU DE BORD'!I4862</f>
        <v>0</v>
      </c>
    </row>
    <row r="4865" spans="84:88" x14ac:dyDescent="0.25">
      <c r="CF4865">
        <f>'[1]TABLEAU DE BORD'!B4863</f>
        <v>0</v>
      </c>
      <c r="CG4865">
        <f>'[1]TABLEAU DE BORD'!E4863-'[1]TABLEAU DE BORD'!C4863</f>
        <v>0</v>
      </c>
      <c r="CI4865">
        <f>'[1]TABLEAU DE BORD'!H4863</f>
        <v>0</v>
      </c>
      <c r="CJ4865">
        <f>'[1]TABLEAU DE BORD'!K4863-'[1]TABLEAU DE BORD'!I4863</f>
        <v>0</v>
      </c>
    </row>
    <row r="4866" spans="84:88" x14ac:dyDescent="0.25">
      <c r="CF4866">
        <f>'[1]TABLEAU DE BORD'!B4864</f>
        <v>0</v>
      </c>
      <c r="CG4866">
        <f>'[1]TABLEAU DE BORD'!E4864-'[1]TABLEAU DE BORD'!C4864</f>
        <v>0</v>
      </c>
      <c r="CI4866">
        <f>'[1]TABLEAU DE BORD'!H4864</f>
        <v>0</v>
      </c>
      <c r="CJ4866">
        <f>'[1]TABLEAU DE BORD'!K4864-'[1]TABLEAU DE BORD'!I4864</f>
        <v>0</v>
      </c>
    </row>
    <row r="4867" spans="84:88" x14ac:dyDescent="0.25">
      <c r="CF4867">
        <f>'[1]TABLEAU DE BORD'!B4865</f>
        <v>0</v>
      </c>
      <c r="CG4867">
        <f>'[1]TABLEAU DE BORD'!E4865-'[1]TABLEAU DE BORD'!C4865</f>
        <v>0</v>
      </c>
      <c r="CI4867">
        <f>'[1]TABLEAU DE BORD'!H4865</f>
        <v>0</v>
      </c>
      <c r="CJ4867">
        <f>'[1]TABLEAU DE BORD'!K4865-'[1]TABLEAU DE BORD'!I4865</f>
        <v>0</v>
      </c>
    </row>
    <row r="4868" spans="84:88" x14ac:dyDescent="0.25">
      <c r="CF4868">
        <f>'[1]TABLEAU DE BORD'!B4866</f>
        <v>0</v>
      </c>
      <c r="CG4868">
        <f>'[1]TABLEAU DE BORD'!E4866-'[1]TABLEAU DE BORD'!C4866</f>
        <v>0</v>
      </c>
      <c r="CI4868">
        <f>'[1]TABLEAU DE BORD'!H4866</f>
        <v>0</v>
      </c>
      <c r="CJ4868">
        <f>'[1]TABLEAU DE BORD'!K4866-'[1]TABLEAU DE BORD'!I4866</f>
        <v>0</v>
      </c>
    </row>
    <row r="4869" spans="84:88" x14ac:dyDescent="0.25">
      <c r="CF4869">
        <f>'[1]TABLEAU DE BORD'!B4867</f>
        <v>0</v>
      </c>
      <c r="CG4869">
        <f>'[1]TABLEAU DE BORD'!E4867-'[1]TABLEAU DE BORD'!C4867</f>
        <v>0</v>
      </c>
      <c r="CI4869">
        <f>'[1]TABLEAU DE BORD'!H4867</f>
        <v>0</v>
      </c>
      <c r="CJ4869">
        <f>'[1]TABLEAU DE BORD'!K4867-'[1]TABLEAU DE BORD'!I4867</f>
        <v>0</v>
      </c>
    </row>
    <row r="4870" spans="84:88" x14ac:dyDescent="0.25">
      <c r="CF4870">
        <f>'[1]TABLEAU DE BORD'!B4868</f>
        <v>0</v>
      </c>
      <c r="CG4870">
        <f>'[1]TABLEAU DE BORD'!E4868-'[1]TABLEAU DE BORD'!C4868</f>
        <v>0</v>
      </c>
      <c r="CI4870">
        <f>'[1]TABLEAU DE BORD'!H4868</f>
        <v>0</v>
      </c>
      <c r="CJ4870">
        <f>'[1]TABLEAU DE BORD'!K4868-'[1]TABLEAU DE BORD'!I4868</f>
        <v>0</v>
      </c>
    </row>
    <row r="4871" spans="84:88" x14ac:dyDescent="0.25">
      <c r="CF4871">
        <f>'[1]TABLEAU DE BORD'!B4869</f>
        <v>0</v>
      </c>
      <c r="CG4871">
        <f>'[1]TABLEAU DE BORD'!E4869-'[1]TABLEAU DE BORD'!C4869</f>
        <v>0</v>
      </c>
      <c r="CI4871">
        <f>'[1]TABLEAU DE BORD'!H4869</f>
        <v>0</v>
      </c>
      <c r="CJ4871">
        <f>'[1]TABLEAU DE BORD'!K4869-'[1]TABLEAU DE BORD'!I4869</f>
        <v>0</v>
      </c>
    </row>
    <row r="4872" spans="84:88" x14ac:dyDescent="0.25">
      <c r="CF4872">
        <f>'[1]TABLEAU DE BORD'!B4870</f>
        <v>0</v>
      </c>
      <c r="CG4872">
        <f>'[1]TABLEAU DE BORD'!E4870-'[1]TABLEAU DE BORD'!C4870</f>
        <v>0</v>
      </c>
      <c r="CI4872">
        <f>'[1]TABLEAU DE BORD'!H4870</f>
        <v>0</v>
      </c>
      <c r="CJ4872">
        <f>'[1]TABLEAU DE BORD'!K4870-'[1]TABLEAU DE BORD'!I4870</f>
        <v>0</v>
      </c>
    </row>
    <row r="4873" spans="84:88" x14ac:dyDescent="0.25">
      <c r="CF4873">
        <f>'[1]TABLEAU DE BORD'!B4871</f>
        <v>0</v>
      </c>
      <c r="CG4873">
        <f>'[1]TABLEAU DE BORD'!E4871-'[1]TABLEAU DE BORD'!C4871</f>
        <v>0</v>
      </c>
      <c r="CI4873">
        <f>'[1]TABLEAU DE BORD'!H4871</f>
        <v>0</v>
      </c>
      <c r="CJ4873">
        <f>'[1]TABLEAU DE BORD'!K4871-'[1]TABLEAU DE BORD'!I4871</f>
        <v>0</v>
      </c>
    </row>
    <row r="4874" spans="84:88" x14ac:dyDescent="0.25">
      <c r="CF4874">
        <f>'[1]TABLEAU DE BORD'!B4872</f>
        <v>0</v>
      </c>
      <c r="CG4874">
        <f>'[1]TABLEAU DE BORD'!E4872-'[1]TABLEAU DE BORD'!C4872</f>
        <v>0</v>
      </c>
      <c r="CI4874">
        <f>'[1]TABLEAU DE BORD'!H4872</f>
        <v>0</v>
      </c>
      <c r="CJ4874">
        <f>'[1]TABLEAU DE BORD'!K4872-'[1]TABLEAU DE BORD'!I4872</f>
        <v>0</v>
      </c>
    </row>
    <row r="4875" spans="84:88" x14ac:dyDescent="0.25">
      <c r="CF4875">
        <f>'[1]TABLEAU DE BORD'!B4873</f>
        <v>0</v>
      </c>
      <c r="CG4875">
        <f>'[1]TABLEAU DE BORD'!E4873-'[1]TABLEAU DE BORD'!C4873</f>
        <v>0</v>
      </c>
      <c r="CI4875">
        <f>'[1]TABLEAU DE BORD'!H4873</f>
        <v>0</v>
      </c>
      <c r="CJ4875">
        <f>'[1]TABLEAU DE BORD'!K4873-'[1]TABLEAU DE BORD'!I4873</f>
        <v>0</v>
      </c>
    </row>
    <row r="4876" spans="84:88" x14ac:dyDescent="0.25">
      <c r="CF4876">
        <f>'[1]TABLEAU DE BORD'!B4874</f>
        <v>0</v>
      </c>
      <c r="CG4876">
        <f>'[1]TABLEAU DE BORD'!E4874-'[1]TABLEAU DE BORD'!C4874</f>
        <v>0</v>
      </c>
      <c r="CI4876">
        <f>'[1]TABLEAU DE BORD'!H4874</f>
        <v>0</v>
      </c>
      <c r="CJ4876">
        <f>'[1]TABLEAU DE BORD'!K4874-'[1]TABLEAU DE BORD'!I4874</f>
        <v>0</v>
      </c>
    </row>
    <row r="4877" spans="84:88" x14ac:dyDescent="0.25">
      <c r="CF4877">
        <f>'[1]TABLEAU DE BORD'!B4875</f>
        <v>0</v>
      </c>
      <c r="CG4877">
        <f>'[1]TABLEAU DE BORD'!E4875-'[1]TABLEAU DE BORD'!C4875</f>
        <v>0</v>
      </c>
      <c r="CI4877">
        <f>'[1]TABLEAU DE BORD'!H4875</f>
        <v>0</v>
      </c>
      <c r="CJ4877">
        <f>'[1]TABLEAU DE BORD'!K4875-'[1]TABLEAU DE BORD'!I4875</f>
        <v>0</v>
      </c>
    </row>
    <row r="4878" spans="84:88" x14ac:dyDescent="0.25">
      <c r="CF4878">
        <f>'[1]TABLEAU DE BORD'!B4876</f>
        <v>0</v>
      </c>
      <c r="CG4878">
        <f>'[1]TABLEAU DE BORD'!E4876-'[1]TABLEAU DE BORD'!C4876</f>
        <v>0</v>
      </c>
      <c r="CI4878">
        <f>'[1]TABLEAU DE BORD'!H4876</f>
        <v>0</v>
      </c>
      <c r="CJ4878">
        <f>'[1]TABLEAU DE BORD'!K4876-'[1]TABLEAU DE BORD'!I4876</f>
        <v>0</v>
      </c>
    </row>
    <row r="4879" spans="84:88" x14ac:dyDescent="0.25">
      <c r="CF4879">
        <f>'[1]TABLEAU DE BORD'!B4877</f>
        <v>0</v>
      </c>
      <c r="CG4879">
        <f>'[1]TABLEAU DE BORD'!E4877-'[1]TABLEAU DE BORD'!C4877</f>
        <v>0</v>
      </c>
      <c r="CI4879">
        <f>'[1]TABLEAU DE BORD'!H4877</f>
        <v>0</v>
      </c>
      <c r="CJ4879">
        <f>'[1]TABLEAU DE BORD'!K4877-'[1]TABLEAU DE BORD'!I4877</f>
        <v>0</v>
      </c>
    </row>
    <row r="4880" spans="84:88" x14ac:dyDescent="0.25">
      <c r="CF4880">
        <f>'[1]TABLEAU DE BORD'!B4878</f>
        <v>0</v>
      </c>
      <c r="CG4880">
        <f>'[1]TABLEAU DE BORD'!E4878-'[1]TABLEAU DE BORD'!C4878</f>
        <v>0</v>
      </c>
      <c r="CI4880">
        <f>'[1]TABLEAU DE BORD'!H4878</f>
        <v>0</v>
      </c>
      <c r="CJ4880">
        <f>'[1]TABLEAU DE BORD'!K4878-'[1]TABLEAU DE BORD'!I4878</f>
        <v>0</v>
      </c>
    </row>
    <row r="4881" spans="84:88" x14ac:dyDescent="0.25">
      <c r="CF4881">
        <f>'[1]TABLEAU DE BORD'!B4879</f>
        <v>0</v>
      </c>
      <c r="CG4881">
        <f>'[1]TABLEAU DE BORD'!E4879-'[1]TABLEAU DE BORD'!C4879</f>
        <v>0</v>
      </c>
      <c r="CI4881">
        <f>'[1]TABLEAU DE BORD'!H4879</f>
        <v>0</v>
      </c>
      <c r="CJ4881">
        <f>'[1]TABLEAU DE BORD'!K4879-'[1]TABLEAU DE BORD'!I4879</f>
        <v>0</v>
      </c>
    </row>
    <row r="4882" spans="84:88" x14ac:dyDescent="0.25">
      <c r="CF4882">
        <f>'[1]TABLEAU DE BORD'!B4880</f>
        <v>0</v>
      </c>
      <c r="CG4882">
        <f>'[1]TABLEAU DE BORD'!E4880-'[1]TABLEAU DE BORD'!C4880</f>
        <v>0</v>
      </c>
      <c r="CI4882">
        <f>'[1]TABLEAU DE BORD'!H4880</f>
        <v>0</v>
      </c>
      <c r="CJ4882">
        <f>'[1]TABLEAU DE BORD'!K4880-'[1]TABLEAU DE BORD'!I4880</f>
        <v>0</v>
      </c>
    </row>
    <row r="4883" spans="84:88" x14ac:dyDescent="0.25">
      <c r="CF4883">
        <f>'[1]TABLEAU DE BORD'!B4881</f>
        <v>0</v>
      </c>
      <c r="CG4883">
        <f>'[1]TABLEAU DE BORD'!E4881-'[1]TABLEAU DE BORD'!C4881</f>
        <v>0</v>
      </c>
      <c r="CI4883">
        <f>'[1]TABLEAU DE BORD'!H4881</f>
        <v>0</v>
      </c>
      <c r="CJ4883">
        <f>'[1]TABLEAU DE BORD'!K4881-'[1]TABLEAU DE BORD'!I4881</f>
        <v>0</v>
      </c>
    </row>
    <row r="4884" spans="84:88" x14ac:dyDescent="0.25">
      <c r="CF4884">
        <f>'[1]TABLEAU DE BORD'!B4882</f>
        <v>0</v>
      </c>
      <c r="CG4884">
        <f>'[1]TABLEAU DE BORD'!E4882-'[1]TABLEAU DE BORD'!C4882</f>
        <v>0</v>
      </c>
      <c r="CI4884">
        <f>'[1]TABLEAU DE BORD'!H4882</f>
        <v>0</v>
      </c>
      <c r="CJ4884">
        <f>'[1]TABLEAU DE BORD'!K4882-'[1]TABLEAU DE BORD'!I4882</f>
        <v>0</v>
      </c>
    </row>
    <row r="4885" spans="84:88" x14ac:dyDescent="0.25">
      <c r="CF4885">
        <f>'[1]TABLEAU DE BORD'!B4883</f>
        <v>0</v>
      </c>
      <c r="CG4885">
        <f>'[1]TABLEAU DE BORD'!E4883-'[1]TABLEAU DE BORD'!C4883</f>
        <v>0</v>
      </c>
      <c r="CI4885">
        <f>'[1]TABLEAU DE BORD'!H4883</f>
        <v>0</v>
      </c>
      <c r="CJ4885">
        <f>'[1]TABLEAU DE BORD'!K4883-'[1]TABLEAU DE BORD'!I4883</f>
        <v>0</v>
      </c>
    </row>
    <row r="4886" spans="84:88" x14ac:dyDescent="0.25">
      <c r="CF4886">
        <f>'[1]TABLEAU DE BORD'!B4884</f>
        <v>0</v>
      </c>
      <c r="CG4886">
        <f>'[1]TABLEAU DE BORD'!E4884-'[1]TABLEAU DE BORD'!C4884</f>
        <v>0</v>
      </c>
      <c r="CI4886">
        <f>'[1]TABLEAU DE BORD'!H4884</f>
        <v>0</v>
      </c>
      <c r="CJ4886">
        <f>'[1]TABLEAU DE BORD'!K4884-'[1]TABLEAU DE BORD'!I4884</f>
        <v>0</v>
      </c>
    </row>
    <row r="4887" spans="84:88" x14ac:dyDescent="0.25">
      <c r="CF4887">
        <f>'[1]TABLEAU DE BORD'!B4885</f>
        <v>0</v>
      </c>
      <c r="CG4887">
        <f>'[1]TABLEAU DE BORD'!E4885-'[1]TABLEAU DE BORD'!C4885</f>
        <v>0</v>
      </c>
      <c r="CI4887">
        <f>'[1]TABLEAU DE BORD'!H4885</f>
        <v>0</v>
      </c>
      <c r="CJ4887">
        <f>'[1]TABLEAU DE BORD'!K4885-'[1]TABLEAU DE BORD'!I4885</f>
        <v>0</v>
      </c>
    </row>
    <row r="4888" spans="84:88" x14ac:dyDescent="0.25">
      <c r="CF4888">
        <f>'[1]TABLEAU DE BORD'!B4886</f>
        <v>0</v>
      </c>
      <c r="CG4888">
        <f>'[1]TABLEAU DE BORD'!E4886-'[1]TABLEAU DE BORD'!C4886</f>
        <v>0</v>
      </c>
      <c r="CI4888">
        <f>'[1]TABLEAU DE BORD'!H4886</f>
        <v>0</v>
      </c>
      <c r="CJ4888">
        <f>'[1]TABLEAU DE BORD'!K4886-'[1]TABLEAU DE BORD'!I4886</f>
        <v>0</v>
      </c>
    </row>
    <row r="4889" spans="84:88" x14ac:dyDescent="0.25">
      <c r="CF4889">
        <f>'[1]TABLEAU DE BORD'!B4887</f>
        <v>0</v>
      </c>
      <c r="CG4889">
        <f>'[1]TABLEAU DE BORD'!E4887-'[1]TABLEAU DE BORD'!C4887</f>
        <v>0</v>
      </c>
      <c r="CI4889">
        <f>'[1]TABLEAU DE BORD'!H4887</f>
        <v>0</v>
      </c>
      <c r="CJ4889">
        <f>'[1]TABLEAU DE BORD'!K4887-'[1]TABLEAU DE BORD'!I4887</f>
        <v>0</v>
      </c>
    </row>
    <row r="4890" spans="84:88" x14ac:dyDescent="0.25">
      <c r="CF4890">
        <f>'[1]TABLEAU DE BORD'!B4888</f>
        <v>0</v>
      </c>
      <c r="CG4890">
        <f>'[1]TABLEAU DE BORD'!E4888-'[1]TABLEAU DE BORD'!C4888</f>
        <v>0</v>
      </c>
      <c r="CI4890">
        <f>'[1]TABLEAU DE BORD'!H4888</f>
        <v>0</v>
      </c>
      <c r="CJ4890">
        <f>'[1]TABLEAU DE BORD'!K4888-'[1]TABLEAU DE BORD'!I4888</f>
        <v>0</v>
      </c>
    </row>
    <row r="4891" spans="84:88" x14ac:dyDescent="0.25">
      <c r="CF4891">
        <f>'[1]TABLEAU DE BORD'!B4889</f>
        <v>0</v>
      </c>
      <c r="CG4891">
        <f>'[1]TABLEAU DE BORD'!E4889-'[1]TABLEAU DE BORD'!C4889</f>
        <v>0</v>
      </c>
      <c r="CI4891">
        <f>'[1]TABLEAU DE BORD'!H4889</f>
        <v>0</v>
      </c>
      <c r="CJ4891">
        <f>'[1]TABLEAU DE BORD'!K4889-'[1]TABLEAU DE BORD'!I4889</f>
        <v>0</v>
      </c>
    </row>
    <row r="4892" spans="84:88" x14ac:dyDescent="0.25">
      <c r="CF4892">
        <f>'[1]TABLEAU DE BORD'!B4890</f>
        <v>0</v>
      </c>
      <c r="CG4892">
        <f>'[1]TABLEAU DE BORD'!E4890-'[1]TABLEAU DE BORD'!C4890</f>
        <v>0</v>
      </c>
      <c r="CI4892">
        <f>'[1]TABLEAU DE BORD'!H4890</f>
        <v>0</v>
      </c>
      <c r="CJ4892">
        <f>'[1]TABLEAU DE BORD'!K4890-'[1]TABLEAU DE BORD'!I4890</f>
        <v>0</v>
      </c>
    </row>
    <row r="4893" spans="84:88" x14ac:dyDescent="0.25">
      <c r="CF4893">
        <f>'[1]TABLEAU DE BORD'!B4891</f>
        <v>0</v>
      </c>
      <c r="CG4893">
        <f>'[1]TABLEAU DE BORD'!E4891-'[1]TABLEAU DE BORD'!C4891</f>
        <v>0</v>
      </c>
      <c r="CI4893">
        <f>'[1]TABLEAU DE BORD'!H4891</f>
        <v>0</v>
      </c>
      <c r="CJ4893">
        <f>'[1]TABLEAU DE BORD'!K4891-'[1]TABLEAU DE BORD'!I4891</f>
        <v>0</v>
      </c>
    </row>
    <row r="4894" spans="84:88" x14ac:dyDescent="0.25">
      <c r="CF4894">
        <f>'[1]TABLEAU DE BORD'!B4892</f>
        <v>0</v>
      </c>
      <c r="CG4894">
        <f>'[1]TABLEAU DE BORD'!E4892-'[1]TABLEAU DE BORD'!C4892</f>
        <v>0</v>
      </c>
      <c r="CI4894">
        <f>'[1]TABLEAU DE BORD'!H4892</f>
        <v>0</v>
      </c>
      <c r="CJ4894">
        <f>'[1]TABLEAU DE BORD'!K4892-'[1]TABLEAU DE BORD'!I4892</f>
        <v>0</v>
      </c>
    </row>
    <row r="4895" spans="84:88" x14ac:dyDescent="0.25">
      <c r="CF4895">
        <f>'[1]TABLEAU DE BORD'!B4893</f>
        <v>0</v>
      </c>
      <c r="CG4895">
        <f>'[1]TABLEAU DE BORD'!E4893-'[1]TABLEAU DE BORD'!C4893</f>
        <v>0</v>
      </c>
      <c r="CI4895">
        <f>'[1]TABLEAU DE BORD'!H4893</f>
        <v>0</v>
      </c>
      <c r="CJ4895">
        <f>'[1]TABLEAU DE BORD'!K4893-'[1]TABLEAU DE BORD'!I4893</f>
        <v>0</v>
      </c>
    </row>
    <row r="4896" spans="84:88" x14ac:dyDescent="0.25">
      <c r="CF4896">
        <f>'[1]TABLEAU DE BORD'!B4894</f>
        <v>0</v>
      </c>
      <c r="CG4896">
        <f>'[1]TABLEAU DE BORD'!E4894-'[1]TABLEAU DE BORD'!C4894</f>
        <v>0</v>
      </c>
      <c r="CI4896">
        <f>'[1]TABLEAU DE BORD'!H4894</f>
        <v>0</v>
      </c>
      <c r="CJ4896">
        <f>'[1]TABLEAU DE BORD'!K4894-'[1]TABLEAU DE BORD'!I4894</f>
        <v>0</v>
      </c>
    </row>
    <row r="4897" spans="84:88" x14ac:dyDescent="0.25">
      <c r="CF4897">
        <f>'[1]TABLEAU DE BORD'!B4895</f>
        <v>0</v>
      </c>
      <c r="CG4897">
        <f>'[1]TABLEAU DE BORD'!E4895-'[1]TABLEAU DE BORD'!C4895</f>
        <v>0</v>
      </c>
      <c r="CI4897">
        <f>'[1]TABLEAU DE BORD'!H4895</f>
        <v>0</v>
      </c>
      <c r="CJ4897">
        <f>'[1]TABLEAU DE BORD'!K4895-'[1]TABLEAU DE BORD'!I4895</f>
        <v>0</v>
      </c>
    </row>
    <row r="4898" spans="84:88" x14ac:dyDescent="0.25">
      <c r="CF4898">
        <f>'[1]TABLEAU DE BORD'!B4896</f>
        <v>0</v>
      </c>
      <c r="CG4898">
        <f>'[1]TABLEAU DE BORD'!E4896-'[1]TABLEAU DE BORD'!C4896</f>
        <v>0</v>
      </c>
      <c r="CI4898">
        <f>'[1]TABLEAU DE BORD'!H4896</f>
        <v>0</v>
      </c>
      <c r="CJ4898">
        <f>'[1]TABLEAU DE BORD'!K4896-'[1]TABLEAU DE BORD'!I4896</f>
        <v>0</v>
      </c>
    </row>
    <row r="4899" spans="84:88" x14ac:dyDescent="0.25">
      <c r="CF4899">
        <f>'[1]TABLEAU DE BORD'!B4897</f>
        <v>0</v>
      </c>
      <c r="CG4899">
        <f>'[1]TABLEAU DE BORD'!E4897-'[1]TABLEAU DE BORD'!C4897</f>
        <v>0</v>
      </c>
      <c r="CI4899">
        <f>'[1]TABLEAU DE BORD'!H4897</f>
        <v>0</v>
      </c>
      <c r="CJ4899">
        <f>'[1]TABLEAU DE BORD'!K4897-'[1]TABLEAU DE BORD'!I4897</f>
        <v>0</v>
      </c>
    </row>
    <row r="4900" spans="84:88" x14ac:dyDescent="0.25">
      <c r="CF4900">
        <f>'[1]TABLEAU DE BORD'!B4898</f>
        <v>0</v>
      </c>
      <c r="CG4900">
        <f>'[1]TABLEAU DE BORD'!E4898-'[1]TABLEAU DE BORD'!C4898</f>
        <v>0</v>
      </c>
      <c r="CI4900">
        <f>'[1]TABLEAU DE BORD'!H4898</f>
        <v>0</v>
      </c>
      <c r="CJ4900">
        <f>'[1]TABLEAU DE BORD'!K4898-'[1]TABLEAU DE BORD'!I4898</f>
        <v>0</v>
      </c>
    </row>
    <row r="4901" spans="84:88" x14ac:dyDescent="0.25">
      <c r="CF4901">
        <f>'[1]TABLEAU DE BORD'!B4899</f>
        <v>0</v>
      </c>
      <c r="CG4901">
        <f>'[1]TABLEAU DE BORD'!E4899-'[1]TABLEAU DE BORD'!C4899</f>
        <v>0</v>
      </c>
      <c r="CI4901">
        <f>'[1]TABLEAU DE BORD'!H4899</f>
        <v>0</v>
      </c>
      <c r="CJ4901">
        <f>'[1]TABLEAU DE BORD'!K4899-'[1]TABLEAU DE BORD'!I4899</f>
        <v>0</v>
      </c>
    </row>
    <row r="4902" spans="84:88" x14ac:dyDescent="0.25">
      <c r="CF4902">
        <f>'[1]TABLEAU DE BORD'!B4900</f>
        <v>0</v>
      </c>
      <c r="CG4902">
        <f>'[1]TABLEAU DE BORD'!E4900-'[1]TABLEAU DE BORD'!C4900</f>
        <v>0</v>
      </c>
      <c r="CI4902">
        <f>'[1]TABLEAU DE BORD'!H4900</f>
        <v>0</v>
      </c>
      <c r="CJ4902">
        <f>'[1]TABLEAU DE BORD'!K4900-'[1]TABLEAU DE BORD'!I4900</f>
        <v>0</v>
      </c>
    </row>
    <row r="4903" spans="84:88" x14ac:dyDescent="0.25">
      <c r="CF4903">
        <f>'[1]TABLEAU DE BORD'!B4901</f>
        <v>0</v>
      </c>
      <c r="CG4903">
        <f>'[1]TABLEAU DE BORD'!E4901-'[1]TABLEAU DE BORD'!C4901</f>
        <v>0</v>
      </c>
      <c r="CI4903">
        <f>'[1]TABLEAU DE BORD'!H4901</f>
        <v>0</v>
      </c>
      <c r="CJ4903">
        <f>'[1]TABLEAU DE BORD'!K4901-'[1]TABLEAU DE BORD'!I4901</f>
        <v>0</v>
      </c>
    </row>
    <row r="4904" spans="84:88" x14ac:dyDescent="0.25">
      <c r="CF4904">
        <f>'[1]TABLEAU DE BORD'!B4902</f>
        <v>0</v>
      </c>
      <c r="CG4904">
        <f>'[1]TABLEAU DE BORD'!E4902-'[1]TABLEAU DE BORD'!C4902</f>
        <v>0</v>
      </c>
      <c r="CI4904">
        <f>'[1]TABLEAU DE BORD'!H4902</f>
        <v>0</v>
      </c>
      <c r="CJ4904">
        <f>'[1]TABLEAU DE BORD'!K4902-'[1]TABLEAU DE BORD'!I4902</f>
        <v>0</v>
      </c>
    </row>
    <row r="4905" spans="84:88" x14ac:dyDescent="0.25">
      <c r="CF4905">
        <f>'[1]TABLEAU DE BORD'!B4903</f>
        <v>0</v>
      </c>
      <c r="CG4905">
        <f>'[1]TABLEAU DE BORD'!E4903-'[1]TABLEAU DE BORD'!C4903</f>
        <v>0</v>
      </c>
      <c r="CI4905">
        <f>'[1]TABLEAU DE BORD'!H4903</f>
        <v>0</v>
      </c>
      <c r="CJ4905">
        <f>'[1]TABLEAU DE BORD'!K4903-'[1]TABLEAU DE BORD'!I4903</f>
        <v>0</v>
      </c>
    </row>
    <row r="4906" spans="84:88" x14ac:dyDescent="0.25">
      <c r="CF4906">
        <f>'[1]TABLEAU DE BORD'!B4904</f>
        <v>0</v>
      </c>
      <c r="CG4906">
        <f>'[1]TABLEAU DE BORD'!E4904-'[1]TABLEAU DE BORD'!C4904</f>
        <v>0</v>
      </c>
      <c r="CI4906">
        <f>'[1]TABLEAU DE BORD'!H4904</f>
        <v>0</v>
      </c>
      <c r="CJ4906">
        <f>'[1]TABLEAU DE BORD'!K4904-'[1]TABLEAU DE BORD'!I4904</f>
        <v>0</v>
      </c>
    </row>
    <row r="4907" spans="84:88" x14ac:dyDescent="0.25">
      <c r="CF4907">
        <f>'[1]TABLEAU DE BORD'!B4905</f>
        <v>0</v>
      </c>
      <c r="CG4907">
        <f>'[1]TABLEAU DE BORD'!E4905-'[1]TABLEAU DE BORD'!C4905</f>
        <v>0</v>
      </c>
      <c r="CI4907">
        <f>'[1]TABLEAU DE BORD'!H4905</f>
        <v>0</v>
      </c>
      <c r="CJ4907">
        <f>'[1]TABLEAU DE BORD'!K4905-'[1]TABLEAU DE BORD'!I4905</f>
        <v>0</v>
      </c>
    </row>
    <row r="4908" spans="84:88" x14ac:dyDescent="0.25">
      <c r="CF4908">
        <f>'[1]TABLEAU DE BORD'!B4906</f>
        <v>0</v>
      </c>
      <c r="CG4908">
        <f>'[1]TABLEAU DE BORD'!E4906-'[1]TABLEAU DE BORD'!C4906</f>
        <v>0</v>
      </c>
      <c r="CI4908">
        <f>'[1]TABLEAU DE BORD'!H4906</f>
        <v>0</v>
      </c>
      <c r="CJ4908">
        <f>'[1]TABLEAU DE BORD'!K4906-'[1]TABLEAU DE BORD'!I4906</f>
        <v>0</v>
      </c>
    </row>
    <row r="4909" spans="84:88" x14ac:dyDescent="0.25">
      <c r="CF4909">
        <f>'[1]TABLEAU DE BORD'!B4907</f>
        <v>0</v>
      </c>
      <c r="CG4909">
        <f>'[1]TABLEAU DE BORD'!E4907-'[1]TABLEAU DE BORD'!C4907</f>
        <v>0</v>
      </c>
      <c r="CI4909">
        <f>'[1]TABLEAU DE BORD'!H4907</f>
        <v>0</v>
      </c>
      <c r="CJ4909">
        <f>'[1]TABLEAU DE BORD'!K4907-'[1]TABLEAU DE BORD'!I4907</f>
        <v>0</v>
      </c>
    </row>
    <row r="4910" spans="84:88" x14ac:dyDescent="0.25">
      <c r="CF4910">
        <f>'[1]TABLEAU DE BORD'!B4908</f>
        <v>0</v>
      </c>
      <c r="CG4910">
        <f>'[1]TABLEAU DE BORD'!E4908-'[1]TABLEAU DE BORD'!C4908</f>
        <v>0</v>
      </c>
      <c r="CI4910">
        <f>'[1]TABLEAU DE BORD'!H4908</f>
        <v>0</v>
      </c>
      <c r="CJ4910">
        <f>'[1]TABLEAU DE BORD'!K4908-'[1]TABLEAU DE BORD'!I4908</f>
        <v>0</v>
      </c>
    </row>
    <row r="4911" spans="84:88" x14ac:dyDescent="0.25">
      <c r="CF4911">
        <f>'[1]TABLEAU DE BORD'!B4909</f>
        <v>0</v>
      </c>
      <c r="CG4911">
        <f>'[1]TABLEAU DE BORD'!E4909-'[1]TABLEAU DE BORD'!C4909</f>
        <v>0</v>
      </c>
      <c r="CI4911">
        <f>'[1]TABLEAU DE BORD'!H4909</f>
        <v>0</v>
      </c>
      <c r="CJ4911">
        <f>'[1]TABLEAU DE BORD'!K4909-'[1]TABLEAU DE BORD'!I4909</f>
        <v>0</v>
      </c>
    </row>
    <row r="4912" spans="84:88" x14ac:dyDescent="0.25">
      <c r="CF4912">
        <f>'[1]TABLEAU DE BORD'!B4910</f>
        <v>0</v>
      </c>
      <c r="CG4912">
        <f>'[1]TABLEAU DE BORD'!E4910-'[1]TABLEAU DE BORD'!C4910</f>
        <v>0</v>
      </c>
      <c r="CI4912">
        <f>'[1]TABLEAU DE BORD'!H4910</f>
        <v>0</v>
      </c>
      <c r="CJ4912">
        <f>'[1]TABLEAU DE BORD'!K4910-'[1]TABLEAU DE BORD'!I4910</f>
        <v>0</v>
      </c>
    </row>
    <row r="4913" spans="84:88" x14ac:dyDescent="0.25">
      <c r="CF4913">
        <f>'[1]TABLEAU DE BORD'!B4911</f>
        <v>0</v>
      </c>
      <c r="CG4913">
        <f>'[1]TABLEAU DE BORD'!E4911-'[1]TABLEAU DE BORD'!C4911</f>
        <v>0</v>
      </c>
      <c r="CI4913">
        <f>'[1]TABLEAU DE BORD'!H4911</f>
        <v>0</v>
      </c>
      <c r="CJ4913">
        <f>'[1]TABLEAU DE BORD'!K4911-'[1]TABLEAU DE BORD'!I4911</f>
        <v>0</v>
      </c>
    </row>
    <row r="4914" spans="84:88" x14ac:dyDescent="0.25">
      <c r="CF4914">
        <f>'[1]TABLEAU DE BORD'!B4912</f>
        <v>0</v>
      </c>
      <c r="CG4914">
        <f>'[1]TABLEAU DE BORD'!E4912-'[1]TABLEAU DE BORD'!C4912</f>
        <v>0</v>
      </c>
      <c r="CI4914">
        <f>'[1]TABLEAU DE BORD'!H4912</f>
        <v>0</v>
      </c>
      <c r="CJ4914">
        <f>'[1]TABLEAU DE BORD'!K4912-'[1]TABLEAU DE BORD'!I4912</f>
        <v>0</v>
      </c>
    </row>
    <row r="4915" spans="84:88" x14ac:dyDescent="0.25">
      <c r="CF4915">
        <f>'[1]TABLEAU DE BORD'!B4913</f>
        <v>0</v>
      </c>
      <c r="CG4915">
        <f>'[1]TABLEAU DE BORD'!E4913-'[1]TABLEAU DE BORD'!C4913</f>
        <v>0</v>
      </c>
      <c r="CI4915">
        <f>'[1]TABLEAU DE BORD'!H4913</f>
        <v>0</v>
      </c>
      <c r="CJ4915">
        <f>'[1]TABLEAU DE BORD'!K4913-'[1]TABLEAU DE BORD'!I4913</f>
        <v>0</v>
      </c>
    </row>
    <row r="4916" spans="84:88" x14ac:dyDescent="0.25">
      <c r="CF4916">
        <f>'[1]TABLEAU DE BORD'!B4914</f>
        <v>0</v>
      </c>
      <c r="CG4916">
        <f>'[1]TABLEAU DE BORD'!E4914-'[1]TABLEAU DE BORD'!C4914</f>
        <v>0</v>
      </c>
      <c r="CI4916">
        <f>'[1]TABLEAU DE BORD'!H4914</f>
        <v>0</v>
      </c>
      <c r="CJ4916">
        <f>'[1]TABLEAU DE BORD'!K4914-'[1]TABLEAU DE BORD'!I4914</f>
        <v>0</v>
      </c>
    </row>
    <row r="4917" spans="84:88" x14ac:dyDescent="0.25">
      <c r="CF4917">
        <f>'[1]TABLEAU DE BORD'!B4915</f>
        <v>0</v>
      </c>
      <c r="CG4917">
        <f>'[1]TABLEAU DE BORD'!E4915-'[1]TABLEAU DE BORD'!C4915</f>
        <v>0</v>
      </c>
      <c r="CI4917">
        <f>'[1]TABLEAU DE BORD'!H4915</f>
        <v>0</v>
      </c>
      <c r="CJ4917">
        <f>'[1]TABLEAU DE BORD'!K4915-'[1]TABLEAU DE BORD'!I4915</f>
        <v>0</v>
      </c>
    </row>
    <row r="4918" spans="84:88" x14ac:dyDescent="0.25">
      <c r="CF4918">
        <f>'[1]TABLEAU DE BORD'!B4916</f>
        <v>0</v>
      </c>
      <c r="CG4918">
        <f>'[1]TABLEAU DE BORD'!E4916-'[1]TABLEAU DE BORD'!C4916</f>
        <v>0</v>
      </c>
      <c r="CI4918">
        <f>'[1]TABLEAU DE BORD'!H4916</f>
        <v>0</v>
      </c>
      <c r="CJ4918">
        <f>'[1]TABLEAU DE BORD'!K4916-'[1]TABLEAU DE BORD'!I4916</f>
        <v>0</v>
      </c>
    </row>
    <row r="4919" spans="84:88" x14ac:dyDescent="0.25">
      <c r="CF4919">
        <f>'[1]TABLEAU DE BORD'!B4917</f>
        <v>0</v>
      </c>
      <c r="CG4919">
        <f>'[1]TABLEAU DE BORD'!E4917-'[1]TABLEAU DE BORD'!C4917</f>
        <v>0</v>
      </c>
      <c r="CI4919">
        <f>'[1]TABLEAU DE BORD'!H4917</f>
        <v>0</v>
      </c>
      <c r="CJ4919">
        <f>'[1]TABLEAU DE BORD'!K4917-'[1]TABLEAU DE BORD'!I4917</f>
        <v>0</v>
      </c>
    </row>
    <row r="4920" spans="84:88" x14ac:dyDescent="0.25">
      <c r="CF4920">
        <f>'[1]TABLEAU DE BORD'!B4918</f>
        <v>0</v>
      </c>
      <c r="CG4920">
        <f>'[1]TABLEAU DE BORD'!E4918-'[1]TABLEAU DE BORD'!C4918</f>
        <v>0</v>
      </c>
      <c r="CI4920">
        <f>'[1]TABLEAU DE BORD'!H4918</f>
        <v>0</v>
      </c>
      <c r="CJ4920">
        <f>'[1]TABLEAU DE BORD'!K4918-'[1]TABLEAU DE BORD'!I4918</f>
        <v>0</v>
      </c>
    </row>
    <row r="4921" spans="84:88" x14ac:dyDescent="0.25">
      <c r="CF4921">
        <f>'[1]TABLEAU DE BORD'!B4919</f>
        <v>0</v>
      </c>
      <c r="CG4921">
        <f>'[1]TABLEAU DE BORD'!E4919-'[1]TABLEAU DE BORD'!C4919</f>
        <v>0</v>
      </c>
      <c r="CI4921">
        <f>'[1]TABLEAU DE BORD'!H4919</f>
        <v>0</v>
      </c>
      <c r="CJ4921">
        <f>'[1]TABLEAU DE BORD'!K4919-'[1]TABLEAU DE BORD'!I4919</f>
        <v>0</v>
      </c>
    </row>
    <row r="4922" spans="84:88" x14ac:dyDescent="0.25">
      <c r="CF4922">
        <f>'[1]TABLEAU DE BORD'!B4920</f>
        <v>0</v>
      </c>
      <c r="CG4922">
        <f>'[1]TABLEAU DE BORD'!E4920-'[1]TABLEAU DE BORD'!C4920</f>
        <v>0</v>
      </c>
      <c r="CI4922">
        <f>'[1]TABLEAU DE BORD'!H4920</f>
        <v>0</v>
      </c>
      <c r="CJ4922">
        <f>'[1]TABLEAU DE BORD'!K4920-'[1]TABLEAU DE BORD'!I4920</f>
        <v>0</v>
      </c>
    </row>
    <row r="4923" spans="84:88" x14ac:dyDescent="0.25">
      <c r="CF4923">
        <f>'[1]TABLEAU DE BORD'!B4921</f>
        <v>0</v>
      </c>
      <c r="CG4923">
        <f>'[1]TABLEAU DE BORD'!E4921-'[1]TABLEAU DE BORD'!C4921</f>
        <v>0</v>
      </c>
      <c r="CI4923">
        <f>'[1]TABLEAU DE BORD'!H4921</f>
        <v>0</v>
      </c>
      <c r="CJ4923">
        <f>'[1]TABLEAU DE BORD'!K4921-'[1]TABLEAU DE BORD'!I4921</f>
        <v>0</v>
      </c>
    </row>
    <row r="4924" spans="84:88" x14ac:dyDescent="0.25">
      <c r="CF4924">
        <f>'[1]TABLEAU DE BORD'!B4922</f>
        <v>0</v>
      </c>
      <c r="CG4924">
        <f>'[1]TABLEAU DE BORD'!E4922-'[1]TABLEAU DE BORD'!C4922</f>
        <v>0</v>
      </c>
      <c r="CI4924">
        <f>'[1]TABLEAU DE BORD'!H4922</f>
        <v>0</v>
      </c>
      <c r="CJ4924">
        <f>'[1]TABLEAU DE BORD'!K4922-'[1]TABLEAU DE BORD'!I4922</f>
        <v>0</v>
      </c>
    </row>
    <row r="4925" spans="84:88" x14ac:dyDescent="0.25">
      <c r="CF4925">
        <f>'[1]TABLEAU DE BORD'!B4923</f>
        <v>0</v>
      </c>
      <c r="CG4925">
        <f>'[1]TABLEAU DE BORD'!E4923-'[1]TABLEAU DE BORD'!C4923</f>
        <v>0</v>
      </c>
      <c r="CI4925">
        <f>'[1]TABLEAU DE BORD'!H4923</f>
        <v>0</v>
      </c>
      <c r="CJ4925">
        <f>'[1]TABLEAU DE BORD'!K4923-'[1]TABLEAU DE BORD'!I4923</f>
        <v>0</v>
      </c>
    </row>
    <row r="4926" spans="84:88" x14ac:dyDescent="0.25">
      <c r="CF4926">
        <f>'[1]TABLEAU DE BORD'!B4924</f>
        <v>0</v>
      </c>
      <c r="CG4926">
        <f>'[1]TABLEAU DE BORD'!E4924-'[1]TABLEAU DE BORD'!C4924</f>
        <v>0</v>
      </c>
      <c r="CI4926">
        <f>'[1]TABLEAU DE BORD'!H4924</f>
        <v>0</v>
      </c>
      <c r="CJ4926">
        <f>'[1]TABLEAU DE BORD'!K4924-'[1]TABLEAU DE BORD'!I4924</f>
        <v>0</v>
      </c>
    </row>
    <row r="4927" spans="84:88" x14ac:dyDescent="0.25">
      <c r="CF4927">
        <f>'[1]TABLEAU DE BORD'!B4925</f>
        <v>0</v>
      </c>
      <c r="CG4927">
        <f>'[1]TABLEAU DE BORD'!E4925-'[1]TABLEAU DE BORD'!C4925</f>
        <v>0</v>
      </c>
      <c r="CI4927">
        <f>'[1]TABLEAU DE BORD'!H4925</f>
        <v>0</v>
      </c>
      <c r="CJ4927">
        <f>'[1]TABLEAU DE BORD'!K4925-'[1]TABLEAU DE BORD'!I4925</f>
        <v>0</v>
      </c>
    </row>
    <row r="4928" spans="84:88" x14ac:dyDescent="0.25">
      <c r="CF4928">
        <f>'[1]TABLEAU DE BORD'!B4926</f>
        <v>0</v>
      </c>
      <c r="CG4928">
        <f>'[1]TABLEAU DE BORD'!E4926-'[1]TABLEAU DE BORD'!C4926</f>
        <v>0</v>
      </c>
      <c r="CI4928">
        <f>'[1]TABLEAU DE BORD'!H4926</f>
        <v>0</v>
      </c>
      <c r="CJ4928">
        <f>'[1]TABLEAU DE BORD'!K4926-'[1]TABLEAU DE BORD'!I4926</f>
        <v>0</v>
      </c>
    </row>
    <row r="4929" spans="84:88" x14ac:dyDescent="0.25">
      <c r="CF4929">
        <f>'[1]TABLEAU DE BORD'!B4927</f>
        <v>0</v>
      </c>
      <c r="CG4929">
        <f>'[1]TABLEAU DE BORD'!E4927-'[1]TABLEAU DE BORD'!C4927</f>
        <v>0</v>
      </c>
      <c r="CI4929">
        <f>'[1]TABLEAU DE BORD'!H4927</f>
        <v>0</v>
      </c>
      <c r="CJ4929">
        <f>'[1]TABLEAU DE BORD'!K4927-'[1]TABLEAU DE BORD'!I4927</f>
        <v>0</v>
      </c>
    </row>
    <row r="4930" spans="84:88" x14ac:dyDescent="0.25">
      <c r="CF4930">
        <f>'[1]TABLEAU DE BORD'!B4928</f>
        <v>0</v>
      </c>
      <c r="CG4930">
        <f>'[1]TABLEAU DE BORD'!E4928-'[1]TABLEAU DE BORD'!C4928</f>
        <v>0</v>
      </c>
      <c r="CI4930">
        <f>'[1]TABLEAU DE BORD'!H4928</f>
        <v>0</v>
      </c>
      <c r="CJ4930">
        <f>'[1]TABLEAU DE BORD'!K4928-'[1]TABLEAU DE BORD'!I4928</f>
        <v>0</v>
      </c>
    </row>
    <row r="4931" spans="84:88" x14ac:dyDescent="0.25">
      <c r="CF4931">
        <f>'[1]TABLEAU DE BORD'!B4929</f>
        <v>0</v>
      </c>
      <c r="CG4931">
        <f>'[1]TABLEAU DE BORD'!E4929-'[1]TABLEAU DE BORD'!C4929</f>
        <v>0</v>
      </c>
      <c r="CI4931">
        <f>'[1]TABLEAU DE BORD'!H4929</f>
        <v>0</v>
      </c>
      <c r="CJ4931">
        <f>'[1]TABLEAU DE BORD'!K4929-'[1]TABLEAU DE BORD'!I4929</f>
        <v>0</v>
      </c>
    </row>
    <row r="4932" spans="84:88" x14ac:dyDescent="0.25">
      <c r="CF4932">
        <f>'[1]TABLEAU DE BORD'!B4930</f>
        <v>0</v>
      </c>
      <c r="CG4932">
        <f>'[1]TABLEAU DE BORD'!E4930-'[1]TABLEAU DE BORD'!C4930</f>
        <v>0</v>
      </c>
      <c r="CI4932">
        <f>'[1]TABLEAU DE BORD'!H4930</f>
        <v>0</v>
      </c>
      <c r="CJ4932">
        <f>'[1]TABLEAU DE BORD'!K4930-'[1]TABLEAU DE BORD'!I4930</f>
        <v>0</v>
      </c>
    </row>
    <row r="4933" spans="84:88" x14ac:dyDescent="0.25">
      <c r="CF4933">
        <f>'[1]TABLEAU DE BORD'!B4931</f>
        <v>0</v>
      </c>
      <c r="CG4933">
        <f>'[1]TABLEAU DE BORD'!E4931-'[1]TABLEAU DE BORD'!C4931</f>
        <v>0</v>
      </c>
      <c r="CI4933">
        <f>'[1]TABLEAU DE BORD'!H4931</f>
        <v>0</v>
      </c>
      <c r="CJ4933">
        <f>'[1]TABLEAU DE BORD'!K4931-'[1]TABLEAU DE BORD'!I4931</f>
        <v>0</v>
      </c>
    </row>
    <row r="4934" spans="84:88" x14ac:dyDescent="0.25">
      <c r="CF4934">
        <f>'[1]TABLEAU DE BORD'!B4932</f>
        <v>0</v>
      </c>
      <c r="CG4934">
        <f>'[1]TABLEAU DE BORD'!E4932-'[1]TABLEAU DE BORD'!C4932</f>
        <v>0</v>
      </c>
      <c r="CI4934">
        <f>'[1]TABLEAU DE BORD'!H4932</f>
        <v>0</v>
      </c>
      <c r="CJ4934">
        <f>'[1]TABLEAU DE BORD'!K4932-'[1]TABLEAU DE BORD'!I4932</f>
        <v>0</v>
      </c>
    </row>
    <row r="4935" spans="84:88" x14ac:dyDescent="0.25">
      <c r="CF4935">
        <f>'[1]TABLEAU DE BORD'!B4933</f>
        <v>0</v>
      </c>
      <c r="CG4935">
        <f>'[1]TABLEAU DE BORD'!E4933-'[1]TABLEAU DE BORD'!C4933</f>
        <v>0</v>
      </c>
      <c r="CI4935">
        <f>'[1]TABLEAU DE BORD'!H4933</f>
        <v>0</v>
      </c>
      <c r="CJ4935">
        <f>'[1]TABLEAU DE BORD'!K4933-'[1]TABLEAU DE BORD'!I4933</f>
        <v>0</v>
      </c>
    </row>
    <row r="4936" spans="84:88" x14ac:dyDescent="0.25">
      <c r="CF4936">
        <f>'[1]TABLEAU DE BORD'!B4934</f>
        <v>0</v>
      </c>
      <c r="CG4936">
        <f>'[1]TABLEAU DE BORD'!E4934-'[1]TABLEAU DE BORD'!C4934</f>
        <v>0</v>
      </c>
      <c r="CI4936">
        <f>'[1]TABLEAU DE BORD'!H4934</f>
        <v>0</v>
      </c>
      <c r="CJ4936">
        <f>'[1]TABLEAU DE BORD'!K4934-'[1]TABLEAU DE BORD'!I4934</f>
        <v>0</v>
      </c>
    </row>
    <row r="4937" spans="84:88" x14ac:dyDescent="0.25">
      <c r="CF4937">
        <f>'[1]TABLEAU DE BORD'!B4935</f>
        <v>0</v>
      </c>
      <c r="CG4937">
        <f>'[1]TABLEAU DE BORD'!E4935-'[1]TABLEAU DE BORD'!C4935</f>
        <v>0</v>
      </c>
      <c r="CI4937">
        <f>'[1]TABLEAU DE BORD'!H4935</f>
        <v>0</v>
      </c>
      <c r="CJ4937">
        <f>'[1]TABLEAU DE BORD'!K4935-'[1]TABLEAU DE BORD'!I4935</f>
        <v>0</v>
      </c>
    </row>
    <row r="4938" spans="84:88" x14ac:dyDescent="0.25">
      <c r="CF4938">
        <f>'[1]TABLEAU DE BORD'!B4936</f>
        <v>0</v>
      </c>
      <c r="CG4938">
        <f>'[1]TABLEAU DE BORD'!E4936-'[1]TABLEAU DE BORD'!C4936</f>
        <v>0</v>
      </c>
      <c r="CI4938">
        <f>'[1]TABLEAU DE BORD'!H4936</f>
        <v>0</v>
      </c>
      <c r="CJ4938">
        <f>'[1]TABLEAU DE BORD'!K4936-'[1]TABLEAU DE BORD'!I4936</f>
        <v>0</v>
      </c>
    </row>
    <row r="4939" spans="84:88" x14ac:dyDescent="0.25">
      <c r="CF4939">
        <f>'[1]TABLEAU DE BORD'!B4937</f>
        <v>0</v>
      </c>
      <c r="CG4939">
        <f>'[1]TABLEAU DE BORD'!E4937-'[1]TABLEAU DE BORD'!C4937</f>
        <v>0</v>
      </c>
      <c r="CI4939">
        <f>'[1]TABLEAU DE BORD'!H4937</f>
        <v>0</v>
      </c>
      <c r="CJ4939">
        <f>'[1]TABLEAU DE BORD'!K4937-'[1]TABLEAU DE BORD'!I4937</f>
        <v>0</v>
      </c>
    </row>
    <row r="4940" spans="84:88" x14ac:dyDescent="0.25">
      <c r="CF4940">
        <f>'[1]TABLEAU DE BORD'!B4938</f>
        <v>0</v>
      </c>
      <c r="CG4940">
        <f>'[1]TABLEAU DE BORD'!E4938-'[1]TABLEAU DE BORD'!C4938</f>
        <v>0</v>
      </c>
      <c r="CI4940">
        <f>'[1]TABLEAU DE BORD'!H4938</f>
        <v>0</v>
      </c>
      <c r="CJ4940">
        <f>'[1]TABLEAU DE BORD'!K4938-'[1]TABLEAU DE BORD'!I4938</f>
        <v>0</v>
      </c>
    </row>
    <row r="4941" spans="84:88" x14ac:dyDescent="0.25">
      <c r="CF4941">
        <f>'[1]TABLEAU DE BORD'!B4939</f>
        <v>0</v>
      </c>
      <c r="CG4941">
        <f>'[1]TABLEAU DE BORD'!E4939-'[1]TABLEAU DE BORD'!C4939</f>
        <v>0</v>
      </c>
      <c r="CI4941">
        <f>'[1]TABLEAU DE BORD'!H4939</f>
        <v>0</v>
      </c>
      <c r="CJ4941">
        <f>'[1]TABLEAU DE BORD'!K4939-'[1]TABLEAU DE BORD'!I4939</f>
        <v>0</v>
      </c>
    </row>
    <row r="4942" spans="84:88" x14ac:dyDescent="0.25">
      <c r="CF4942">
        <f>'[1]TABLEAU DE BORD'!B4940</f>
        <v>0</v>
      </c>
      <c r="CG4942">
        <f>'[1]TABLEAU DE BORD'!E4940-'[1]TABLEAU DE BORD'!C4940</f>
        <v>0</v>
      </c>
      <c r="CI4942">
        <f>'[1]TABLEAU DE BORD'!H4940</f>
        <v>0</v>
      </c>
      <c r="CJ4942">
        <f>'[1]TABLEAU DE BORD'!K4940-'[1]TABLEAU DE BORD'!I4940</f>
        <v>0</v>
      </c>
    </row>
    <row r="4943" spans="84:88" x14ac:dyDescent="0.25">
      <c r="CF4943">
        <f>'[1]TABLEAU DE BORD'!B4941</f>
        <v>0</v>
      </c>
      <c r="CG4943">
        <f>'[1]TABLEAU DE BORD'!E4941-'[1]TABLEAU DE BORD'!C4941</f>
        <v>0</v>
      </c>
      <c r="CI4943">
        <f>'[1]TABLEAU DE BORD'!H4941</f>
        <v>0</v>
      </c>
      <c r="CJ4943">
        <f>'[1]TABLEAU DE BORD'!K4941-'[1]TABLEAU DE BORD'!I4941</f>
        <v>0</v>
      </c>
    </row>
    <row r="4944" spans="84:88" x14ac:dyDescent="0.25">
      <c r="CF4944">
        <f>'[1]TABLEAU DE BORD'!B4942</f>
        <v>0</v>
      </c>
      <c r="CG4944">
        <f>'[1]TABLEAU DE BORD'!E4942-'[1]TABLEAU DE BORD'!C4942</f>
        <v>0</v>
      </c>
      <c r="CI4944">
        <f>'[1]TABLEAU DE BORD'!H4942</f>
        <v>0</v>
      </c>
      <c r="CJ4944">
        <f>'[1]TABLEAU DE BORD'!K4942-'[1]TABLEAU DE BORD'!I4942</f>
        <v>0</v>
      </c>
    </row>
    <row r="4945" spans="84:88" x14ac:dyDescent="0.25">
      <c r="CF4945">
        <f>'[1]TABLEAU DE BORD'!B4943</f>
        <v>0</v>
      </c>
      <c r="CG4945">
        <f>'[1]TABLEAU DE BORD'!E4943-'[1]TABLEAU DE BORD'!C4943</f>
        <v>0</v>
      </c>
      <c r="CI4945">
        <f>'[1]TABLEAU DE BORD'!H4943</f>
        <v>0</v>
      </c>
      <c r="CJ4945">
        <f>'[1]TABLEAU DE BORD'!K4943-'[1]TABLEAU DE BORD'!I4943</f>
        <v>0</v>
      </c>
    </row>
    <row r="4946" spans="84:88" x14ac:dyDescent="0.25">
      <c r="CF4946">
        <f>'[1]TABLEAU DE BORD'!B4944</f>
        <v>0</v>
      </c>
      <c r="CG4946">
        <f>'[1]TABLEAU DE BORD'!E4944-'[1]TABLEAU DE BORD'!C4944</f>
        <v>0</v>
      </c>
      <c r="CI4946">
        <f>'[1]TABLEAU DE BORD'!H4944</f>
        <v>0</v>
      </c>
      <c r="CJ4946">
        <f>'[1]TABLEAU DE BORD'!K4944-'[1]TABLEAU DE BORD'!I4944</f>
        <v>0</v>
      </c>
    </row>
    <row r="4947" spans="84:88" x14ac:dyDescent="0.25">
      <c r="CF4947">
        <f>'[1]TABLEAU DE BORD'!B4945</f>
        <v>0</v>
      </c>
      <c r="CG4947">
        <f>'[1]TABLEAU DE BORD'!E4945-'[1]TABLEAU DE BORD'!C4945</f>
        <v>0</v>
      </c>
      <c r="CI4947">
        <f>'[1]TABLEAU DE BORD'!H4945</f>
        <v>0</v>
      </c>
      <c r="CJ4947">
        <f>'[1]TABLEAU DE BORD'!K4945-'[1]TABLEAU DE BORD'!I4945</f>
        <v>0</v>
      </c>
    </row>
    <row r="4948" spans="84:88" x14ac:dyDescent="0.25">
      <c r="CF4948">
        <f>'[1]TABLEAU DE BORD'!B4946</f>
        <v>0</v>
      </c>
      <c r="CG4948">
        <f>'[1]TABLEAU DE BORD'!E4946-'[1]TABLEAU DE BORD'!C4946</f>
        <v>0</v>
      </c>
      <c r="CI4948">
        <f>'[1]TABLEAU DE BORD'!H4946</f>
        <v>0</v>
      </c>
      <c r="CJ4948">
        <f>'[1]TABLEAU DE BORD'!K4946-'[1]TABLEAU DE BORD'!I4946</f>
        <v>0</v>
      </c>
    </row>
    <row r="4949" spans="84:88" x14ac:dyDescent="0.25">
      <c r="CF4949">
        <f>'[1]TABLEAU DE BORD'!B4947</f>
        <v>0</v>
      </c>
      <c r="CG4949">
        <f>'[1]TABLEAU DE BORD'!E4947-'[1]TABLEAU DE BORD'!C4947</f>
        <v>0</v>
      </c>
      <c r="CI4949">
        <f>'[1]TABLEAU DE BORD'!H4947</f>
        <v>0</v>
      </c>
      <c r="CJ4949">
        <f>'[1]TABLEAU DE BORD'!K4947-'[1]TABLEAU DE BORD'!I4947</f>
        <v>0</v>
      </c>
    </row>
    <row r="4950" spans="84:88" x14ac:dyDescent="0.25">
      <c r="CF4950">
        <f>'[1]TABLEAU DE BORD'!B4948</f>
        <v>0</v>
      </c>
      <c r="CG4950">
        <f>'[1]TABLEAU DE BORD'!E4948-'[1]TABLEAU DE BORD'!C4948</f>
        <v>0</v>
      </c>
      <c r="CI4950">
        <f>'[1]TABLEAU DE BORD'!H4948</f>
        <v>0</v>
      </c>
      <c r="CJ4950">
        <f>'[1]TABLEAU DE BORD'!K4948-'[1]TABLEAU DE BORD'!I4948</f>
        <v>0</v>
      </c>
    </row>
    <row r="4951" spans="84:88" x14ac:dyDescent="0.25">
      <c r="CF4951">
        <f>'[1]TABLEAU DE BORD'!B4949</f>
        <v>0</v>
      </c>
      <c r="CG4951">
        <f>'[1]TABLEAU DE BORD'!E4949-'[1]TABLEAU DE BORD'!C4949</f>
        <v>0</v>
      </c>
      <c r="CI4951">
        <f>'[1]TABLEAU DE BORD'!H4949</f>
        <v>0</v>
      </c>
      <c r="CJ4951">
        <f>'[1]TABLEAU DE BORD'!K4949-'[1]TABLEAU DE BORD'!I4949</f>
        <v>0</v>
      </c>
    </row>
    <row r="4952" spans="84:88" x14ac:dyDescent="0.25">
      <c r="CF4952">
        <f>'[1]TABLEAU DE BORD'!B4950</f>
        <v>0</v>
      </c>
      <c r="CG4952">
        <f>'[1]TABLEAU DE BORD'!E4950-'[1]TABLEAU DE BORD'!C4950</f>
        <v>0</v>
      </c>
      <c r="CI4952">
        <f>'[1]TABLEAU DE BORD'!H4950</f>
        <v>0</v>
      </c>
      <c r="CJ4952">
        <f>'[1]TABLEAU DE BORD'!K4950-'[1]TABLEAU DE BORD'!I4950</f>
        <v>0</v>
      </c>
    </row>
    <row r="4953" spans="84:88" x14ac:dyDescent="0.25">
      <c r="CF4953">
        <f>'[1]TABLEAU DE BORD'!B4951</f>
        <v>0</v>
      </c>
      <c r="CG4953">
        <f>'[1]TABLEAU DE BORD'!E4951-'[1]TABLEAU DE BORD'!C4951</f>
        <v>0</v>
      </c>
      <c r="CI4953">
        <f>'[1]TABLEAU DE BORD'!H4951</f>
        <v>0</v>
      </c>
      <c r="CJ4953">
        <f>'[1]TABLEAU DE BORD'!K4951-'[1]TABLEAU DE BORD'!I4951</f>
        <v>0</v>
      </c>
    </row>
    <row r="4954" spans="84:88" x14ac:dyDescent="0.25">
      <c r="CF4954">
        <f>'[1]TABLEAU DE BORD'!B4952</f>
        <v>0</v>
      </c>
      <c r="CG4954">
        <f>'[1]TABLEAU DE BORD'!E4952-'[1]TABLEAU DE BORD'!C4952</f>
        <v>0</v>
      </c>
      <c r="CI4954">
        <f>'[1]TABLEAU DE BORD'!H4952</f>
        <v>0</v>
      </c>
      <c r="CJ4954">
        <f>'[1]TABLEAU DE BORD'!K4952-'[1]TABLEAU DE BORD'!I4952</f>
        <v>0</v>
      </c>
    </row>
    <row r="4955" spans="84:88" x14ac:dyDescent="0.25">
      <c r="CF4955">
        <f>'[1]TABLEAU DE BORD'!B4953</f>
        <v>0</v>
      </c>
      <c r="CG4955">
        <f>'[1]TABLEAU DE BORD'!E4953-'[1]TABLEAU DE BORD'!C4953</f>
        <v>0</v>
      </c>
      <c r="CI4955">
        <f>'[1]TABLEAU DE BORD'!H4953</f>
        <v>0</v>
      </c>
      <c r="CJ4955">
        <f>'[1]TABLEAU DE BORD'!K4953-'[1]TABLEAU DE BORD'!I4953</f>
        <v>0</v>
      </c>
    </row>
    <row r="4956" spans="84:88" x14ac:dyDescent="0.25">
      <c r="CF4956">
        <f>'[1]TABLEAU DE BORD'!B4954</f>
        <v>0</v>
      </c>
      <c r="CG4956">
        <f>'[1]TABLEAU DE BORD'!E4954-'[1]TABLEAU DE BORD'!C4954</f>
        <v>0</v>
      </c>
      <c r="CI4956">
        <f>'[1]TABLEAU DE BORD'!H4954</f>
        <v>0</v>
      </c>
      <c r="CJ4956">
        <f>'[1]TABLEAU DE BORD'!K4954-'[1]TABLEAU DE BORD'!I4954</f>
        <v>0</v>
      </c>
    </row>
    <row r="4957" spans="84:88" x14ac:dyDescent="0.25">
      <c r="CF4957">
        <f>'[1]TABLEAU DE BORD'!B4955</f>
        <v>0</v>
      </c>
      <c r="CG4957">
        <f>'[1]TABLEAU DE BORD'!E4955-'[1]TABLEAU DE BORD'!C4955</f>
        <v>0</v>
      </c>
      <c r="CI4957">
        <f>'[1]TABLEAU DE BORD'!H4955</f>
        <v>0</v>
      </c>
      <c r="CJ4957">
        <f>'[1]TABLEAU DE BORD'!K4955-'[1]TABLEAU DE BORD'!I4955</f>
        <v>0</v>
      </c>
    </row>
    <row r="4958" spans="84:88" x14ac:dyDescent="0.25">
      <c r="CF4958">
        <f>'[1]TABLEAU DE BORD'!B4956</f>
        <v>0</v>
      </c>
      <c r="CG4958">
        <f>'[1]TABLEAU DE BORD'!E4956-'[1]TABLEAU DE BORD'!C4956</f>
        <v>0</v>
      </c>
      <c r="CI4958">
        <f>'[1]TABLEAU DE BORD'!H4956</f>
        <v>0</v>
      </c>
      <c r="CJ4958">
        <f>'[1]TABLEAU DE BORD'!K4956-'[1]TABLEAU DE BORD'!I4956</f>
        <v>0</v>
      </c>
    </row>
    <row r="4959" spans="84:88" x14ac:dyDescent="0.25">
      <c r="CF4959">
        <f>'[1]TABLEAU DE BORD'!B4957</f>
        <v>0</v>
      </c>
      <c r="CG4959">
        <f>'[1]TABLEAU DE BORD'!E4957-'[1]TABLEAU DE BORD'!C4957</f>
        <v>0</v>
      </c>
      <c r="CI4959">
        <f>'[1]TABLEAU DE BORD'!H4957</f>
        <v>0</v>
      </c>
      <c r="CJ4959">
        <f>'[1]TABLEAU DE BORD'!K4957-'[1]TABLEAU DE BORD'!I4957</f>
        <v>0</v>
      </c>
    </row>
    <row r="4960" spans="84:88" x14ac:dyDescent="0.25">
      <c r="CF4960">
        <f>'[1]TABLEAU DE BORD'!B4958</f>
        <v>0</v>
      </c>
      <c r="CG4960">
        <f>'[1]TABLEAU DE BORD'!E4958-'[1]TABLEAU DE BORD'!C4958</f>
        <v>0</v>
      </c>
      <c r="CI4960">
        <f>'[1]TABLEAU DE BORD'!H4958</f>
        <v>0</v>
      </c>
      <c r="CJ4960">
        <f>'[1]TABLEAU DE BORD'!K4958-'[1]TABLEAU DE BORD'!I4958</f>
        <v>0</v>
      </c>
    </row>
    <row r="4961" spans="84:88" x14ac:dyDescent="0.25">
      <c r="CF4961">
        <f>'[1]TABLEAU DE BORD'!B4959</f>
        <v>0</v>
      </c>
      <c r="CG4961">
        <f>'[1]TABLEAU DE BORD'!E4959-'[1]TABLEAU DE BORD'!C4959</f>
        <v>0</v>
      </c>
      <c r="CI4961">
        <f>'[1]TABLEAU DE BORD'!H4959</f>
        <v>0</v>
      </c>
      <c r="CJ4961">
        <f>'[1]TABLEAU DE BORD'!K4959-'[1]TABLEAU DE BORD'!I4959</f>
        <v>0</v>
      </c>
    </row>
    <row r="4962" spans="84:88" x14ac:dyDescent="0.25">
      <c r="CF4962">
        <f>'[1]TABLEAU DE BORD'!B4960</f>
        <v>0</v>
      </c>
      <c r="CG4962">
        <f>'[1]TABLEAU DE BORD'!E4960-'[1]TABLEAU DE BORD'!C4960</f>
        <v>0</v>
      </c>
      <c r="CI4962">
        <f>'[1]TABLEAU DE BORD'!H4960</f>
        <v>0</v>
      </c>
      <c r="CJ4962">
        <f>'[1]TABLEAU DE BORD'!K4960-'[1]TABLEAU DE BORD'!I4960</f>
        <v>0</v>
      </c>
    </row>
    <row r="4963" spans="84:88" x14ac:dyDescent="0.25">
      <c r="CF4963">
        <f>'[1]TABLEAU DE BORD'!B4961</f>
        <v>0</v>
      </c>
      <c r="CG4963">
        <f>'[1]TABLEAU DE BORD'!E4961-'[1]TABLEAU DE BORD'!C4961</f>
        <v>0</v>
      </c>
      <c r="CI4963">
        <f>'[1]TABLEAU DE BORD'!H4961</f>
        <v>0</v>
      </c>
      <c r="CJ4963">
        <f>'[1]TABLEAU DE BORD'!K4961-'[1]TABLEAU DE BORD'!I4961</f>
        <v>0</v>
      </c>
    </row>
    <row r="4964" spans="84:88" x14ac:dyDescent="0.25">
      <c r="CF4964">
        <f>'[1]TABLEAU DE BORD'!B4962</f>
        <v>0</v>
      </c>
      <c r="CG4964">
        <f>'[1]TABLEAU DE BORD'!E4962-'[1]TABLEAU DE BORD'!C4962</f>
        <v>0</v>
      </c>
      <c r="CI4964">
        <f>'[1]TABLEAU DE BORD'!H4962</f>
        <v>0</v>
      </c>
      <c r="CJ4964">
        <f>'[1]TABLEAU DE BORD'!K4962-'[1]TABLEAU DE BORD'!I4962</f>
        <v>0</v>
      </c>
    </row>
    <row r="4965" spans="84:88" x14ac:dyDescent="0.25">
      <c r="CF4965">
        <f>'[1]TABLEAU DE BORD'!B4963</f>
        <v>0</v>
      </c>
      <c r="CG4965">
        <f>'[1]TABLEAU DE BORD'!E4963-'[1]TABLEAU DE BORD'!C4963</f>
        <v>0</v>
      </c>
      <c r="CI4965">
        <f>'[1]TABLEAU DE BORD'!H4963</f>
        <v>0</v>
      </c>
      <c r="CJ4965">
        <f>'[1]TABLEAU DE BORD'!K4963-'[1]TABLEAU DE BORD'!I4963</f>
        <v>0</v>
      </c>
    </row>
    <row r="4966" spans="84:88" x14ac:dyDescent="0.25">
      <c r="CF4966">
        <f>'[1]TABLEAU DE BORD'!B4964</f>
        <v>0</v>
      </c>
      <c r="CG4966">
        <f>'[1]TABLEAU DE BORD'!E4964-'[1]TABLEAU DE BORD'!C4964</f>
        <v>0</v>
      </c>
      <c r="CI4966">
        <f>'[1]TABLEAU DE BORD'!H4964</f>
        <v>0</v>
      </c>
      <c r="CJ4966">
        <f>'[1]TABLEAU DE BORD'!K4964-'[1]TABLEAU DE BORD'!I4964</f>
        <v>0</v>
      </c>
    </row>
    <row r="4967" spans="84:88" x14ac:dyDescent="0.25">
      <c r="CF4967">
        <f>'[1]TABLEAU DE BORD'!B4965</f>
        <v>0</v>
      </c>
      <c r="CG4967">
        <f>'[1]TABLEAU DE BORD'!E4965-'[1]TABLEAU DE BORD'!C4965</f>
        <v>0</v>
      </c>
      <c r="CI4967">
        <f>'[1]TABLEAU DE BORD'!H4965</f>
        <v>0</v>
      </c>
      <c r="CJ4967">
        <f>'[1]TABLEAU DE BORD'!K4965-'[1]TABLEAU DE BORD'!I4965</f>
        <v>0</v>
      </c>
    </row>
    <row r="4968" spans="84:88" x14ac:dyDescent="0.25">
      <c r="CF4968">
        <f>'[1]TABLEAU DE BORD'!B4966</f>
        <v>0</v>
      </c>
      <c r="CG4968">
        <f>'[1]TABLEAU DE BORD'!E4966-'[1]TABLEAU DE BORD'!C4966</f>
        <v>0</v>
      </c>
      <c r="CI4968">
        <f>'[1]TABLEAU DE BORD'!H4966</f>
        <v>0</v>
      </c>
      <c r="CJ4968">
        <f>'[1]TABLEAU DE BORD'!K4966-'[1]TABLEAU DE BORD'!I4966</f>
        <v>0</v>
      </c>
    </row>
    <row r="4969" spans="84:88" x14ac:dyDescent="0.25">
      <c r="CF4969">
        <f>'[1]TABLEAU DE BORD'!B4967</f>
        <v>0</v>
      </c>
      <c r="CG4969">
        <f>'[1]TABLEAU DE BORD'!E4967-'[1]TABLEAU DE BORD'!C4967</f>
        <v>0</v>
      </c>
      <c r="CI4969">
        <f>'[1]TABLEAU DE BORD'!H4967</f>
        <v>0</v>
      </c>
      <c r="CJ4969">
        <f>'[1]TABLEAU DE BORD'!K4967-'[1]TABLEAU DE BORD'!I4967</f>
        <v>0</v>
      </c>
    </row>
    <row r="4970" spans="84:88" x14ac:dyDescent="0.25">
      <c r="CF4970">
        <f>'[1]TABLEAU DE BORD'!B4968</f>
        <v>0</v>
      </c>
      <c r="CG4970">
        <f>'[1]TABLEAU DE BORD'!E4968-'[1]TABLEAU DE BORD'!C4968</f>
        <v>0</v>
      </c>
      <c r="CI4970">
        <f>'[1]TABLEAU DE BORD'!H4968</f>
        <v>0</v>
      </c>
      <c r="CJ4970">
        <f>'[1]TABLEAU DE BORD'!K4968-'[1]TABLEAU DE BORD'!I4968</f>
        <v>0</v>
      </c>
    </row>
    <row r="4971" spans="84:88" x14ac:dyDescent="0.25">
      <c r="CF4971">
        <f>'[1]TABLEAU DE BORD'!B4969</f>
        <v>0</v>
      </c>
      <c r="CG4971">
        <f>'[1]TABLEAU DE BORD'!E4969-'[1]TABLEAU DE BORD'!C4969</f>
        <v>0</v>
      </c>
      <c r="CI4971">
        <f>'[1]TABLEAU DE BORD'!H4969</f>
        <v>0</v>
      </c>
      <c r="CJ4971">
        <f>'[1]TABLEAU DE BORD'!K4969-'[1]TABLEAU DE BORD'!I4969</f>
        <v>0</v>
      </c>
    </row>
    <row r="4972" spans="84:88" x14ac:dyDescent="0.25">
      <c r="CF4972">
        <f>'[1]TABLEAU DE BORD'!B4970</f>
        <v>0</v>
      </c>
      <c r="CG4972">
        <f>'[1]TABLEAU DE BORD'!E4970-'[1]TABLEAU DE BORD'!C4970</f>
        <v>0</v>
      </c>
      <c r="CI4972">
        <f>'[1]TABLEAU DE BORD'!H4970</f>
        <v>0</v>
      </c>
      <c r="CJ4972">
        <f>'[1]TABLEAU DE BORD'!K4970-'[1]TABLEAU DE BORD'!I4970</f>
        <v>0</v>
      </c>
    </row>
    <row r="4973" spans="84:88" x14ac:dyDescent="0.25">
      <c r="CF4973">
        <f>'[1]TABLEAU DE BORD'!B4971</f>
        <v>0</v>
      </c>
      <c r="CG4973">
        <f>'[1]TABLEAU DE BORD'!E4971-'[1]TABLEAU DE BORD'!C4971</f>
        <v>0</v>
      </c>
      <c r="CI4973">
        <f>'[1]TABLEAU DE BORD'!H4971</f>
        <v>0</v>
      </c>
      <c r="CJ4973">
        <f>'[1]TABLEAU DE BORD'!K4971-'[1]TABLEAU DE BORD'!I4971</f>
        <v>0</v>
      </c>
    </row>
    <row r="4974" spans="84:88" x14ac:dyDescent="0.25">
      <c r="CF4974">
        <f>'[1]TABLEAU DE BORD'!B4972</f>
        <v>0</v>
      </c>
      <c r="CG4974">
        <f>'[1]TABLEAU DE BORD'!E4972-'[1]TABLEAU DE BORD'!C4972</f>
        <v>0</v>
      </c>
      <c r="CI4974">
        <f>'[1]TABLEAU DE BORD'!H4972</f>
        <v>0</v>
      </c>
      <c r="CJ4974">
        <f>'[1]TABLEAU DE BORD'!K4972-'[1]TABLEAU DE BORD'!I4972</f>
        <v>0</v>
      </c>
    </row>
    <row r="4975" spans="84:88" x14ac:dyDescent="0.25">
      <c r="CF4975">
        <f>'[1]TABLEAU DE BORD'!B4973</f>
        <v>0</v>
      </c>
      <c r="CG4975">
        <f>'[1]TABLEAU DE BORD'!E4973-'[1]TABLEAU DE BORD'!C4973</f>
        <v>0</v>
      </c>
      <c r="CI4975">
        <f>'[1]TABLEAU DE BORD'!H4973</f>
        <v>0</v>
      </c>
      <c r="CJ4975">
        <f>'[1]TABLEAU DE BORD'!K4973-'[1]TABLEAU DE BORD'!I4973</f>
        <v>0</v>
      </c>
    </row>
    <row r="4976" spans="84:88" x14ac:dyDescent="0.25">
      <c r="CF4976">
        <f>'[1]TABLEAU DE BORD'!B4974</f>
        <v>0</v>
      </c>
      <c r="CG4976">
        <f>'[1]TABLEAU DE BORD'!E4974-'[1]TABLEAU DE BORD'!C4974</f>
        <v>0</v>
      </c>
      <c r="CI4976">
        <f>'[1]TABLEAU DE BORD'!H4974</f>
        <v>0</v>
      </c>
      <c r="CJ4976">
        <f>'[1]TABLEAU DE BORD'!K4974-'[1]TABLEAU DE BORD'!I4974</f>
        <v>0</v>
      </c>
    </row>
    <row r="4977" spans="84:88" x14ac:dyDescent="0.25">
      <c r="CF4977">
        <f>'[1]TABLEAU DE BORD'!B4975</f>
        <v>0</v>
      </c>
      <c r="CG4977">
        <f>'[1]TABLEAU DE BORD'!E4975-'[1]TABLEAU DE BORD'!C4975</f>
        <v>0</v>
      </c>
      <c r="CI4977">
        <f>'[1]TABLEAU DE BORD'!H4975</f>
        <v>0</v>
      </c>
      <c r="CJ4977">
        <f>'[1]TABLEAU DE BORD'!K4975-'[1]TABLEAU DE BORD'!I4975</f>
        <v>0</v>
      </c>
    </row>
    <row r="4978" spans="84:88" x14ac:dyDescent="0.25">
      <c r="CF4978">
        <f>'[1]TABLEAU DE BORD'!B4976</f>
        <v>0</v>
      </c>
      <c r="CG4978">
        <f>'[1]TABLEAU DE BORD'!E4976-'[1]TABLEAU DE BORD'!C4976</f>
        <v>0</v>
      </c>
      <c r="CI4978">
        <f>'[1]TABLEAU DE BORD'!H4976</f>
        <v>0</v>
      </c>
      <c r="CJ4978">
        <f>'[1]TABLEAU DE BORD'!K4976-'[1]TABLEAU DE BORD'!I4976</f>
        <v>0</v>
      </c>
    </row>
    <row r="4979" spans="84:88" x14ac:dyDescent="0.25">
      <c r="CF4979">
        <f>'[1]TABLEAU DE BORD'!B4977</f>
        <v>0</v>
      </c>
      <c r="CG4979">
        <f>'[1]TABLEAU DE BORD'!E4977-'[1]TABLEAU DE BORD'!C4977</f>
        <v>0</v>
      </c>
      <c r="CI4979">
        <f>'[1]TABLEAU DE BORD'!H4977</f>
        <v>0</v>
      </c>
      <c r="CJ4979">
        <f>'[1]TABLEAU DE BORD'!K4977-'[1]TABLEAU DE BORD'!I4977</f>
        <v>0</v>
      </c>
    </row>
    <row r="4980" spans="84:88" x14ac:dyDescent="0.25">
      <c r="CF4980">
        <f>'[1]TABLEAU DE BORD'!B4978</f>
        <v>0</v>
      </c>
      <c r="CG4980">
        <f>'[1]TABLEAU DE BORD'!E4978-'[1]TABLEAU DE BORD'!C4978</f>
        <v>0</v>
      </c>
      <c r="CI4980">
        <f>'[1]TABLEAU DE BORD'!H4978</f>
        <v>0</v>
      </c>
      <c r="CJ4980">
        <f>'[1]TABLEAU DE BORD'!K4978-'[1]TABLEAU DE BORD'!I4978</f>
        <v>0</v>
      </c>
    </row>
    <row r="4981" spans="84:88" x14ac:dyDescent="0.25">
      <c r="CF4981">
        <f>'[1]TABLEAU DE BORD'!B4979</f>
        <v>0</v>
      </c>
      <c r="CG4981">
        <f>'[1]TABLEAU DE BORD'!E4979-'[1]TABLEAU DE BORD'!C4979</f>
        <v>0</v>
      </c>
      <c r="CI4981">
        <f>'[1]TABLEAU DE BORD'!H4979</f>
        <v>0</v>
      </c>
      <c r="CJ4981">
        <f>'[1]TABLEAU DE BORD'!K4979-'[1]TABLEAU DE BORD'!I4979</f>
        <v>0</v>
      </c>
    </row>
    <row r="4982" spans="84:88" x14ac:dyDescent="0.25">
      <c r="CF4982">
        <f>'[1]TABLEAU DE BORD'!B4980</f>
        <v>0</v>
      </c>
      <c r="CG4982">
        <f>'[1]TABLEAU DE BORD'!E4980-'[1]TABLEAU DE BORD'!C4980</f>
        <v>0</v>
      </c>
      <c r="CI4982">
        <f>'[1]TABLEAU DE BORD'!H4980</f>
        <v>0</v>
      </c>
      <c r="CJ4982">
        <f>'[1]TABLEAU DE BORD'!K4980-'[1]TABLEAU DE BORD'!I4980</f>
        <v>0</v>
      </c>
    </row>
    <row r="4983" spans="84:88" x14ac:dyDescent="0.25">
      <c r="CF4983">
        <f>'[1]TABLEAU DE BORD'!B4981</f>
        <v>0</v>
      </c>
      <c r="CG4983">
        <f>'[1]TABLEAU DE BORD'!E4981-'[1]TABLEAU DE BORD'!C4981</f>
        <v>0</v>
      </c>
      <c r="CI4983">
        <f>'[1]TABLEAU DE BORD'!H4981</f>
        <v>0</v>
      </c>
      <c r="CJ4983">
        <f>'[1]TABLEAU DE BORD'!K4981-'[1]TABLEAU DE BORD'!I4981</f>
        <v>0</v>
      </c>
    </row>
    <row r="4984" spans="84:88" x14ac:dyDescent="0.25">
      <c r="CF4984">
        <f>'[1]TABLEAU DE BORD'!B4982</f>
        <v>0</v>
      </c>
      <c r="CG4984">
        <f>'[1]TABLEAU DE BORD'!E4982-'[1]TABLEAU DE BORD'!C4982</f>
        <v>0</v>
      </c>
      <c r="CI4984">
        <f>'[1]TABLEAU DE BORD'!H4982</f>
        <v>0</v>
      </c>
      <c r="CJ4984">
        <f>'[1]TABLEAU DE BORD'!K4982-'[1]TABLEAU DE BORD'!I4982</f>
        <v>0</v>
      </c>
    </row>
    <row r="4985" spans="84:88" x14ac:dyDescent="0.25">
      <c r="CF4985">
        <f>'[1]TABLEAU DE BORD'!B4983</f>
        <v>0</v>
      </c>
      <c r="CG4985">
        <f>'[1]TABLEAU DE BORD'!E4983-'[1]TABLEAU DE BORD'!C4983</f>
        <v>0</v>
      </c>
      <c r="CI4985">
        <f>'[1]TABLEAU DE BORD'!H4983</f>
        <v>0</v>
      </c>
      <c r="CJ4985">
        <f>'[1]TABLEAU DE BORD'!K4983-'[1]TABLEAU DE BORD'!I4983</f>
        <v>0</v>
      </c>
    </row>
    <row r="4986" spans="84:88" x14ac:dyDescent="0.25">
      <c r="CF4986">
        <f>'[1]TABLEAU DE BORD'!B4984</f>
        <v>0</v>
      </c>
      <c r="CG4986">
        <f>'[1]TABLEAU DE BORD'!E4984-'[1]TABLEAU DE BORD'!C4984</f>
        <v>0</v>
      </c>
      <c r="CI4986">
        <f>'[1]TABLEAU DE BORD'!H4984</f>
        <v>0</v>
      </c>
      <c r="CJ4986">
        <f>'[1]TABLEAU DE BORD'!K4984-'[1]TABLEAU DE BORD'!I4984</f>
        <v>0</v>
      </c>
    </row>
    <row r="4987" spans="84:88" x14ac:dyDescent="0.25">
      <c r="CF4987">
        <f>'[1]TABLEAU DE BORD'!B4985</f>
        <v>0</v>
      </c>
      <c r="CG4987">
        <f>'[1]TABLEAU DE BORD'!E4985-'[1]TABLEAU DE BORD'!C4985</f>
        <v>0</v>
      </c>
      <c r="CI4987">
        <f>'[1]TABLEAU DE BORD'!H4985</f>
        <v>0</v>
      </c>
      <c r="CJ4987">
        <f>'[1]TABLEAU DE BORD'!K4985-'[1]TABLEAU DE BORD'!I4985</f>
        <v>0</v>
      </c>
    </row>
    <row r="4988" spans="84:88" x14ac:dyDescent="0.25">
      <c r="CF4988">
        <f>'[1]TABLEAU DE BORD'!B4986</f>
        <v>0</v>
      </c>
      <c r="CG4988">
        <f>'[1]TABLEAU DE BORD'!E4986-'[1]TABLEAU DE BORD'!C4986</f>
        <v>0</v>
      </c>
      <c r="CI4988">
        <f>'[1]TABLEAU DE BORD'!H4986</f>
        <v>0</v>
      </c>
      <c r="CJ4988">
        <f>'[1]TABLEAU DE BORD'!K4986-'[1]TABLEAU DE BORD'!I4986</f>
        <v>0</v>
      </c>
    </row>
    <row r="4989" spans="84:88" x14ac:dyDescent="0.25">
      <c r="CF4989">
        <f>'[1]TABLEAU DE BORD'!B4987</f>
        <v>0</v>
      </c>
      <c r="CG4989">
        <f>'[1]TABLEAU DE BORD'!E4987-'[1]TABLEAU DE BORD'!C4987</f>
        <v>0</v>
      </c>
      <c r="CI4989">
        <f>'[1]TABLEAU DE BORD'!H4987</f>
        <v>0</v>
      </c>
      <c r="CJ4989">
        <f>'[1]TABLEAU DE BORD'!K4987-'[1]TABLEAU DE BORD'!I4987</f>
        <v>0</v>
      </c>
    </row>
    <row r="4990" spans="84:88" x14ac:dyDescent="0.25">
      <c r="CF4990">
        <f>'[1]TABLEAU DE BORD'!B4988</f>
        <v>0</v>
      </c>
      <c r="CG4990">
        <f>'[1]TABLEAU DE BORD'!E4988-'[1]TABLEAU DE BORD'!C4988</f>
        <v>0</v>
      </c>
      <c r="CI4990">
        <f>'[1]TABLEAU DE BORD'!H4988</f>
        <v>0</v>
      </c>
      <c r="CJ4990">
        <f>'[1]TABLEAU DE BORD'!K4988-'[1]TABLEAU DE BORD'!I4988</f>
        <v>0</v>
      </c>
    </row>
    <row r="4991" spans="84:88" x14ac:dyDescent="0.25">
      <c r="CF4991">
        <f>'[1]TABLEAU DE BORD'!B4989</f>
        <v>0</v>
      </c>
      <c r="CG4991">
        <f>'[1]TABLEAU DE BORD'!E4989-'[1]TABLEAU DE BORD'!C4989</f>
        <v>0</v>
      </c>
      <c r="CI4991">
        <f>'[1]TABLEAU DE BORD'!H4989</f>
        <v>0</v>
      </c>
      <c r="CJ4991">
        <f>'[1]TABLEAU DE BORD'!K4989-'[1]TABLEAU DE BORD'!I4989</f>
        <v>0</v>
      </c>
    </row>
    <row r="4992" spans="84:88" x14ac:dyDescent="0.25">
      <c r="CF4992">
        <f>'[1]TABLEAU DE BORD'!B4990</f>
        <v>0</v>
      </c>
      <c r="CG4992">
        <f>'[1]TABLEAU DE BORD'!E4990-'[1]TABLEAU DE BORD'!C4990</f>
        <v>0</v>
      </c>
      <c r="CI4992">
        <f>'[1]TABLEAU DE BORD'!H4990</f>
        <v>0</v>
      </c>
      <c r="CJ4992">
        <f>'[1]TABLEAU DE BORD'!K4990-'[1]TABLEAU DE BORD'!I4990</f>
        <v>0</v>
      </c>
    </row>
    <row r="4993" spans="84:88" x14ac:dyDescent="0.25">
      <c r="CF4993">
        <f>'[1]TABLEAU DE BORD'!B4991</f>
        <v>0</v>
      </c>
      <c r="CG4993">
        <f>'[1]TABLEAU DE BORD'!E4991-'[1]TABLEAU DE BORD'!C4991</f>
        <v>0</v>
      </c>
      <c r="CI4993">
        <f>'[1]TABLEAU DE BORD'!H4991</f>
        <v>0</v>
      </c>
      <c r="CJ4993">
        <f>'[1]TABLEAU DE BORD'!K4991-'[1]TABLEAU DE BORD'!I4991</f>
        <v>0</v>
      </c>
    </row>
    <row r="4994" spans="84:88" x14ac:dyDescent="0.25">
      <c r="CF4994">
        <f>'[1]TABLEAU DE BORD'!B4992</f>
        <v>0</v>
      </c>
      <c r="CG4994">
        <f>'[1]TABLEAU DE BORD'!E4992-'[1]TABLEAU DE BORD'!C4992</f>
        <v>0</v>
      </c>
      <c r="CI4994">
        <f>'[1]TABLEAU DE BORD'!H4992</f>
        <v>0</v>
      </c>
      <c r="CJ4994">
        <f>'[1]TABLEAU DE BORD'!K4992-'[1]TABLEAU DE BORD'!I4992</f>
        <v>0</v>
      </c>
    </row>
    <row r="4995" spans="84:88" x14ac:dyDescent="0.25">
      <c r="CF4995">
        <f>'[1]TABLEAU DE BORD'!B4993</f>
        <v>0</v>
      </c>
      <c r="CG4995">
        <f>'[1]TABLEAU DE BORD'!E4993-'[1]TABLEAU DE BORD'!C4993</f>
        <v>0</v>
      </c>
      <c r="CI4995">
        <f>'[1]TABLEAU DE BORD'!H4993</f>
        <v>0</v>
      </c>
      <c r="CJ4995">
        <f>'[1]TABLEAU DE BORD'!K4993-'[1]TABLEAU DE BORD'!I4993</f>
        <v>0</v>
      </c>
    </row>
    <row r="4996" spans="84:88" x14ac:dyDescent="0.25">
      <c r="CF4996">
        <f>'[1]TABLEAU DE BORD'!B4994</f>
        <v>0</v>
      </c>
      <c r="CG4996">
        <f>'[1]TABLEAU DE BORD'!E4994-'[1]TABLEAU DE BORD'!C4994</f>
        <v>0</v>
      </c>
      <c r="CI4996">
        <f>'[1]TABLEAU DE BORD'!H4994</f>
        <v>0</v>
      </c>
      <c r="CJ4996">
        <f>'[1]TABLEAU DE BORD'!K4994-'[1]TABLEAU DE BORD'!I4994</f>
        <v>0</v>
      </c>
    </row>
    <row r="4997" spans="84:88" x14ac:dyDescent="0.25">
      <c r="CF4997">
        <f>'[1]TABLEAU DE BORD'!B4995</f>
        <v>0</v>
      </c>
      <c r="CG4997">
        <f>'[1]TABLEAU DE BORD'!E4995-'[1]TABLEAU DE BORD'!C4995</f>
        <v>0</v>
      </c>
      <c r="CI4997">
        <f>'[1]TABLEAU DE BORD'!H4995</f>
        <v>0</v>
      </c>
      <c r="CJ4997">
        <f>'[1]TABLEAU DE BORD'!K4995-'[1]TABLEAU DE BORD'!I4995</f>
        <v>0</v>
      </c>
    </row>
    <row r="4998" spans="84:88" x14ac:dyDescent="0.25">
      <c r="CF4998">
        <f>'[1]TABLEAU DE BORD'!B4996</f>
        <v>0</v>
      </c>
      <c r="CG4998">
        <f>'[1]TABLEAU DE BORD'!E4996-'[1]TABLEAU DE BORD'!C4996</f>
        <v>0</v>
      </c>
      <c r="CI4998">
        <f>'[1]TABLEAU DE BORD'!H4996</f>
        <v>0</v>
      </c>
      <c r="CJ4998">
        <f>'[1]TABLEAU DE BORD'!K4996-'[1]TABLEAU DE BORD'!I4996</f>
        <v>0</v>
      </c>
    </row>
    <row r="4999" spans="84:88" x14ac:dyDescent="0.25">
      <c r="CF4999">
        <f>'[1]TABLEAU DE BORD'!B4997</f>
        <v>0</v>
      </c>
      <c r="CG4999">
        <f>'[1]TABLEAU DE BORD'!E4997-'[1]TABLEAU DE BORD'!C4997</f>
        <v>0</v>
      </c>
      <c r="CI4999">
        <f>'[1]TABLEAU DE BORD'!H4997</f>
        <v>0</v>
      </c>
      <c r="CJ4999">
        <f>'[1]TABLEAU DE BORD'!K4997-'[1]TABLEAU DE BORD'!I4997</f>
        <v>0</v>
      </c>
    </row>
    <row r="5000" spans="84:88" x14ac:dyDescent="0.25">
      <c r="CF5000">
        <f>'[1]TABLEAU DE BORD'!B4998</f>
        <v>0</v>
      </c>
      <c r="CG5000">
        <f>'[1]TABLEAU DE BORD'!E4998-'[1]TABLEAU DE BORD'!C4998</f>
        <v>0</v>
      </c>
      <c r="CI5000">
        <f>'[1]TABLEAU DE BORD'!H4998</f>
        <v>0</v>
      </c>
      <c r="CJ5000">
        <f>'[1]TABLEAU DE BORD'!K4998-'[1]TABLEAU DE BORD'!I4998</f>
        <v>0</v>
      </c>
    </row>
    <row r="5001" spans="84:88" x14ac:dyDescent="0.25">
      <c r="CF5001">
        <f>'[1]TABLEAU DE BORD'!B4999</f>
        <v>0</v>
      </c>
      <c r="CG5001">
        <f>'[1]TABLEAU DE BORD'!E4999-'[1]TABLEAU DE BORD'!C4999</f>
        <v>0</v>
      </c>
      <c r="CI5001">
        <f>'[1]TABLEAU DE BORD'!H4999</f>
        <v>0</v>
      </c>
      <c r="CJ5001">
        <f>'[1]TABLEAU DE BORD'!K4999-'[1]TABLEAU DE BORD'!I4999</f>
        <v>0</v>
      </c>
    </row>
    <row r="5002" spans="84:88" x14ac:dyDescent="0.25">
      <c r="CF5002">
        <f>'[1]TABLEAU DE BORD'!B5000</f>
        <v>0</v>
      </c>
      <c r="CG5002">
        <f>'[1]TABLEAU DE BORD'!E5000-'[1]TABLEAU DE BORD'!C5000</f>
        <v>0</v>
      </c>
      <c r="CI5002">
        <f>'[1]TABLEAU DE BORD'!H5000</f>
        <v>0</v>
      </c>
      <c r="CJ5002">
        <f>'[1]TABLEAU DE BORD'!K5000-'[1]TABLEAU DE BORD'!I5000</f>
        <v>0</v>
      </c>
    </row>
    <row r="5003" spans="84:88" x14ac:dyDescent="0.25">
      <c r="CF5003">
        <f>'[1]TABLEAU DE BORD'!B5001</f>
        <v>0</v>
      </c>
      <c r="CG5003">
        <f>'[1]TABLEAU DE BORD'!E5001-'[1]TABLEAU DE BORD'!C5001</f>
        <v>0</v>
      </c>
      <c r="CI5003">
        <f>'[1]TABLEAU DE BORD'!H5001</f>
        <v>0</v>
      </c>
      <c r="CJ5003">
        <f>'[1]TABLEAU DE BORD'!K5001-'[1]TABLEAU DE BORD'!I5001</f>
        <v>0</v>
      </c>
    </row>
    <row r="5004" spans="84:88" x14ac:dyDescent="0.25">
      <c r="CF5004">
        <f>'[1]TABLEAU DE BORD'!B5002</f>
        <v>0</v>
      </c>
      <c r="CG5004">
        <f>'[1]TABLEAU DE BORD'!E5002-'[1]TABLEAU DE BORD'!C5002</f>
        <v>0</v>
      </c>
      <c r="CI5004">
        <f>'[1]TABLEAU DE BORD'!H5002</f>
        <v>0</v>
      </c>
      <c r="CJ5004">
        <f>'[1]TABLEAU DE BORD'!K5002-'[1]TABLEAU DE BORD'!I5002</f>
        <v>0</v>
      </c>
    </row>
    <row r="5005" spans="84:88" x14ac:dyDescent="0.25">
      <c r="CF5005">
        <f>'[1]TABLEAU DE BORD'!B5003</f>
        <v>0</v>
      </c>
      <c r="CG5005">
        <f>'[1]TABLEAU DE BORD'!E5003-'[1]TABLEAU DE BORD'!C5003</f>
        <v>0</v>
      </c>
      <c r="CI5005">
        <f>'[1]TABLEAU DE BORD'!H5003</f>
        <v>0</v>
      </c>
      <c r="CJ5005">
        <f>'[1]TABLEAU DE BORD'!K5003-'[1]TABLEAU DE BORD'!I5003</f>
        <v>0</v>
      </c>
    </row>
    <row r="5006" spans="84:88" x14ac:dyDescent="0.25">
      <c r="CF5006">
        <f>'[1]TABLEAU DE BORD'!B5004</f>
        <v>0</v>
      </c>
      <c r="CG5006">
        <f>'[1]TABLEAU DE BORD'!E5004-'[1]TABLEAU DE BORD'!C5004</f>
        <v>0</v>
      </c>
      <c r="CI5006">
        <f>'[1]TABLEAU DE BORD'!H5004</f>
        <v>0</v>
      </c>
      <c r="CJ5006">
        <f>'[1]TABLEAU DE BORD'!K5004-'[1]TABLEAU DE BORD'!I5004</f>
        <v>0</v>
      </c>
    </row>
    <row r="5007" spans="84:88" x14ac:dyDescent="0.25">
      <c r="CF5007">
        <f>'[1]TABLEAU DE BORD'!B5005</f>
        <v>0</v>
      </c>
      <c r="CG5007">
        <f>'[1]TABLEAU DE BORD'!E5005-'[1]TABLEAU DE BORD'!C5005</f>
        <v>0</v>
      </c>
      <c r="CI5007">
        <f>'[1]TABLEAU DE BORD'!H5005</f>
        <v>0</v>
      </c>
      <c r="CJ5007">
        <f>'[1]TABLEAU DE BORD'!K5005-'[1]TABLEAU DE BORD'!I5005</f>
        <v>0</v>
      </c>
    </row>
    <row r="5008" spans="84:88" x14ac:dyDescent="0.25">
      <c r="CF5008">
        <f>'[1]TABLEAU DE BORD'!B5006</f>
        <v>0</v>
      </c>
      <c r="CG5008">
        <f>'[1]TABLEAU DE BORD'!E5006-'[1]TABLEAU DE BORD'!C5006</f>
        <v>0</v>
      </c>
      <c r="CI5008">
        <f>'[1]TABLEAU DE BORD'!H5006</f>
        <v>0</v>
      </c>
      <c r="CJ5008">
        <f>'[1]TABLEAU DE BORD'!K5006-'[1]TABLEAU DE BORD'!I5006</f>
        <v>0</v>
      </c>
    </row>
    <row r="5009" spans="84:88" x14ac:dyDescent="0.25">
      <c r="CF5009">
        <f>'[1]TABLEAU DE BORD'!B5007</f>
        <v>0</v>
      </c>
      <c r="CG5009">
        <f>'[1]TABLEAU DE BORD'!E5007-'[1]TABLEAU DE BORD'!C5007</f>
        <v>0</v>
      </c>
      <c r="CI5009">
        <f>'[1]TABLEAU DE BORD'!H5007</f>
        <v>0</v>
      </c>
      <c r="CJ5009">
        <f>'[1]TABLEAU DE BORD'!K5007-'[1]TABLEAU DE BORD'!I5007</f>
        <v>0</v>
      </c>
    </row>
    <row r="5010" spans="84:88" x14ac:dyDescent="0.25">
      <c r="CF5010">
        <f>'[1]TABLEAU DE BORD'!B5008</f>
        <v>0</v>
      </c>
      <c r="CG5010">
        <f>'[1]TABLEAU DE BORD'!E5008-'[1]TABLEAU DE BORD'!C5008</f>
        <v>0</v>
      </c>
      <c r="CI5010">
        <f>'[1]TABLEAU DE BORD'!H5008</f>
        <v>0</v>
      </c>
      <c r="CJ5010">
        <f>'[1]TABLEAU DE BORD'!K5008-'[1]TABLEAU DE BORD'!I5008</f>
        <v>0</v>
      </c>
    </row>
    <row r="5011" spans="84:88" x14ac:dyDescent="0.25">
      <c r="CF5011">
        <f>'[1]TABLEAU DE BORD'!B5009</f>
        <v>0</v>
      </c>
      <c r="CG5011">
        <f>'[1]TABLEAU DE BORD'!E5009-'[1]TABLEAU DE BORD'!C5009</f>
        <v>0</v>
      </c>
      <c r="CI5011">
        <f>'[1]TABLEAU DE BORD'!H5009</f>
        <v>0</v>
      </c>
      <c r="CJ5011">
        <f>'[1]TABLEAU DE BORD'!K5009-'[1]TABLEAU DE BORD'!I5009</f>
        <v>0</v>
      </c>
    </row>
    <row r="5012" spans="84:88" x14ac:dyDescent="0.25">
      <c r="CF5012">
        <f>'[1]TABLEAU DE BORD'!B5010</f>
        <v>0</v>
      </c>
      <c r="CG5012">
        <f>'[1]TABLEAU DE BORD'!E5010-'[1]TABLEAU DE BORD'!C5010</f>
        <v>0</v>
      </c>
      <c r="CI5012">
        <f>'[1]TABLEAU DE BORD'!H5010</f>
        <v>0</v>
      </c>
      <c r="CJ5012">
        <f>'[1]TABLEAU DE BORD'!K5010-'[1]TABLEAU DE BORD'!I5010</f>
        <v>0</v>
      </c>
    </row>
    <row r="5013" spans="84:88" x14ac:dyDescent="0.25">
      <c r="CF5013">
        <f>'[1]TABLEAU DE BORD'!B5011</f>
        <v>0</v>
      </c>
      <c r="CG5013">
        <f>'[1]TABLEAU DE BORD'!E5011-'[1]TABLEAU DE BORD'!C5011</f>
        <v>0</v>
      </c>
      <c r="CI5013">
        <f>'[1]TABLEAU DE BORD'!H5011</f>
        <v>0</v>
      </c>
      <c r="CJ5013">
        <f>'[1]TABLEAU DE BORD'!K5011-'[1]TABLEAU DE BORD'!I5011</f>
        <v>0</v>
      </c>
    </row>
    <row r="5014" spans="84:88" x14ac:dyDescent="0.25">
      <c r="CF5014">
        <f>'[1]TABLEAU DE BORD'!B5012</f>
        <v>0</v>
      </c>
      <c r="CG5014">
        <f>'[1]TABLEAU DE BORD'!E5012-'[1]TABLEAU DE BORD'!C5012</f>
        <v>0</v>
      </c>
      <c r="CI5014">
        <f>'[1]TABLEAU DE BORD'!H5012</f>
        <v>0</v>
      </c>
      <c r="CJ5014">
        <f>'[1]TABLEAU DE BORD'!K5012-'[1]TABLEAU DE BORD'!I5012</f>
        <v>0</v>
      </c>
    </row>
    <row r="5015" spans="84:88" x14ac:dyDescent="0.25">
      <c r="CF5015">
        <f>'[1]TABLEAU DE BORD'!B5013</f>
        <v>0</v>
      </c>
      <c r="CG5015">
        <f>'[1]TABLEAU DE BORD'!E5013-'[1]TABLEAU DE BORD'!C5013</f>
        <v>0</v>
      </c>
      <c r="CI5015">
        <f>'[1]TABLEAU DE BORD'!H5013</f>
        <v>0</v>
      </c>
      <c r="CJ5015">
        <f>'[1]TABLEAU DE BORD'!K5013-'[1]TABLEAU DE BORD'!I5013</f>
        <v>0</v>
      </c>
    </row>
    <row r="5016" spans="84:88" x14ac:dyDescent="0.25">
      <c r="CF5016">
        <f>'[1]TABLEAU DE BORD'!B5014</f>
        <v>0</v>
      </c>
      <c r="CG5016">
        <f>'[1]TABLEAU DE BORD'!E5014-'[1]TABLEAU DE BORD'!C5014</f>
        <v>0</v>
      </c>
      <c r="CI5016">
        <f>'[1]TABLEAU DE BORD'!H5014</f>
        <v>0</v>
      </c>
      <c r="CJ5016">
        <f>'[1]TABLEAU DE BORD'!K5014-'[1]TABLEAU DE BORD'!I5014</f>
        <v>0</v>
      </c>
    </row>
    <row r="5017" spans="84:88" x14ac:dyDescent="0.25">
      <c r="CF5017">
        <f>'[1]TABLEAU DE BORD'!B5015</f>
        <v>0</v>
      </c>
      <c r="CG5017">
        <f>'[1]TABLEAU DE BORD'!E5015-'[1]TABLEAU DE BORD'!C5015</f>
        <v>0</v>
      </c>
      <c r="CI5017">
        <f>'[1]TABLEAU DE BORD'!H5015</f>
        <v>0</v>
      </c>
      <c r="CJ5017">
        <f>'[1]TABLEAU DE BORD'!K5015-'[1]TABLEAU DE BORD'!I5015</f>
        <v>0</v>
      </c>
    </row>
    <row r="5018" spans="84:88" x14ac:dyDescent="0.25">
      <c r="CF5018">
        <f>'[1]TABLEAU DE BORD'!B5016</f>
        <v>0</v>
      </c>
      <c r="CG5018">
        <f>'[1]TABLEAU DE BORD'!E5016-'[1]TABLEAU DE BORD'!C5016</f>
        <v>0</v>
      </c>
      <c r="CI5018">
        <f>'[1]TABLEAU DE BORD'!H5016</f>
        <v>0</v>
      </c>
      <c r="CJ5018">
        <f>'[1]TABLEAU DE BORD'!K5016-'[1]TABLEAU DE BORD'!I5016</f>
        <v>0</v>
      </c>
    </row>
    <row r="5019" spans="84:88" x14ac:dyDescent="0.25">
      <c r="CF5019">
        <f>'[1]TABLEAU DE BORD'!B5017</f>
        <v>0</v>
      </c>
      <c r="CG5019">
        <f>'[1]TABLEAU DE BORD'!E5017-'[1]TABLEAU DE BORD'!C5017</f>
        <v>0</v>
      </c>
      <c r="CI5019">
        <f>'[1]TABLEAU DE BORD'!H5017</f>
        <v>0</v>
      </c>
      <c r="CJ5019">
        <f>'[1]TABLEAU DE BORD'!K5017-'[1]TABLEAU DE BORD'!I5017</f>
        <v>0</v>
      </c>
    </row>
    <row r="5020" spans="84:88" x14ac:dyDescent="0.25">
      <c r="CF5020">
        <f>'[1]TABLEAU DE BORD'!B5018</f>
        <v>0</v>
      </c>
      <c r="CG5020">
        <f>'[1]TABLEAU DE BORD'!E5018-'[1]TABLEAU DE BORD'!C5018</f>
        <v>0</v>
      </c>
      <c r="CI5020">
        <f>'[1]TABLEAU DE BORD'!H5018</f>
        <v>0</v>
      </c>
      <c r="CJ5020">
        <f>'[1]TABLEAU DE BORD'!K5018-'[1]TABLEAU DE BORD'!I5018</f>
        <v>0</v>
      </c>
    </row>
    <row r="5021" spans="84:88" x14ac:dyDescent="0.25">
      <c r="CF5021">
        <f>'[1]TABLEAU DE BORD'!B5019</f>
        <v>0</v>
      </c>
      <c r="CG5021">
        <f>'[1]TABLEAU DE BORD'!E5019-'[1]TABLEAU DE BORD'!C5019</f>
        <v>0</v>
      </c>
      <c r="CI5021">
        <f>'[1]TABLEAU DE BORD'!H5019</f>
        <v>0</v>
      </c>
      <c r="CJ5021">
        <f>'[1]TABLEAU DE BORD'!K5019-'[1]TABLEAU DE BORD'!I5019</f>
        <v>0</v>
      </c>
    </row>
    <row r="5022" spans="84:88" x14ac:dyDescent="0.25">
      <c r="CF5022">
        <f>'[1]TABLEAU DE BORD'!B5020</f>
        <v>0</v>
      </c>
      <c r="CG5022">
        <f>'[1]TABLEAU DE BORD'!E5020-'[1]TABLEAU DE BORD'!C5020</f>
        <v>0</v>
      </c>
      <c r="CI5022">
        <f>'[1]TABLEAU DE BORD'!H5020</f>
        <v>0</v>
      </c>
      <c r="CJ5022">
        <f>'[1]TABLEAU DE BORD'!K5020-'[1]TABLEAU DE BORD'!I5020</f>
        <v>0</v>
      </c>
    </row>
    <row r="5023" spans="84:88" x14ac:dyDescent="0.25">
      <c r="CF5023">
        <f>'[1]TABLEAU DE BORD'!B5021</f>
        <v>0</v>
      </c>
      <c r="CG5023">
        <f>'[1]TABLEAU DE BORD'!E5021-'[1]TABLEAU DE BORD'!C5021</f>
        <v>0</v>
      </c>
      <c r="CI5023">
        <f>'[1]TABLEAU DE BORD'!H5021</f>
        <v>0</v>
      </c>
      <c r="CJ5023">
        <f>'[1]TABLEAU DE BORD'!K5021-'[1]TABLEAU DE BORD'!I5021</f>
        <v>0</v>
      </c>
    </row>
    <row r="5024" spans="84:88" x14ac:dyDescent="0.25">
      <c r="CF5024">
        <f>'[1]TABLEAU DE BORD'!B5022</f>
        <v>0</v>
      </c>
      <c r="CG5024">
        <f>'[1]TABLEAU DE BORD'!E5022-'[1]TABLEAU DE BORD'!C5022</f>
        <v>0</v>
      </c>
      <c r="CI5024">
        <f>'[1]TABLEAU DE BORD'!H5022</f>
        <v>0</v>
      </c>
      <c r="CJ5024">
        <f>'[1]TABLEAU DE BORD'!K5022-'[1]TABLEAU DE BORD'!I5022</f>
        <v>0</v>
      </c>
    </row>
    <row r="5025" spans="84:88" x14ac:dyDescent="0.25">
      <c r="CF5025">
        <f>'[1]TABLEAU DE BORD'!B5023</f>
        <v>0</v>
      </c>
      <c r="CG5025">
        <f>'[1]TABLEAU DE BORD'!E5023-'[1]TABLEAU DE BORD'!C5023</f>
        <v>0</v>
      </c>
      <c r="CI5025">
        <f>'[1]TABLEAU DE BORD'!H5023</f>
        <v>0</v>
      </c>
      <c r="CJ5025">
        <f>'[1]TABLEAU DE BORD'!K5023-'[1]TABLEAU DE BORD'!I5023</f>
        <v>0</v>
      </c>
    </row>
    <row r="5026" spans="84:88" x14ac:dyDescent="0.25">
      <c r="CF5026">
        <f>'[1]TABLEAU DE BORD'!B5024</f>
        <v>0</v>
      </c>
      <c r="CG5026">
        <f>'[1]TABLEAU DE BORD'!E5024-'[1]TABLEAU DE BORD'!C5024</f>
        <v>0</v>
      </c>
      <c r="CI5026">
        <f>'[1]TABLEAU DE BORD'!H5024</f>
        <v>0</v>
      </c>
      <c r="CJ5026">
        <f>'[1]TABLEAU DE BORD'!K5024-'[1]TABLEAU DE BORD'!I5024</f>
        <v>0</v>
      </c>
    </row>
    <row r="5027" spans="84:88" x14ac:dyDescent="0.25">
      <c r="CF5027">
        <f>'[1]TABLEAU DE BORD'!B5025</f>
        <v>0</v>
      </c>
      <c r="CG5027">
        <f>'[1]TABLEAU DE BORD'!E5025-'[1]TABLEAU DE BORD'!C5025</f>
        <v>0</v>
      </c>
      <c r="CI5027">
        <f>'[1]TABLEAU DE BORD'!H5025</f>
        <v>0</v>
      </c>
      <c r="CJ5027">
        <f>'[1]TABLEAU DE BORD'!K5025-'[1]TABLEAU DE BORD'!I5025</f>
        <v>0</v>
      </c>
    </row>
    <row r="5028" spans="84:88" x14ac:dyDescent="0.25">
      <c r="CF5028">
        <f>'[1]TABLEAU DE BORD'!B5026</f>
        <v>0</v>
      </c>
      <c r="CG5028">
        <f>'[1]TABLEAU DE BORD'!E5026-'[1]TABLEAU DE BORD'!C5026</f>
        <v>0</v>
      </c>
      <c r="CI5028">
        <f>'[1]TABLEAU DE BORD'!H5026</f>
        <v>0</v>
      </c>
      <c r="CJ5028">
        <f>'[1]TABLEAU DE BORD'!K5026-'[1]TABLEAU DE BORD'!I5026</f>
        <v>0</v>
      </c>
    </row>
    <row r="5029" spans="84:88" x14ac:dyDescent="0.25">
      <c r="CF5029">
        <f>'[1]TABLEAU DE BORD'!B5027</f>
        <v>0</v>
      </c>
      <c r="CG5029">
        <f>'[1]TABLEAU DE BORD'!E5027-'[1]TABLEAU DE BORD'!C5027</f>
        <v>0</v>
      </c>
      <c r="CI5029">
        <f>'[1]TABLEAU DE BORD'!H5027</f>
        <v>0</v>
      </c>
      <c r="CJ5029">
        <f>'[1]TABLEAU DE BORD'!K5027-'[1]TABLEAU DE BORD'!I5027</f>
        <v>0</v>
      </c>
    </row>
    <row r="5030" spans="84:88" x14ac:dyDescent="0.25">
      <c r="CF5030">
        <f>'[1]TABLEAU DE BORD'!B5028</f>
        <v>0</v>
      </c>
      <c r="CG5030">
        <f>'[1]TABLEAU DE BORD'!E5028-'[1]TABLEAU DE BORD'!C5028</f>
        <v>0</v>
      </c>
      <c r="CI5030">
        <f>'[1]TABLEAU DE BORD'!H5028</f>
        <v>0</v>
      </c>
      <c r="CJ5030">
        <f>'[1]TABLEAU DE BORD'!K5028-'[1]TABLEAU DE BORD'!I5028</f>
        <v>0</v>
      </c>
    </row>
    <row r="5031" spans="84:88" x14ac:dyDescent="0.25">
      <c r="CF5031">
        <f>'[1]TABLEAU DE BORD'!B5029</f>
        <v>0</v>
      </c>
      <c r="CG5031">
        <f>'[1]TABLEAU DE BORD'!E5029-'[1]TABLEAU DE BORD'!C5029</f>
        <v>0</v>
      </c>
      <c r="CI5031">
        <f>'[1]TABLEAU DE BORD'!H5029</f>
        <v>0</v>
      </c>
      <c r="CJ5031">
        <f>'[1]TABLEAU DE BORD'!K5029-'[1]TABLEAU DE BORD'!I5029</f>
        <v>0</v>
      </c>
    </row>
    <row r="5032" spans="84:88" x14ac:dyDescent="0.25">
      <c r="CF5032">
        <f>'[1]TABLEAU DE BORD'!B5030</f>
        <v>0</v>
      </c>
      <c r="CG5032">
        <f>'[1]TABLEAU DE BORD'!E5030-'[1]TABLEAU DE BORD'!C5030</f>
        <v>0</v>
      </c>
      <c r="CI5032">
        <f>'[1]TABLEAU DE BORD'!H5030</f>
        <v>0</v>
      </c>
      <c r="CJ5032">
        <f>'[1]TABLEAU DE BORD'!K5030-'[1]TABLEAU DE BORD'!I5030</f>
        <v>0</v>
      </c>
    </row>
    <row r="5033" spans="84:88" x14ac:dyDescent="0.25">
      <c r="CF5033">
        <f>'[1]TABLEAU DE BORD'!B5031</f>
        <v>0</v>
      </c>
      <c r="CG5033">
        <f>'[1]TABLEAU DE BORD'!E5031-'[1]TABLEAU DE BORD'!C5031</f>
        <v>0</v>
      </c>
      <c r="CI5033">
        <f>'[1]TABLEAU DE BORD'!H5031</f>
        <v>0</v>
      </c>
      <c r="CJ5033">
        <f>'[1]TABLEAU DE BORD'!K5031-'[1]TABLEAU DE BORD'!I5031</f>
        <v>0</v>
      </c>
    </row>
    <row r="5034" spans="84:88" x14ac:dyDescent="0.25">
      <c r="CF5034">
        <f>'[1]TABLEAU DE BORD'!B5032</f>
        <v>0</v>
      </c>
      <c r="CG5034">
        <f>'[1]TABLEAU DE BORD'!E5032-'[1]TABLEAU DE BORD'!C5032</f>
        <v>0</v>
      </c>
      <c r="CI5034">
        <f>'[1]TABLEAU DE BORD'!H5032</f>
        <v>0</v>
      </c>
      <c r="CJ5034">
        <f>'[1]TABLEAU DE BORD'!K5032-'[1]TABLEAU DE BORD'!I5032</f>
        <v>0</v>
      </c>
    </row>
    <row r="5035" spans="84:88" x14ac:dyDescent="0.25">
      <c r="CF5035">
        <f>'[1]TABLEAU DE BORD'!B5033</f>
        <v>0</v>
      </c>
      <c r="CG5035">
        <f>'[1]TABLEAU DE BORD'!E5033-'[1]TABLEAU DE BORD'!C5033</f>
        <v>0</v>
      </c>
      <c r="CI5035">
        <f>'[1]TABLEAU DE BORD'!H5033</f>
        <v>0</v>
      </c>
      <c r="CJ5035">
        <f>'[1]TABLEAU DE BORD'!K5033-'[1]TABLEAU DE BORD'!I5033</f>
        <v>0</v>
      </c>
    </row>
    <row r="5036" spans="84:88" x14ac:dyDescent="0.25">
      <c r="CF5036">
        <f>'[1]TABLEAU DE BORD'!B5034</f>
        <v>0</v>
      </c>
      <c r="CG5036">
        <f>'[1]TABLEAU DE BORD'!E5034-'[1]TABLEAU DE BORD'!C5034</f>
        <v>0</v>
      </c>
      <c r="CI5036">
        <f>'[1]TABLEAU DE BORD'!H5034</f>
        <v>0</v>
      </c>
      <c r="CJ5036">
        <f>'[1]TABLEAU DE BORD'!K5034-'[1]TABLEAU DE BORD'!I5034</f>
        <v>0</v>
      </c>
    </row>
    <row r="5037" spans="84:88" x14ac:dyDescent="0.25">
      <c r="CF5037">
        <f>'[1]TABLEAU DE BORD'!B5035</f>
        <v>0</v>
      </c>
      <c r="CG5037">
        <f>'[1]TABLEAU DE BORD'!E5035-'[1]TABLEAU DE BORD'!C5035</f>
        <v>0</v>
      </c>
      <c r="CI5037">
        <f>'[1]TABLEAU DE BORD'!H5035</f>
        <v>0</v>
      </c>
      <c r="CJ5037">
        <f>'[1]TABLEAU DE BORD'!K5035-'[1]TABLEAU DE BORD'!I5035</f>
        <v>0</v>
      </c>
    </row>
    <row r="5038" spans="84:88" x14ac:dyDescent="0.25">
      <c r="CF5038">
        <f>'[1]TABLEAU DE BORD'!B5036</f>
        <v>0</v>
      </c>
      <c r="CG5038">
        <f>'[1]TABLEAU DE BORD'!E5036-'[1]TABLEAU DE BORD'!C5036</f>
        <v>0</v>
      </c>
      <c r="CI5038">
        <f>'[1]TABLEAU DE BORD'!H5036</f>
        <v>0</v>
      </c>
      <c r="CJ5038">
        <f>'[1]TABLEAU DE BORD'!K5036-'[1]TABLEAU DE BORD'!I5036</f>
        <v>0</v>
      </c>
    </row>
    <row r="5039" spans="84:88" x14ac:dyDescent="0.25">
      <c r="CF5039">
        <f>'[1]TABLEAU DE BORD'!B5037</f>
        <v>0</v>
      </c>
      <c r="CG5039">
        <f>'[1]TABLEAU DE BORD'!E5037-'[1]TABLEAU DE BORD'!C5037</f>
        <v>0</v>
      </c>
      <c r="CI5039">
        <f>'[1]TABLEAU DE BORD'!H5037</f>
        <v>0</v>
      </c>
      <c r="CJ5039">
        <f>'[1]TABLEAU DE BORD'!K5037-'[1]TABLEAU DE BORD'!I5037</f>
        <v>0</v>
      </c>
    </row>
    <row r="5040" spans="84:88" x14ac:dyDescent="0.25">
      <c r="CF5040">
        <f>'[1]TABLEAU DE BORD'!B5038</f>
        <v>0</v>
      </c>
      <c r="CG5040">
        <f>'[1]TABLEAU DE BORD'!E5038-'[1]TABLEAU DE BORD'!C5038</f>
        <v>0</v>
      </c>
      <c r="CI5040">
        <f>'[1]TABLEAU DE BORD'!H5038</f>
        <v>0</v>
      </c>
      <c r="CJ5040">
        <f>'[1]TABLEAU DE BORD'!K5038-'[1]TABLEAU DE BORD'!I5038</f>
        <v>0</v>
      </c>
    </row>
    <row r="5041" spans="84:88" x14ac:dyDescent="0.25">
      <c r="CF5041">
        <f>'[1]TABLEAU DE BORD'!B5039</f>
        <v>0</v>
      </c>
      <c r="CG5041">
        <f>'[1]TABLEAU DE BORD'!E5039-'[1]TABLEAU DE BORD'!C5039</f>
        <v>0</v>
      </c>
      <c r="CI5041">
        <f>'[1]TABLEAU DE BORD'!H5039</f>
        <v>0</v>
      </c>
      <c r="CJ5041">
        <f>'[1]TABLEAU DE BORD'!K5039-'[1]TABLEAU DE BORD'!I5039</f>
        <v>0</v>
      </c>
    </row>
    <row r="5042" spans="84:88" x14ac:dyDescent="0.25">
      <c r="CF5042">
        <f>'[1]TABLEAU DE BORD'!B5040</f>
        <v>0</v>
      </c>
      <c r="CG5042">
        <f>'[1]TABLEAU DE BORD'!E5040-'[1]TABLEAU DE BORD'!C5040</f>
        <v>0</v>
      </c>
      <c r="CI5042">
        <f>'[1]TABLEAU DE BORD'!H5040</f>
        <v>0</v>
      </c>
      <c r="CJ5042">
        <f>'[1]TABLEAU DE BORD'!K5040-'[1]TABLEAU DE BORD'!I5040</f>
        <v>0</v>
      </c>
    </row>
    <row r="5043" spans="84:88" x14ac:dyDescent="0.25">
      <c r="CF5043">
        <f>'[1]TABLEAU DE BORD'!B5041</f>
        <v>0</v>
      </c>
      <c r="CG5043">
        <f>'[1]TABLEAU DE BORD'!E5041-'[1]TABLEAU DE BORD'!C5041</f>
        <v>0</v>
      </c>
      <c r="CI5043">
        <f>'[1]TABLEAU DE BORD'!H5041</f>
        <v>0</v>
      </c>
      <c r="CJ5043">
        <f>'[1]TABLEAU DE BORD'!K5041-'[1]TABLEAU DE BORD'!I5041</f>
        <v>0</v>
      </c>
    </row>
    <row r="5044" spans="84:88" x14ac:dyDescent="0.25">
      <c r="CF5044">
        <f>'[1]TABLEAU DE BORD'!B5042</f>
        <v>0</v>
      </c>
      <c r="CG5044">
        <f>'[1]TABLEAU DE BORD'!E5042-'[1]TABLEAU DE BORD'!C5042</f>
        <v>0</v>
      </c>
      <c r="CI5044">
        <f>'[1]TABLEAU DE BORD'!H5042</f>
        <v>0</v>
      </c>
      <c r="CJ5044">
        <f>'[1]TABLEAU DE BORD'!K5042-'[1]TABLEAU DE BORD'!I5042</f>
        <v>0</v>
      </c>
    </row>
    <row r="5045" spans="84:88" x14ac:dyDescent="0.25">
      <c r="CF5045">
        <f>'[1]TABLEAU DE BORD'!B5043</f>
        <v>0</v>
      </c>
      <c r="CG5045">
        <f>'[1]TABLEAU DE BORD'!E5043-'[1]TABLEAU DE BORD'!C5043</f>
        <v>0</v>
      </c>
      <c r="CI5045">
        <f>'[1]TABLEAU DE BORD'!H5043</f>
        <v>0</v>
      </c>
      <c r="CJ5045">
        <f>'[1]TABLEAU DE BORD'!K5043-'[1]TABLEAU DE BORD'!I5043</f>
        <v>0</v>
      </c>
    </row>
    <row r="5046" spans="84:88" x14ac:dyDescent="0.25">
      <c r="CF5046">
        <f>'[1]TABLEAU DE BORD'!B5044</f>
        <v>0</v>
      </c>
      <c r="CG5046">
        <f>'[1]TABLEAU DE BORD'!E5044-'[1]TABLEAU DE BORD'!C5044</f>
        <v>0</v>
      </c>
      <c r="CI5046">
        <f>'[1]TABLEAU DE BORD'!H5044</f>
        <v>0</v>
      </c>
      <c r="CJ5046">
        <f>'[1]TABLEAU DE BORD'!K5044-'[1]TABLEAU DE BORD'!I5044</f>
        <v>0</v>
      </c>
    </row>
    <row r="5047" spans="84:88" x14ac:dyDescent="0.25">
      <c r="CF5047">
        <f>'[1]TABLEAU DE BORD'!B5045</f>
        <v>0</v>
      </c>
      <c r="CG5047">
        <f>'[1]TABLEAU DE BORD'!E5045-'[1]TABLEAU DE BORD'!C5045</f>
        <v>0</v>
      </c>
      <c r="CI5047">
        <f>'[1]TABLEAU DE BORD'!H5045</f>
        <v>0</v>
      </c>
      <c r="CJ5047">
        <f>'[1]TABLEAU DE BORD'!K5045-'[1]TABLEAU DE BORD'!I5045</f>
        <v>0</v>
      </c>
    </row>
    <row r="5048" spans="84:88" x14ac:dyDescent="0.25">
      <c r="CF5048">
        <f>'[1]TABLEAU DE BORD'!B5046</f>
        <v>0</v>
      </c>
      <c r="CG5048">
        <f>'[1]TABLEAU DE BORD'!E5046-'[1]TABLEAU DE BORD'!C5046</f>
        <v>0</v>
      </c>
      <c r="CI5048">
        <f>'[1]TABLEAU DE BORD'!H5046</f>
        <v>0</v>
      </c>
      <c r="CJ5048">
        <f>'[1]TABLEAU DE BORD'!K5046-'[1]TABLEAU DE BORD'!I5046</f>
        <v>0</v>
      </c>
    </row>
    <row r="5049" spans="84:88" x14ac:dyDescent="0.25">
      <c r="CF5049">
        <f>'[1]TABLEAU DE BORD'!B5047</f>
        <v>0</v>
      </c>
      <c r="CG5049">
        <f>'[1]TABLEAU DE BORD'!E5047-'[1]TABLEAU DE BORD'!C5047</f>
        <v>0</v>
      </c>
      <c r="CI5049">
        <f>'[1]TABLEAU DE BORD'!H5047</f>
        <v>0</v>
      </c>
      <c r="CJ5049">
        <f>'[1]TABLEAU DE BORD'!K5047-'[1]TABLEAU DE BORD'!I5047</f>
        <v>0</v>
      </c>
    </row>
    <row r="5050" spans="84:88" x14ac:dyDescent="0.25">
      <c r="CF5050">
        <f>'[1]TABLEAU DE BORD'!B5048</f>
        <v>0</v>
      </c>
      <c r="CG5050">
        <f>'[1]TABLEAU DE BORD'!E5048-'[1]TABLEAU DE BORD'!C5048</f>
        <v>0</v>
      </c>
      <c r="CI5050">
        <f>'[1]TABLEAU DE BORD'!H5048</f>
        <v>0</v>
      </c>
      <c r="CJ5050">
        <f>'[1]TABLEAU DE BORD'!K5048-'[1]TABLEAU DE BORD'!I5048</f>
        <v>0</v>
      </c>
    </row>
    <row r="5051" spans="84:88" x14ac:dyDescent="0.25">
      <c r="CF5051">
        <f>'[1]TABLEAU DE BORD'!B5049</f>
        <v>0</v>
      </c>
      <c r="CG5051">
        <f>'[1]TABLEAU DE BORD'!E5049-'[1]TABLEAU DE BORD'!C5049</f>
        <v>0</v>
      </c>
      <c r="CI5051">
        <f>'[1]TABLEAU DE BORD'!H5049</f>
        <v>0</v>
      </c>
      <c r="CJ5051">
        <f>'[1]TABLEAU DE BORD'!K5049-'[1]TABLEAU DE BORD'!I5049</f>
        <v>0</v>
      </c>
    </row>
    <row r="5052" spans="84:88" x14ac:dyDescent="0.25">
      <c r="CF5052">
        <f>'[1]TABLEAU DE BORD'!B5050</f>
        <v>0</v>
      </c>
      <c r="CG5052">
        <f>'[1]TABLEAU DE BORD'!E5050-'[1]TABLEAU DE BORD'!C5050</f>
        <v>0</v>
      </c>
      <c r="CI5052">
        <f>'[1]TABLEAU DE BORD'!H5050</f>
        <v>0</v>
      </c>
      <c r="CJ5052">
        <f>'[1]TABLEAU DE BORD'!K5050-'[1]TABLEAU DE BORD'!I5050</f>
        <v>0</v>
      </c>
    </row>
    <row r="5053" spans="84:88" x14ac:dyDescent="0.25">
      <c r="CF5053">
        <f>'[1]TABLEAU DE BORD'!B5051</f>
        <v>0</v>
      </c>
      <c r="CG5053">
        <f>'[1]TABLEAU DE BORD'!E5051-'[1]TABLEAU DE BORD'!C5051</f>
        <v>0</v>
      </c>
      <c r="CI5053">
        <f>'[1]TABLEAU DE BORD'!H5051</f>
        <v>0</v>
      </c>
      <c r="CJ5053">
        <f>'[1]TABLEAU DE BORD'!K5051-'[1]TABLEAU DE BORD'!I5051</f>
        <v>0</v>
      </c>
    </row>
    <row r="5054" spans="84:88" x14ac:dyDescent="0.25">
      <c r="CF5054">
        <f>'[1]TABLEAU DE BORD'!B5052</f>
        <v>0</v>
      </c>
      <c r="CG5054">
        <f>'[1]TABLEAU DE BORD'!E5052-'[1]TABLEAU DE BORD'!C5052</f>
        <v>0</v>
      </c>
      <c r="CI5054">
        <f>'[1]TABLEAU DE BORD'!H5052</f>
        <v>0</v>
      </c>
      <c r="CJ5054">
        <f>'[1]TABLEAU DE BORD'!K5052-'[1]TABLEAU DE BORD'!I5052</f>
        <v>0</v>
      </c>
    </row>
    <row r="5055" spans="84:88" x14ac:dyDescent="0.25">
      <c r="CF5055">
        <f>'[1]TABLEAU DE BORD'!B5053</f>
        <v>0</v>
      </c>
      <c r="CG5055">
        <f>'[1]TABLEAU DE BORD'!E5053-'[1]TABLEAU DE BORD'!C5053</f>
        <v>0</v>
      </c>
      <c r="CI5055">
        <f>'[1]TABLEAU DE BORD'!H5053</f>
        <v>0</v>
      </c>
      <c r="CJ5055">
        <f>'[1]TABLEAU DE BORD'!K5053-'[1]TABLEAU DE BORD'!I5053</f>
        <v>0</v>
      </c>
    </row>
    <row r="5056" spans="84:88" x14ac:dyDescent="0.25">
      <c r="CF5056">
        <f>'[1]TABLEAU DE BORD'!B5054</f>
        <v>0</v>
      </c>
      <c r="CG5056">
        <f>'[1]TABLEAU DE BORD'!E5054-'[1]TABLEAU DE BORD'!C5054</f>
        <v>0</v>
      </c>
      <c r="CI5056">
        <f>'[1]TABLEAU DE BORD'!H5054</f>
        <v>0</v>
      </c>
      <c r="CJ5056">
        <f>'[1]TABLEAU DE BORD'!K5054-'[1]TABLEAU DE BORD'!I5054</f>
        <v>0</v>
      </c>
    </row>
    <row r="5057" spans="84:88" x14ac:dyDescent="0.25">
      <c r="CF5057">
        <f>'[1]TABLEAU DE BORD'!B5055</f>
        <v>0</v>
      </c>
      <c r="CG5057">
        <f>'[1]TABLEAU DE BORD'!E5055-'[1]TABLEAU DE BORD'!C5055</f>
        <v>0</v>
      </c>
      <c r="CI5057">
        <f>'[1]TABLEAU DE BORD'!H5055</f>
        <v>0</v>
      </c>
      <c r="CJ5057">
        <f>'[1]TABLEAU DE BORD'!K5055-'[1]TABLEAU DE BORD'!I5055</f>
        <v>0</v>
      </c>
    </row>
    <row r="5058" spans="84:88" x14ac:dyDescent="0.25">
      <c r="CF5058">
        <f>'[1]TABLEAU DE BORD'!B5056</f>
        <v>0</v>
      </c>
      <c r="CG5058">
        <f>'[1]TABLEAU DE BORD'!E5056-'[1]TABLEAU DE BORD'!C5056</f>
        <v>0</v>
      </c>
      <c r="CI5058">
        <f>'[1]TABLEAU DE BORD'!H5056</f>
        <v>0</v>
      </c>
      <c r="CJ5058">
        <f>'[1]TABLEAU DE BORD'!K5056-'[1]TABLEAU DE BORD'!I5056</f>
        <v>0</v>
      </c>
    </row>
    <row r="5059" spans="84:88" x14ac:dyDescent="0.25">
      <c r="CF5059">
        <f>'[1]TABLEAU DE BORD'!B5057</f>
        <v>0</v>
      </c>
      <c r="CG5059">
        <f>'[1]TABLEAU DE BORD'!E5057-'[1]TABLEAU DE BORD'!C5057</f>
        <v>0</v>
      </c>
      <c r="CI5059">
        <f>'[1]TABLEAU DE BORD'!H5057</f>
        <v>0</v>
      </c>
      <c r="CJ5059">
        <f>'[1]TABLEAU DE BORD'!K5057-'[1]TABLEAU DE BORD'!I5057</f>
        <v>0</v>
      </c>
    </row>
    <row r="5060" spans="84:88" x14ac:dyDescent="0.25">
      <c r="CF5060">
        <f>'[1]TABLEAU DE BORD'!B5058</f>
        <v>0</v>
      </c>
      <c r="CG5060">
        <f>'[1]TABLEAU DE BORD'!E5058-'[1]TABLEAU DE BORD'!C5058</f>
        <v>0</v>
      </c>
      <c r="CI5060">
        <f>'[1]TABLEAU DE BORD'!H5058</f>
        <v>0</v>
      </c>
      <c r="CJ5060">
        <f>'[1]TABLEAU DE BORD'!K5058-'[1]TABLEAU DE BORD'!I5058</f>
        <v>0</v>
      </c>
    </row>
    <row r="5061" spans="84:88" x14ac:dyDescent="0.25">
      <c r="CF5061">
        <f>'[1]TABLEAU DE BORD'!B5059</f>
        <v>0</v>
      </c>
      <c r="CG5061">
        <f>'[1]TABLEAU DE BORD'!E5059-'[1]TABLEAU DE BORD'!C5059</f>
        <v>0</v>
      </c>
      <c r="CI5061">
        <f>'[1]TABLEAU DE BORD'!H5059</f>
        <v>0</v>
      </c>
      <c r="CJ5061">
        <f>'[1]TABLEAU DE BORD'!K5059-'[1]TABLEAU DE BORD'!I5059</f>
        <v>0</v>
      </c>
    </row>
    <row r="5062" spans="84:88" x14ac:dyDescent="0.25">
      <c r="CF5062">
        <f>'[1]TABLEAU DE BORD'!B5060</f>
        <v>0</v>
      </c>
      <c r="CG5062">
        <f>'[1]TABLEAU DE BORD'!E5060-'[1]TABLEAU DE BORD'!C5060</f>
        <v>0</v>
      </c>
      <c r="CI5062">
        <f>'[1]TABLEAU DE BORD'!H5060</f>
        <v>0</v>
      </c>
      <c r="CJ5062">
        <f>'[1]TABLEAU DE BORD'!K5060-'[1]TABLEAU DE BORD'!I5060</f>
        <v>0</v>
      </c>
    </row>
    <row r="5063" spans="84:88" x14ac:dyDescent="0.25">
      <c r="CF5063">
        <f>'[1]TABLEAU DE BORD'!B5061</f>
        <v>0</v>
      </c>
      <c r="CG5063">
        <f>'[1]TABLEAU DE BORD'!E5061-'[1]TABLEAU DE BORD'!C5061</f>
        <v>0</v>
      </c>
      <c r="CI5063">
        <f>'[1]TABLEAU DE BORD'!H5061</f>
        <v>0</v>
      </c>
      <c r="CJ5063">
        <f>'[1]TABLEAU DE BORD'!K5061-'[1]TABLEAU DE BORD'!I5061</f>
        <v>0</v>
      </c>
    </row>
    <row r="5064" spans="84:88" x14ac:dyDescent="0.25">
      <c r="CF5064">
        <f>'[1]TABLEAU DE BORD'!B5062</f>
        <v>0</v>
      </c>
      <c r="CG5064">
        <f>'[1]TABLEAU DE BORD'!E5062-'[1]TABLEAU DE BORD'!C5062</f>
        <v>0</v>
      </c>
      <c r="CI5064">
        <f>'[1]TABLEAU DE BORD'!H5062</f>
        <v>0</v>
      </c>
      <c r="CJ5064">
        <f>'[1]TABLEAU DE BORD'!K5062-'[1]TABLEAU DE BORD'!I5062</f>
        <v>0</v>
      </c>
    </row>
    <row r="5065" spans="84:88" x14ac:dyDescent="0.25">
      <c r="CF5065">
        <f>'[1]TABLEAU DE BORD'!B5063</f>
        <v>0</v>
      </c>
      <c r="CG5065">
        <f>'[1]TABLEAU DE BORD'!E5063-'[1]TABLEAU DE BORD'!C5063</f>
        <v>0</v>
      </c>
      <c r="CI5065">
        <f>'[1]TABLEAU DE BORD'!H5063</f>
        <v>0</v>
      </c>
      <c r="CJ5065">
        <f>'[1]TABLEAU DE BORD'!K5063-'[1]TABLEAU DE BORD'!I5063</f>
        <v>0</v>
      </c>
    </row>
    <row r="5066" spans="84:88" x14ac:dyDescent="0.25">
      <c r="CF5066">
        <f>'[1]TABLEAU DE BORD'!B5064</f>
        <v>0</v>
      </c>
      <c r="CG5066">
        <f>'[1]TABLEAU DE BORD'!E5064-'[1]TABLEAU DE BORD'!C5064</f>
        <v>0</v>
      </c>
      <c r="CI5066">
        <f>'[1]TABLEAU DE BORD'!H5064</f>
        <v>0</v>
      </c>
      <c r="CJ5066">
        <f>'[1]TABLEAU DE BORD'!K5064-'[1]TABLEAU DE BORD'!I5064</f>
        <v>0</v>
      </c>
    </row>
    <row r="5067" spans="84:88" x14ac:dyDescent="0.25">
      <c r="CF5067">
        <f>'[1]TABLEAU DE BORD'!B5065</f>
        <v>0</v>
      </c>
      <c r="CG5067">
        <f>'[1]TABLEAU DE BORD'!E5065-'[1]TABLEAU DE BORD'!C5065</f>
        <v>0</v>
      </c>
      <c r="CI5067">
        <f>'[1]TABLEAU DE BORD'!H5065</f>
        <v>0</v>
      </c>
      <c r="CJ5067">
        <f>'[1]TABLEAU DE BORD'!K5065-'[1]TABLEAU DE BORD'!I5065</f>
        <v>0</v>
      </c>
    </row>
    <row r="5068" spans="84:88" x14ac:dyDescent="0.25">
      <c r="CF5068">
        <f>'[1]TABLEAU DE BORD'!B5066</f>
        <v>0</v>
      </c>
      <c r="CG5068">
        <f>'[1]TABLEAU DE BORD'!E5066-'[1]TABLEAU DE BORD'!C5066</f>
        <v>0</v>
      </c>
      <c r="CI5068">
        <f>'[1]TABLEAU DE BORD'!H5066</f>
        <v>0</v>
      </c>
      <c r="CJ5068">
        <f>'[1]TABLEAU DE BORD'!K5066-'[1]TABLEAU DE BORD'!I5066</f>
        <v>0</v>
      </c>
    </row>
    <row r="5069" spans="84:88" x14ac:dyDescent="0.25">
      <c r="CF5069">
        <f>'[1]TABLEAU DE BORD'!B5067</f>
        <v>0</v>
      </c>
      <c r="CG5069">
        <f>'[1]TABLEAU DE BORD'!E5067-'[1]TABLEAU DE BORD'!C5067</f>
        <v>0</v>
      </c>
      <c r="CI5069">
        <f>'[1]TABLEAU DE BORD'!H5067</f>
        <v>0</v>
      </c>
      <c r="CJ5069">
        <f>'[1]TABLEAU DE BORD'!K5067-'[1]TABLEAU DE BORD'!I5067</f>
        <v>0</v>
      </c>
    </row>
    <row r="5070" spans="84:88" x14ac:dyDescent="0.25">
      <c r="CF5070">
        <f>'[1]TABLEAU DE BORD'!B5068</f>
        <v>0</v>
      </c>
      <c r="CG5070">
        <f>'[1]TABLEAU DE BORD'!E5068-'[1]TABLEAU DE BORD'!C5068</f>
        <v>0</v>
      </c>
      <c r="CI5070">
        <f>'[1]TABLEAU DE BORD'!H5068</f>
        <v>0</v>
      </c>
      <c r="CJ5070">
        <f>'[1]TABLEAU DE BORD'!K5068-'[1]TABLEAU DE BORD'!I5068</f>
        <v>0</v>
      </c>
    </row>
    <row r="5071" spans="84:88" x14ac:dyDescent="0.25">
      <c r="CF5071">
        <f>'[1]TABLEAU DE BORD'!B5069</f>
        <v>0</v>
      </c>
      <c r="CG5071">
        <f>'[1]TABLEAU DE BORD'!E5069-'[1]TABLEAU DE BORD'!C5069</f>
        <v>0</v>
      </c>
      <c r="CI5071">
        <f>'[1]TABLEAU DE BORD'!H5069</f>
        <v>0</v>
      </c>
      <c r="CJ5071">
        <f>'[1]TABLEAU DE BORD'!K5069-'[1]TABLEAU DE BORD'!I5069</f>
        <v>0</v>
      </c>
    </row>
    <row r="5072" spans="84:88" x14ac:dyDescent="0.25">
      <c r="CF5072">
        <f>'[1]TABLEAU DE BORD'!B5070</f>
        <v>0</v>
      </c>
      <c r="CG5072">
        <f>'[1]TABLEAU DE BORD'!E5070-'[1]TABLEAU DE BORD'!C5070</f>
        <v>0</v>
      </c>
      <c r="CI5072">
        <f>'[1]TABLEAU DE BORD'!H5070</f>
        <v>0</v>
      </c>
      <c r="CJ5072">
        <f>'[1]TABLEAU DE BORD'!K5070-'[1]TABLEAU DE BORD'!I5070</f>
        <v>0</v>
      </c>
    </row>
    <row r="5073" spans="84:88" x14ac:dyDescent="0.25">
      <c r="CF5073">
        <f>'[1]TABLEAU DE BORD'!B5071</f>
        <v>0</v>
      </c>
      <c r="CG5073">
        <f>'[1]TABLEAU DE BORD'!E5071-'[1]TABLEAU DE BORD'!C5071</f>
        <v>0</v>
      </c>
      <c r="CI5073">
        <f>'[1]TABLEAU DE BORD'!H5071</f>
        <v>0</v>
      </c>
      <c r="CJ5073">
        <f>'[1]TABLEAU DE BORD'!K5071-'[1]TABLEAU DE BORD'!I5071</f>
        <v>0</v>
      </c>
    </row>
    <row r="5074" spans="84:88" x14ac:dyDescent="0.25">
      <c r="CF5074">
        <f>'[1]TABLEAU DE BORD'!B5072</f>
        <v>0</v>
      </c>
      <c r="CG5074">
        <f>'[1]TABLEAU DE BORD'!E5072-'[1]TABLEAU DE BORD'!C5072</f>
        <v>0</v>
      </c>
      <c r="CI5074">
        <f>'[1]TABLEAU DE BORD'!H5072</f>
        <v>0</v>
      </c>
      <c r="CJ5074">
        <f>'[1]TABLEAU DE BORD'!K5072-'[1]TABLEAU DE BORD'!I5072</f>
        <v>0</v>
      </c>
    </row>
    <row r="5075" spans="84:88" x14ac:dyDescent="0.25">
      <c r="CF5075">
        <f>'[1]TABLEAU DE BORD'!B5073</f>
        <v>0</v>
      </c>
      <c r="CG5075">
        <f>'[1]TABLEAU DE BORD'!E5073-'[1]TABLEAU DE BORD'!C5073</f>
        <v>0</v>
      </c>
      <c r="CI5075">
        <f>'[1]TABLEAU DE BORD'!H5073</f>
        <v>0</v>
      </c>
      <c r="CJ5075">
        <f>'[1]TABLEAU DE BORD'!K5073-'[1]TABLEAU DE BORD'!I5073</f>
        <v>0</v>
      </c>
    </row>
    <row r="5076" spans="84:88" x14ac:dyDescent="0.25">
      <c r="CF5076">
        <f>'[1]TABLEAU DE BORD'!B5074</f>
        <v>0</v>
      </c>
      <c r="CG5076">
        <f>'[1]TABLEAU DE BORD'!E5074-'[1]TABLEAU DE BORD'!C5074</f>
        <v>0</v>
      </c>
      <c r="CI5076">
        <f>'[1]TABLEAU DE BORD'!H5074</f>
        <v>0</v>
      </c>
      <c r="CJ5076">
        <f>'[1]TABLEAU DE BORD'!K5074-'[1]TABLEAU DE BORD'!I5074</f>
        <v>0</v>
      </c>
    </row>
    <row r="5077" spans="84:88" x14ac:dyDescent="0.25">
      <c r="CF5077">
        <f>'[1]TABLEAU DE BORD'!B5075</f>
        <v>0</v>
      </c>
      <c r="CG5077">
        <f>'[1]TABLEAU DE BORD'!E5075-'[1]TABLEAU DE BORD'!C5075</f>
        <v>0</v>
      </c>
      <c r="CI5077">
        <f>'[1]TABLEAU DE BORD'!H5075</f>
        <v>0</v>
      </c>
      <c r="CJ5077">
        <f>'[1]TABLEAU DE BORD'!K5075-'[1]TABLEAU DE BORD'!I5075</f>
        <v>0</v>
      </c>
    </row>
    <row r="5078" spans="84:88" x14ac:dyDescent="0.25">
      <c r="CF5078">
        <f>'[1]TABLEAU DE BORD'!B5076</f>
        <v>0</v>
      </c>
      <c r="CG5078">
        <f>'[1]TABLEAU DE BORD'!E5076-'[1]TABLEAU DE BORD'!C5076</f>
        <v>0</v>
      </c>
      <c r="CI5078">
        <f>'[1]TABLEAU DE BORD'!H5076</f>
        <v>0</v>
      </c>
      <c r="CJ5078">
        <f>'[1]TABLEAU DE BORD'!K5076-'[1]TABLEAU DE BORD'!I5076</f>
        <v>0</v>
      </c>
    </row>
    <row r="5079" spans="84:88" x14ac:dyDescent="0.25">
      <c r="CF5079">
        <f>'[1]TABLEAU DE BORD'!B5077</f>
        <v>0</v>
      </c>
      <c r="CG5079">
        <f>'[1]TABLEAU DE BORD'!E5077-'[1]TABLEAU DE BORD'!C5077</f>
        <v>0</v>
      </c>
      <c r="CI5079">
        <f>'[1]TABLEAU DE BORD'!H5077</f>
        <v>0</v>
      </c>
      <c r="CJ5079">
        <f>'[1]TABLEAU DE BORD'!K5077-'[1]TABLEAU DE BORD'!I5077</f>
        <v>0</v>
      </c>
    </row>
    <row r="5080" spans="84:88" x14ac:dyDescent="0.25">
      <c r="CF5080">
        <f>'[1]TABLEAU DE BORD'!B5078</f>
        <v>0</v>
      </c>
      <c r="CG5080">
        <f>'[1]TABLEAU DE BORD'!E5078-'[1]TABLEAU DE BORD'!C5078</f>
        <v>0</v>
      </c>
      <c r="CI5080">
        <f>'[1]TABLEAU DE BORD'!H5078</f>
        <v>0</v>
      </c>
      <c r="CJ5080">
        <f>'[1]TABLEAU DE BORD'!K5078-'[1]TABLEAU DE BORD'!I5078</f>
        <v>0</v>
      </c>
    </row>
    <row r="5081" spans="84:88" x14ac:dyDescent="0.25">
      <c r="CF5081">
        <f>'[1]TABLEAU DE BORD'!B5079</f>
        <v>0</v>
      </c>
      <c r="CG5081">
        <f>'[1]TABLEAU DE BORD'!E5079-'[1]TABLEAU DE BORD'!C5079</f>
        <v>0</v>
      </c>
      <c r="CI5081">
        <f>'[1]TABLEAU DE BORD'!H5079</f>
        <v>0</v>
      </c>
      <c r="CJ5081">
        <f>'[1]TABLEAU DE BORD'!K5079-'[1]TABLEAU DE BORD'!I5079</f>
        <v>0</v>
      </c>
    </row>
    <row r="5082" spans="84:88" x14ac:dyDescent="0.25">
      <c r="CF5082">
        <f>'[1]TABLEAU DE BORD'!B5080</f>
        <v>0</v>
      </c>
      <c r="CG5082">
        <f>'[1]TABLEAU DE BORD'!E5080-'[1]TABLEAU DE BORD'!C5080</f>
        <v>0</v>
      </c>
      <c r="CI5082">
        <f>'[1]TABLEAU DE BORD'!H5080</f>
        <v>0</v>
      </c>
      <c r="CJ5082">
        <f>'[1]TABLEAU DE BORD'!K5080-'[1]TABLEAU DE BORD'!I5080</f>
        <v>0</v>
      </c>
    </row>
    <row r="5083" spans="84:88" x14ac:dyDescent="0.25">
      <c r="CF5083">
        <f>'[1]TABLEAU DE BORD'!B5081</f>
        <v>0</v>
      </c>
      <c r="CG5083">
        <f>'[1]TABLEAU DE BORD'!E5081-'[1]TABLEAU DE BORD'!C5081</f>
        <v>0</v>
      </c>
      <c r="CI5083">
        <f>'[1]TABLEAU DE BORD'!H5081</f>
        <v>0</v>
      </c>
      <c r="CJ5083">
        <f>'[1]TABLEAU DE BORD'!K5081-'[1]TABLEAU DE BORD'!I5081</f>
        <v>0</v>
      </c>
    </row>
    <row r="5084" spans="84:88" x14ac:dyDescent="0.25">
      <c r="CF5084">
        <f>'[1]TABLEAU DE BORD'!B5082</f>
        <v>0</v>
      </c>
      <c r="CG5084">
        <f>'[1]TABLEAU DE BORD'!E5082-'[1]TABLEAU DE BORD'!C5082</f>
        <v>0</v>
      </c>
      <c r="CI5084">
        <f>'[1]TABLEAU DE BORD'!H5082</f>
        <v>0</v>
      </c>
      <c r="CJ5084">
        <f>'[1]TABLEAU DE BORD'!K5082-'[1]TABLEAU DE BORD'!I5082</f>
        <v>0</v>
      </c>
    </row>
    <row r="5085" spans="84:88" x14ac:dyDescent="0.25">
      <c r="CF5085">
        <f>'[1]TABLEAU DE BORD'!B5083</f>
        <v>0</v>
      </c>
      <c r="CG5085">
        <f>'[1]TABLEAU DE BORD'!E5083-'[1]TABLEAU DE BORD'!C5083</f>
        <v>0</v>
      </c>
      <c r="CI5085">
        <f>'[1]TABLEAU DE BORD'!H5083</f>
        <v>0</v>
      </c>
      <c r="CJ5085">
        <f>'[1]TABLEAU DE BORD'!K5083-'[1]TABLEAU DE BORD'!I5083</f>
        <v>0</v>
      </c>
    </row>
    <row r="5086" spans="84:88" x14ac:dyDescent="0.25">
      <c r="CF5086">
        <f>'[1]TABLEAU DE BORD'!B5084</f>
        <v>0</v>
      </c>
      <c r="CG5086">
        <f>'[1]TABLEAU DE BORD'!E5084-'[1]TABLEAU DE BORD'!C5084</f>
        <v>0</v>
      </c>
      <c r="CI5086">
        <f>'[1]TABLEAU DE BORD'!H5084</f>
        <v>0</v>
      </c>
      <c r="CJ5086">
        <f>'[1]TABLEAU DE BORD'!K5084-'[1]TABLEAU DE BORD'!I5084</f>
        <v>0</v>
      </c>
    </row>
    <row r="5087" spans="84:88" x14ac:dyDescent="0.25">
      <c r="CF5087">
        <f>'[1]TABLEAU DE BORD'!B5085</f>
        <v>0</v>
      </c>
      <c r="CG5087">
        <f>'[1]TABLEAU DE BORD'!E5085-'[1]TABLEAU DE BORD'!C5085</f>
        <v>0</v>
      </c>
      <c r="CI5087">
        <f>'[1]TABLEAU DE BORD'!H5085</f>
        <v>0</v>
      </c>
      <c r="CJ5087">
        <f>'[1]TABLEAU DE BORD'!K5085-'[1]TABLEAU DE BORD'!I5085</f>
        <v>0</v>
      </c>
    </row>
    <row r="5088" spans="84:88" x14ac:dyDescent="0.25">
      <c r="CF5088">
        <f>'[1]TABLEAU DE BORD'!B5086</f>
        <v>0</v>
      </c>
      <c r="CG5088">
        <f>'[1]TABLEAU DE BORD'!E5086-'[1]TABLEAU DE BORD'!C5086</f>
        <v>0</v>
      </c>
      <c r="CI5088">
        <f>'[1]TABLEAU DE BORD'!H5086</f>
        <v>0</v>
      </c>
      <c r="CJ5088">
        <f>'[1]TABLEAU DE BORD'!K5086-'[1]TABLEAU DE BORD'!I5086</f>
        <v>0</v>
      </c>
    </row>
    <row r="5089" spans="84:88" x14ac:dyDescent="0.25">
      <c r="CF5089">
        <f>'[1]TABLEAU DE BORD'!B5087</f>
        <v>0</v>
      </c>
      <c r="CG5089">
        <f>'[1]TABLEAU DE BORD'!E5087-'[1]TABLEAU DE BORD'!C5087</f>
        <v>0</v>
      </c>
      <c r="CI5089">
        <f>'[1]TABLEAU DE BORD'!H5087</f>
        <v>0</v>
      </c>
      <c r="CJ5089">
        <f>'[1]TABLEAU DE BORD'!K5087-'[1]TABLEAU DE BORD'!I5087</f>
        <v>0</v>
      </c>
    </row>
    <row r="5090" spans="84:88" x14ac:dyDescent="0.25">
      <c r="CF5090">
        <f>'[1]TABLEAU DE BORD'!B5088</f>
        <v>0</v>
      </c>
      <c r="CG5090">
        <f>'[1]TABLEAU DE BORD'!E5088-'[1]TABLEAU DE BORD'!C5088</f>
        <v>0</v>
      </c>
      <c r="CI5090">
        <f>'[1]TABLEAU DE BORD'!H5088</f>
        <v>0</v>
      </c>
      <c r="CJ5090">
        <f>'[1]TABLEAU DE BORD'!K5088-'[1]TABLEAU DE BORD'!I5088</f>
        <v>0</v>
      </c>
    </row>
    <row r="5091" spans="84:88" x14ac:dyDescent="0.25">
      <c r="CF5091">
        <f>'[1]TABLEAU DE BORD'!B5089</f>
        <v>0</v>
      </c>
      <c r="CG5091">
        <f>'[1]TABLEAU DE BORD'!E5089-'[1]TABLEAU DE BORD'!C5089</f>
        <v>0</v>
      </c>
      <c r="CI5091">
        <f>'[1]TABLEAU DE BORD'!H5089</f>
        <v>0</v>
      </c>
      <c r="CJ5091">
        <f>'[1]TABLEAU DE BORD'!K5089-'[1]TABLEAU DE BORD'!I5089</f>
        <v>0</v>
      </c>
    </row>
    <row r="5092" spans="84:88" x14ac:dyDescent="0.25">
      <c r="CF5092">
        <f>'[1]TABLEAU DE BORD'!B5090</f>
        <v>0</v>
      </c>
      <c r="CG5092">
        <f>'[1]TABLEAU DE BORD'!E5090-'[1]TABLEAU DE BORD'!C5090</f>
        <v>0</v>
      </c>
      <c r="CI5092">
        <f>'[1]TABLEAU DE BORD'!H5090</f>
        <v>0</v>
      </c>
      <c r="CJ5092">
        <f>'[1]TABLEAU DE BORD'!K5090-'[1]TABLEAU DE BORD'!I5090</f>
        <v>0</v>
      </c>
    </row>
    <row r="5093" spans="84:88" x14ac:dyDescent="0.25">
      <c r="CF5093">
        <f>'[1]TABLEAU DE BORD'!B5091</f>
        <v>0</v>
      </c>
      <c r="CG5093">
        <f>'[1]TABLEAU DE BORD'!E5091-'[1]TABLEAU DE BORD'!C5091</f>
        <v>0</v>
      </c>
      <c r="CI5093">
        <f>'[1]TABLEAU DE BORD'!H5091</f>
        <v>0</v>
      </c>
      <c r="CJ5093">
        <f>'[1]TABLEAU DE BORD'!K5091-'[1]TABLEAU DE BORD'!I5091</f>
        <v>0</v>
      </c>
    </row>
    <row r="5094" spans="84:88" x14ac:dyDescent="0.25">
      <c r="CF5094">
        <f>'[1]TABLEAU DE BORD'!B5092</f>
        <v>0</v>
      </c>
      <c r="CG5094">
        <f>'[1]TABLEAU DE BORD'!E5092-'[1]TABLEAU DE BORD'!C5092</f>
        <v>0</v>
      </c>
      <c r="CI5094">
        <f>'[1]TABLEAU DE BORD'!H5092</f>
        <v>0</v>
      </c>
      <c r="CJ5094">
        <f>'[1]TABLEAU DE BORD'!K5092-'[1]TABLEAU DE BORD'!I5092</f>
        <v>0</v>
      </c>
    </row>
    <row r="5095" spans="84:88" x14ac:dyDescent="0.25">
      <c r="CF5095">
        <f>'[1]TABLEAU DE BORD'!B5093</f>
        <v>0</v>
      </c>
      <c r="CG5095">
        <f>'[1]TABLEAU DE BORD'!E5093-'[1]TABLEAU DE BORD'!C5093</f>
        <v>0</v>
      </c>
      <c r="CI5095">
        <f>'[1]TABLEAU DE BORD'!H5093</f>
        <v>0</v>
      </c>
      <c r="CJ5095">
        <f>'[1]TABLEAU DE BORD'!K5093-'[1]TABLEAU DE BORD'!I5093</f>
        <v>0</v>
      </c>
    </row>
    <row r="5096" spans="84:88" x14ac:dyDescent="0.25">
      <c r="CF5096">
        <f>'[1]TABLEAU DE BORD'!B5094</f>
        <v>0</v>
      </c>
      <c r="CG5096">
        <f>'[1]TABLEAU DE BORD'!E5094-'[1]TABLEAU DE BORD'!C5094</f>
        <v>0</v>
      </c>
      <c r="CI5096">
        <f>'[1]TABLEAU DE BORD'!H5094</f>
        <v>0</v>
      </c>
      <c r="CJ5096">
        <f>'[1]TABLEAU DE BORD'!K5094-'[1]TABLEAU DE BORD'!I5094</f>
        <v>0</v>
      </c>
    </row>
    <row r="5097" spans="84:88" x14ac:dyDescent="0.25">
      <c r="CF5097">
        <f>'[1]TABLEAU DE BORD'!B5095</f>
        <v>0</v>
      </c>
      <c r="CG5097">
        <f>'[1]TABLEAU DE BORD'!E5095-'[1]TABLEAU DE BORD'!C5095</f>
        <v>0</v>
      </c>
      <c r="CI5097">
        <f>'[1]TABLEAU DE BORD'!H5095</f>
        <v>0</v>
      </c>
      <c r="CJ5097">
        <f>'[1]TABLEAU DE BORD'!K5095-'[1]TABLEAU DE BORD'!I5095</f>
        <v>0</v>
      </c>
    </row>
    <row r="5098" spans="84:88" x14ac:dyDescent="0.25">
      <c r="CF5098">
        <f>'[1]TABLEAU DE BORD'!B5096</f>
        <v>0</v>
      </c>
      <c r="CG5098">
        <f>'[1]TABLEAU DE BORD'!E5096-'[1]TABLEAU DE BORD'!C5096</f>
        <v>0</v>
      </c>
      <c r="CI5098">
        <f>'[1]TABLEAU DE BORD'!H5096</f>
        <v>0</v>
      </c>
      <c r="CJ5098">
        <f>'[1]TABLEAU DE BORD'!K5096-'[1]TABLEAU DE BORD'!I5096</f>
        <v>0</v>
      </c>
    </row>
    <row r="5099" spans="84:88" x14ac:dyDescent="0.25">
      <c r="CF5099">
        <f>'[1]TABLEAU DE BORD'!B5097</f>
        <v>0</v>
      </c>
      <c r="CG5099">
        <f>'[1]TABLEAU DE BORD'!E5097-'[1]TABLEAU DE BORD'!C5097</f>
        <v>0</v>
      </c>
      <c r="CI5099">
        <f>'[1]TABLEAU DE BORD'!H5097</f>
        <v>0</v>
      </c>
      <c r="CJ5099">
        <f>'[1]TABLEAU DE BORD'!K5097-'[1]TABLEAU DE BORD'!I5097</f>
        <v>0</v>
      </c>
    </row>
    <row r="5100" spans="84:88" x14ac:dyDescent="0.25">
      <c r="CF5100">
        <f>'[1]TABLEAU DE BORD'!B5098</f>
        <v>0</v>
      </c>
      <c r="CG5100">
        <f>'[1]TABLEAU DE BORD'!E5098-'[1]TABLEAU DE BORD'!C5098</f>
        <v>0</v>
      </c>
      <c r="CI5100">
        <f>'[1]TABLEAU DE BORD'!H5098</f>
        <v>0</v>
      </c>
      <c r="CJ5100">
        <f>'[1]TABLEAU DE BORD'!K5098-'[1]TABLEAU DE BORD'!I5098</f>
        <v>0</v>
      </c>
    </row>
    <row r="5101" spans="84:88" x14ac:dyDescent="0.25">
      <c r="CF5101">
        <f>'[1]TABLEAU DE BORD'!B5099</f>
        <v>0</v>
      </c>
      <c r="CG5101">
        <f>'[1]TABLEAU DE BORD'!E5099-'[1]TABLEAU DE BORD'!C5099</f>
        <v>0</v>
      </c>
      <c r="CI5101">
        <f>'[1]TABLEAU DE BORD'!H5099</f>
        <v>0</v>
      </c>
      <c r="CJ5101">
        <f>'[1]TABLEAU DE BORD'!K5099-'[1]TABLEAU DE BORD'!I5099</f>
        <v>0</v>
      </c>
    </row>
    <row r="5102" spans="84:88" x14ac:dyDescent="0.25">
      <c r="CF5102">
        <f>'[1]TABLEAU DE BORD'!B5100</f>
        <v>0</v>
      </c>
      <c r="CG5102">
        <f>'[1]TABLEAU DE BORD'!E5100-'[1]TABLEAU DE BORD'!C5100</f>
        <v>0</v>
      </c>
      <c r="CI5102">
        <f>'[1]TABLEAU DE BORD'!H5100</f>
        <v>0</v>
      </c>
      <c r="CJ5102">
        <f>'[1]TABLEAU DE BORD'!K5100-'[1]TABLEAU DE BORD'!I5100</f>
        <v>0</v>
      </c>
    </row>
    <row r="5103" spans="84:88" x14ac:dyDescent="0.25">
      <c r="CF5103">
        <f>'[1]TABLEAU DE BORD'!B5101</f>
        <v>0</v>
      </c>
      <c r="CG5103">
        <f>'[1]TABLEAU DE BORD'!E5101-'[1]TABLEAU DE BORD'!C5101</f>
        <v>0</v>
      </c>
      <c r="CI5103">
        <f>'[1]TABLEAU DE BORD'!H5101</f>
        <v>0</v>
      </c>
      <c r="CJ5103">
        <f>'[1]TABLEAU DE BORD'!K5101-'[1]TABLEAU DE BORD'!I5101</f>
        <v>0</v>
      </c>
    </row>
    <row r="5104" spans="84:88" x14ac:dyDescent="0.25">
      <c r="CF5104">
        <f>'[1]TABLEAU DE BORD'!B5102</f>
        <v>0</v>
      </c>
      <c r="CG5104">
        <f>'[1]TABLEAU DE BORD'!E5102-'[1]TABLEAU DE BORD'!C5102</f>
        <v>0</v>
      </c>
      <c r="CI5104">
        <f>'[1]TABLEAU DE BORD'!H5102</f>
        <v>0</v>
      </c>
      <c r="CJ5104">
        <f>'[1]TABLEAU DE BORD'!K5102-'[1]TABLEAU DE BORD'!I5102</f>
        <v>0</v>
      </c>
    </row>
    <row r="5105" spans="84:88" x14ac:dyDescent="0.25">
      <c r="CF5105">
        <f>'[1]TABLEAU DE BORD'!B5103</f>
        <v>0</v>
      </c>
      <c r="CG5105">
        <f>'[1]TABLEAU DE BORD'!E5103-'[1]TABLEAU DE BORD'!C5103</f>
        <v>0</v>
      </c>
      <c r="CI5105">
        <f>'[1]TABLEAU DE BORD'!H5103</f>
        <v>0</v>
      </c>
      <c r="CJ5105">
        <f>'[1]TABLEAU DE BORD'!K5103-'[1]TABLEAU DE BORD'!I5103</f>
        <v>0</v>
      </c>
    </row>
    <row r="5106" spans="84:88" x14ac:dyDescent="0.25">
      <c r="CF5106">
        <f>'[1]TABLEAU DE BORD'!B5104</f>
        <v>0</v>
      </c>
      <c r="CG5106">
        <f>'[1]TABLEAU DE BORD'!E5104-'[1]TABLEAU DE BORD'!C5104</f>
        <v>0</v>
      </c>
      <c r="CI5106">
        <f>'[1]TABLEAU DE BORD'!H5104</f>
        <v>0</v>
      </c>
      <c r="CJ5106">
        <f>'[1]TABLEAU DE BORD'!K5104-'[1]TABLEAU DE BORD'!I5104</f>
        <v>0</v>
      </c>
    </row>
    <row r="5107" spans="84:88" x14ac:dyDescent="0.25">
      <c r="CF5107">
        <f>'[1]TABLEAU DE BORD'!B5105</f>
        <v>0</v>
      </c>
      <c r="CG5107">
        <f>'[1]TABLEAU DE BORD'!E5105-'[1]TABLEAU DE BORD'!C5105</f>
        <v>0</v>
      </c>
      <c r="CI5107">
        <f>'[1]TABLEAU DE BORD'!H5105</f>
        <v>0</v>
      </c>
      <c r="CJ5107">
        <f>'[1]TABLEAU DE BORD'!K5105-'[1]TABLEAU DE BORD'!I5105</f>
        <v>0</v>
      </c>
    </row>
    <row r="5108" spans="84:88" x14ac:dyDescent="0.25">
      <c r="CF5108">
        <f>'[1]TABLEAU DE BORD'!B5106</f>
        <v>0</v>
      </c>
      <c r="CG5108">
        <f>'[1]TABLEAU DE BORD'!E5106-'[1]TABLEAU DE BORD'!C5106</f>
        <v>0</v>
      </c>
      <c r="CI5108">
        <f>'[1]TABLEAU DE BORD'!H5106</f>
        <v>0</v>
      </c>
      <c r="CJ5108">
        <f>'[1]TABLEAU DE BORD'!K5106-'[1]TABLEAU DE BORD'!I5106</f>
        <v>0</v>
      </c>
    </row>
    <row r="5109" spans="84:88" x14ac:dyDescent="0.25">
      <c r="CF5109">
        <f>'[1]TABLEAU DE BORD'!B5107</f>
        <v>0</v>
      </c>
      <c r="CG5109">
        <f>'[1]TABLEAU DE BORD'!E5107-'[1]TABLEAU DE BORD'!C5107</f>
        <v>0</v>
      </c>
      <c r="CI5109">
        <f>'[1]TABLEAU DE BORD'!H5107</f>
        <v>0</v>
      </c>
      <c r="CJ5109">
        <f>'[1]TABLEAU DE BORD'!K5107-'[1]TABLEAU DE BORD'!I5107</f>
        <v>0</v>
      </c>
    </row>
    <row r="5110" spans="84:88" x14ac:dyDescent="0.25">
      <c r="CF5110">
        <f>'[1]TABLEAU DE BORD'!B5108</f>
        <v>0</v>
      </c>
      <c r="CG5110">
        <f>'[1]TABLEAU DE BORD'!E5108-'[1]TABLEAU DE BORD'!C5108</f>
        <v>0</v>
      </c>
      <c r="CI5110">
        <f>'[1]TABLEAU DE BORD'!H5108</f>
        <v>0</v>
      </c>
      <c r="CJ5110">
        <f>'[1]TABLEAU DE BORD'!K5108-'[1]TABLEAU DE BORD'!I5108</f>
        <v>0</v>
      </c>
    </row>
    <row r="5111" spans="84:88" x14ac:dyDescent="0.25">
      <c r="CF5111">
        <f>'[1]TABLEAU DE BORD'!B5109</f>
        <v>0</v>
      </c>
      <c r="CG5111">
        <f>'[1]TABLEAU DE BORD'!E5109-'[1]TABLEAU DE BORD'!C5109</f>
        <v>0</v>
      </c>
      <c r="CI5111">
        <f>'[1]TABLEAU DE BORD'!H5109</f>
        <v>0</v>
      </c>
      <c r="CJ5111">
        <f>'[1]TABLEAU DE BORD'!K5109-'[1]TABLEAU DE BORD'!I5109</f>
        <v>0</v>
      </c>
    </row>
    <row r="5112" spans="84:88" x14ac:dyDescent="0.25">
      <c r="CF5112">
        <f>'[1]TABLEAU DE BORD'!B5110</f>
        <v>0</v>
      </c>
      <c r="CG5112">
        <f>'[1]TABLEAU DE BORD'!E5110-'[1]TABLEAU DE BORD'!C5110</f>
        <v>0</v>
      </c>
      <c r="CI5112">
        <f>'[1]TABLEAU DE BORD'!H5110</f>
        <v>0</v>
      </c>
      <c r="CJ5112">
        <f>'[1]TABLEAU DE BORD'!K5110-'[1]TABLEAU DE BORD'!I5110</f>
        <v>0</v>
      </c>
    </row>
    <row r="5113" spans="84:88" x14ac:dyDescent="0.25">
      <c r="CF5113">
        <f>'[1]TABLEAU DE BORD'!B5111</f>
        <v>0</v>
      </c>
      <c r="CG5113">
        <f>'[1]TABLEAU DE BORD'!E5111-'[1]TABLEAU DE BORD'!C5111</f>
        <v>0</v>
      </c>
      <c r="CI5113">
        <f>'[1]TABLEAU DE BORD'!H5111</f>
        <v>0</v>
      </c>
      <c r="CJ5113">
        <f>'[1]TABLEAU DE BORD'!K5111-'[1]TABLEAU DE BORD'!I5111</f>
        <v>0</v>
      </c>
    </row>
    <row r="5114" spans="84:88" x14ac:dyDescent="0.25">
      <c r="CF5114">
        <f>'[1]TABLEAU DE BORD'!B5112</f>
        <v>0</v>
      </c>
      <c r="CG5114">
        <f>'[1]TABLEAU DE BORD'!E5112-'[1]TABLEAU DE BORD'!C5112</f>
        <v>0</v>
      </c>
      <c r="CI5114">
        <f>'[1]TABLEAU DE BORD'!H5112</f>
        <v>0</v>
      </c>
      <c r="CJ5114">
        <f>'[1]TABLEAU DE BORD'!K5112-'[1]TABLEAU DE BORD'!I5112</f>
        <v>0</v>
      </c>
    </row>
    <row r="5115" spans="84:88" x14ac:dyDescent="0.25">
      <c r="CF5115">
        <f>'[1]TABLEAU DE BORD'!B5113</f>
        <v>0</v>
      </c>
      <c r="CG5115">
        <f>'[1]TABLEAU DE BORD'!E5113-'[1]TABLEAU DE BORD'!C5113</f>
        <v>0</v>
      </c>
      <c r="CI5115">
        <f>'[1]TABLEAU DE BORD'!H5113</f>
        <v>0</v>
      </c>
      <c r="CJ5115">
        <f>'[1]TABLEAU DE BORD'!K5113-'[1]TABLEAU DE BORD'!I5113</f>
        <v>0</v>
      </c>
    </row>
    <row r="5116" spans="84:88" x14ac:dyDescent="0.25">
      <c r="CF5116">
        <f>'[1]TABLEAU DE BORD'!B5114</f>
        <v>0</v>
      </c>
      <c r="CG5116">
        <f>'[1]TABLEAU DE BORD'!E5114-'[1]TABLEAU DE BORD'!C5114</f>
        <v>0</v>
      </c>
      <c r="CI5116">
        <f>'[1]TABLEAU DE BORD'!H5114</f>
        <v>0</v>
      </c>
      <c r="CJ5116">
        <f>'[1]TABLEAU DE BORD'!K5114-'[1]TABLEAU DE BORD'!I5114</f>
        <v>0</v>
      </c>
    </row>
    <row r="5117" spans="84:88" x14ac:dyDescent="0.25">
      <c r="CF5117">
        <f>'[1]TABLEAU DE BORD'!B5115</f>
        <v>0</v>
      </c>
      <c r="CG5117">
        <f>'[1]TABLEAU DE BORD'!E5115-'[1]TABLEAU DE BORD'!C5115</f>
        <v>0</v>
      </c>
      <c r="CI5117">
        <f>'[1]TABLEAU DE BORD'!H5115</f>
        <v>0</v>
      </c>
      <c r="CJ5117">
        <f>'[1]TABLEAU DE BORD'!K5115-'[1]TABLEAU DE BORD'!I5115</f>
        <v>0</v>
      </c>
    </row>
    <row r="5118" spans="84:88" x14ac:dyDescent="0.25">
      <c r="CF5118">
        <f>'[1]TABLEAU DE BORD'!B5116</f>
        <v>0</v>
      </c>
      <c r="CG5118">
        <f>'[1]TABLEAU DE BORD'!E5116-'[1]TABLEAU DE BORD'!C5116</f>
        <v>0</v>
      </c>
      <c r="CI5118">
        <f>'[1]TABLEAU DE BORD'!H5116</f>
        <v>0</v>
      </c>
      <c r="CJ5118">
        <f>'[1]TABLEAU DE BORD'!K5116-'[1]TABLEAU DE BORD'!I5116</f>
        <v>0</v>
      </c>
    </row>
    <row r="5119" spans="84:88" x14ac:dyDescent="0.25">
      <c r="CF5119">
        <f>'[1]TABLEAU DE BORD'!B5117</f>
        <v>0</v>
      </c>
      <c r="CG5119">
        <f>'[1]TABLEAU DE BORD'!E5117-'[1]TABLEAU DE BORD'!C5117</f>
        <v>0</v>
      </c>
      <c r="CI5119">
        <f>'[1]TABLEAU DE BORD'!H5117</f>
        <v>0</v>
      </c>
      <c r="CJ5119">
        <f>'[1]TABLEAU DE BORD'!K5117-'[1]TABLEAU DE BORD'!I5117</f>
        <v>0</v>
      </c>
    </row>
    <row r="5120" spans="84:88" x14ac:dyDescent="0.25">
      <c r="CF5120">
        <f>'[1]TABLEAU DE BORD'!B5118</f>
        <v>0</v>
      </c>
      <c r="CG5120">
        <f>'[1]TABLEAU DE BORD'!E5118-'[1]TABLEAU DE BORD'!C5118</f>
        <v>0</v>
      </c>
      <c r="CI5120">
        <f>'[1]TABLEAU DE BORD'!H5118</f>
        <v>0</v>
      </c>
      <c r="CJ5120">
        <f>'[1]TABLEAU DE BORD'!K5118-'[1]TABLEAU DE BORD'!I5118</f>
        <v>0</v>
      </c>
    </row>
    <row r="5121" spans="84:88" x14ac:dyDescent="0.25">
      <c r="CF5121">
        <f>'[1]TABLEAU DE BORD'!B5119</f>
        <v>0</v>
      </c>
      <c r="CG5121">
        <f>'[1]TABLEAU DE BORD'!E5119-'[1]TABLEAU DE BORD'!C5119</f>
        <v>0</v>
      </c>
      <c r="CI5121">
        <f>'[1]TABLEAU DE BORD'!H5119</f>
        <v>0</v>
      </c>
      <c r="CJ5121">
        <f>'[1]TABLEAU DE BORD'!K5119-'[1]TABLEAU DE BORD'!I5119</f>
        <v>0</v>
      </c>
    </row>
    <row r="5122" spans="84:88" x14ac:dyDescent="0.25">
      <c r="CF5122">
        <f>'[1]TABLEAU DE BORD'!B5120</f>
        <v>0</v>
      </c>
      <c r="CG5122">
        <f>'[1]TABLEAU DE BORD'!E5120-'[1]TABLEAU DE BORD'!C5120</f>
        <v>0</v>
      </c>
      <c r="CI5122">
        <f>'[1]TABLEAU DE BORD'!H5120</f>
        <v>0</v>
      </c>
      <c r="CJ5122">
        <f>'[1]TABLEAU DE BORD'!K5120-'[1]TABLEAU DE BORD'!I5120</f>
        <v>0</v>
      </c>
    </row>
    <row r="5123" spans="84:88" x14ac:dyDescent="0.25">
      <c r="CF5123">
        <f>'[1]TABLEAU DE BORD'!B5121</f>
        <v>0</v>
      </c>
      <c r="CG5123">
        <f>'[1]TABLEAU DE BORD'!E5121-'[1]TABLEAU DE BORD'!C5121</f>
        <v>0</v>
      </c>
      <c r="CI5123">
        <f>'[1]TABLEAU DE BORD'!H5121</f>
        <v>0</v>
      </c>
      <c r="CJ5123">
        <f>'[1]TABLEAU DE BORD'!K5121-'[1]TABLEAU DE BORD'!I5121</f>
        <v>0</v>
      </c>
    </row>
    <row r="5124" spans="84:88" x14ac:dyDescent="0.25">
      <c r="CF5124">
        <f>'[1]TABLEAU DE BORD'!B5122</f>
        <v>0</v>
      </c>
      <c r="CG5124">
        <f>'[1]TABLEAU DE BORD'!E5122-'[1]TABLEAU DE BORD'!C5122</f>
        <v>0</v>
      </c>
      <c r="CI5124">
        <f>'[1]TABLEAU DE BORD'!H5122</f>
        <v>0</v>
      </c>
      <c r="CJ5124">
        <f>'[1]TABLEAU DE BORD'!K5122-'[1]TABLEAU DE BORD'!I5122</f>
        <v>0</v>
      </c>
    </row>
    <row r="5125" spans="84:88" x14ac:dyDescent="0.25">
      <c r="CF5125">
        <f>'[1]TABLEAU DE BORD'!B5123</f>
        <v>0</v>
      </c>
      <c r="CG5125">
        <f>'[1]TABLEAU DE BORD'!E5123-'[1]TABLEAU DE BORD'!C5123</f>
        <v>0</v>
      </c>
      <c r="CI5125">
        <f>'[1]TABLEAU DE BORD'!H5123</f>
        <v>0</v>
      </c>
      <c r="CJ5125">
        <f>'[1]TABLEAU DE BORD'!K5123-'[1]TABLEAU DE BORD'!I5123</f>
        <v>0</v>
      </c>
    </row>
    <row r="5126" spans="84:88" x14ac:dyDescent="0.25">
      <c r="CF5126">
        <f>'[1]TABLEAU DE BORD'!B5124</f>
        <v>0</v>
      </c>
      <c r="CG5126">
        <f>'[1]TABLEAU DE BORD'!E5124-'[1]TABLEAU DE BORD'!C5124</f>
        <v>0</v>
      </c>
      <c r="CI5126">
        <f>'[1]TABLEAU DE BORD'!H5124</f>
        <v>0</v>
      </c>
      <c r="CJ5126">
        <f>'[1]TABLEAU DE BORD'!K5124-'[1]TABLEAU DE BORD'!I5124</f>
        <v>0</v>
      </c>
    </row>
    <row r="5127" spans="84:88" x14ac:dyDescent="0.25">
      <c r="CF5127">
        <f>'[1]TABLEAU DE BORD'!B5125</f>
        <v>0</v>
      </c>
      <c r="CG5127">
        <f>'[1]TABLEAU DE BORD'!E5125-'[1]TABLEAU DE BORD'!C5125</f>
        <v>0</v>
      </c>
      <c r="CI5127">
        <f>'[1]TABLEAU DE BORD'!H5125</f>
        <v>0</v>
      </c>
      <c r="CJ5127">
        <f>'[1]TABLEAU DE BORD'!K5125-'[1]TABLEAU DE BORD'!I5125</f>
        <v>0</v>
      </c>
    </row>
    <row r="5128" spans="84:88" x14ac:dyDescent="0.25">
      <c r="CF5128">
        <f>'[1]TABLEAU DE BORD'!B5126</f>
        <v>0</v>
      </c>
      <c r="CG5128">
        <f>'[1]TABLEAU DE BORD'!E5126-'[1]TABLEAU DE BORD'!C5126</f>
        <v>0</v>
      </c>
      <c r="CI5128">
        <f>'[1]TABLEAU DE BORD'!H5126</f>
        <v>0</v>
      </c>
      <c r="CJ5128">
        <f>'[1]TABLEAU DE BORD'!K5126-'[1]TABLEAU DE BORD'!I5126</f>
        <v>0</v>
      </c>
    </row>
    <row r="5129" spans="84:88" x14ac:dyDescent="0.25">
      <c r="CF5129">
        <f>'[1]TABLEAU DE BORD'!B5127</f>
        <v>0</v>
      </c>
      <c r="CG5129">
        <f>'[1]TABLEAU DE BORD'!E5127-'[1]TABLEAU DE BORD'!C5127</f>
        <v>0</v>
      </c>
      <c r="CI5129">
        <f>'[1]TABLEAU DE BORD'!H5127</f>
        <v>0</v>
      </c>
      <c r="CJ5129">
        <f>'[1]TABLEAU DE BORD'!K5127-'[1]TABLEAU DE BORD'!I5127</f>
        <v>0</v>
      </c>
    </row>
    <row r="5130" spans="84:88" x14ac:dyDescent="0.25">
      <c r="CF5130">
        <f>'[1]TABLEAU DE BORD'!B5128</f>
        <v>0</v>
      </c>
      <c r="CG5130">
        <f>'[1]TABLEAU DE BORD'!E5128-'[1]TABLEAU DE BORD'!C5128</f>
        <v>0</v>
      </c>
      <c r="CI5130">
        <f>'[1]TABLEAU DE BORD'!H5128</f>
        <v>0</v>
      </c>
      <c r="CJ5130">
        <f>'[1]TABLEAU DE BORD'!K5128-'[1]TABLEAU DE BORD'!I5128</f>
        <v>0</v>
      </c>
    </row>
    <row r="5131" spans="84:88" x14ac:dyDescent="0.25">
      <c r="CF5131">
        <f>'[1]TABLEAU DE BORD'!B5129</f>
        <v>0</v>
      </c>
      <c r="CG5131">
        <f>'[1]TABLEAU DE BORD'!E5129-'[1]TABLEAU DE BORD'!C5129</f>
        <v>0</v>
      </c>
      <c r="CI5131">
        <f>'[1]TABLEAU DE BORD'!H5129</f>
        <v>0</v>
      </c>
      <c r="CJ5131">
        <f>'[1]TABLEAU DE BORD'!K5129-'[1]TABLEAU DE BORD'!I5129</f>
        <v>0</v>
      </c>
    </row>
    <row r="5132" spans="84:88" x14ac:dyDescent="0.25">
      <c r="CF5132">
        <f>'[1]TABLEAU DE BORD'!B5130</f>
        <v>0</v>
      </c>
      <c r="CG5132">
        <f>'[1]TABLEAU DE BORD'!E5130-'[1]TABLEAU DE BORD'!C5130</f>
        <v>0</v>
      </c>
      <c r="CI5132">
        <f>'[1]TABLEAU DE BORD'!H5130</f>
        <v>0</v>
      </c>
      <c r="CJ5132">
        <f>'[1]TABLEAU DE BORD'!K5130-'[1]TABLEAU DE BORD'!I5130</f>
        <v>0</v>
      </c>
    </row>
    <row r="5133" spans="84:88" x14ac:dyDescent="0.25">
      <c r="CF5133">
        <f>'[1]TABLEAU DE BORD'!B5131</f>
        <v>0</v>
      </c>
      <c r="CG5133">
        <f>'[1]TABLEAU DE BORD'!E5131-'[1]TABLEAU DE BORD'!C5131</f>
        <v>0</v>
      </c>
      <c r="CI5133">
        <f>'[1]TABLEAU DE BORD'!H5131</f>
        <v>0</v>
      </c>
      <c r="CJ5133">
        <f>'[1]TABLEAU DE BORD'!K5131-'[1]TABLEAU DE BORD'!I5131</f>
        <v>0</v>
      </c>
    </row>
    <row r="5134" spans="84:88" x14ac:dyDescent="0.25">
      <c r="CF5134">
        <f>'[1]TABLEAU DE BORD'!B5132</f>
        <v>0</v>
      </c>
      <c r="CG5134">
        <f>'[1]TABLEAU DE BORD'!E5132-'[1]TABLEAU DE BORD'!C5132</f>
        <v>0</v>
      </c>
      <c r="CI5134">
        <f>'[1]TABLEAU DE BORD'!H5132</f>
        <v>0</v>
      </c>
      <c r="CJ5134">
        <f>'[1]TABLEAU DE BORD'!K5132-'[1]TABLEAU DE BORD'!I5132</f>
        <v>0</v>
      </c>
    </row>
    <row r="5135" spans="84:88" x14ac:dyDescent="0.25">
      <c r="CF5135">
        <f>'[1]TABLEAU DE BORD'!B5133</f>
        <v>0</v>
      </c>
      <c r="CG5135">
        <f>'[1]TABLEAU DE BORD'!E5133-'[1]TABLEAU DE BORD'!C5133</f>
        <v>0</v>
      </c>
      <c r="CI5135">
        <f>'[1]TABLEAU DE BORD'!H5133</f>
        <v>0</v>
      </c>
      <c r="CJ5135">
        <f>'[1]TABLEAU DE BORD'!K5133-'[1]TABLEAU DE BORD'!I5133</f>
        <v>0</v>
      </c>
    </row>
    <row r="5136" spans="84:88" x14ac:dyDescent="0.25">
      <c r="CF5136">
        <f>'[1]TABLEAU DE BORD'!B5134</f>
        <v>0</v>
      </c>
      <c r="CG5136">
        <f>'[1]TABLEAU DE BORD'!E5134-'[1]TABLEAU DE BORD'!C5134</f>
        <v>0</v>
      </c>
      <c r="CI5136">
        <f>'[1]TABLEAU DE BORD'!H5134</f>
        <v>0</v>
      </c>
      <c r="CJ5136">
        <f>'[1]TABLEAU DE BORD'!K5134-'[1]TABLEAU DE BORD'!I5134</f>
        <v>0</v>
      </c>
    </row>
    <row r="5137" spans="84:88" x14ac:dyDescent="0.25">
      <c r="CF5137">
        <f>'[1]TABLEAU DE BORD'!B5135</f>
        <v>0</v>
      </c>
      <c r="CG5137">
        <f>'[1]TABLEAU DE BORD'!E5135-'[1]TABLEAU DE BORD'!C5135</f>
        <v>0</v>
      </c>
      <c r="CI5137">
        <f>'[1]TABLEAU DE BORD'!H5135</f>
        <v>0</v>
      </c>
      <c r="CJ5137">
        <f>'[1]TABLEAU DE BORD'!K5135-'[1]TABLEAU DE BORD'!I5135</f>
        <v>0</v>
      </c>
    </row>
    <row r="5138" spans="84:88" x14ac:dyDescent="0.25">
      <c r="CF5138">
        <f>'[1]TABLEAU DE BORD'!B5136</f>
        <v>0</v>
      </c>
      <c r="CG5138">
        <f>'[1]TABLEAU DE BORD'!E5136-'[1]TABLEAU DE BORD'!C5136</f>
        <v>0</v>
      </c>
      <c r="CI5138">
        <f>'[1]TABLEAU DE BORD'!H5136</f>
        <v>0</v>
      </c>
      <c r="CJ5138">
        <f>'[1]TABLEAU DE BORD'!K5136-'[1]TABLEAU DE BORD'!I5136</f>
        <v>0</v>
      </c>
    </row>
    <row r="5139" spans="84:88" x14ac:dyDescent="0.25">
      <c r="CF5139">
        <f>'[1]TABLEAU DE BORD'!B5137</f>
        <v>0</v>
      </c>
      <c r="CG5139">
        <f>'[1]TABLEAU DE BORD'!E5137-'[1]TABLEAU DE BORD'!C5137</f>
        <v>0</v>
      </c>
      <c r="CI5139">
        <f>'[1]TABLEAU DE BORD'!H5137</f>
        <v>0</v>
      </c>
      <c r="CJ5139">
        <f>'[1]TABLEAU DE BORD'!K5137-'[1]TABLEAU DE BORD'!I5137</f>
        <v>0</v>
      </c>
    </row>
    <row r="5140" spans="84:88" x14ac:dyDescent="0.25">
      <c r="CF5140">
        <f>'[1]TABLEAU DE BORD'!B5138</f>
        <v>0</v>
      </c>
      <c r="CG5140">
        <f>'[1]TABLEAU DE BORD'!E5138-'[1]TABLEAU DE BORD'!C5138</f>
        <v>0</v>
      </c>
      <c r="CI5140">
        <f>'[1]TABLEAU DE BORD'!H5138</f>
        <v>0</v>
      </c>
      <c r="CJ5140">
        <f>'[1]TABLEAU DE BORD'!K5138-'[1]TABLEAU DE BORD'!I5138</f>
        <v>0</v>
      </c>
    </row>
    <row r="5141" spans="84:88" x14ac:dyDescent="0.25">
      <c r="CF5141">
        <f>'[1]TABLEAU DE BORD'!B5139</f>
        <v>0</v>
      </c>
      <c r="CG5141">
        <f>'[1]TABLEAU DE BORD'!E5139-'[1]TABLEAU DE BORD'!C5139</f>
        <v>0</v>
      </c>
      <c r="CI5141">
        <f>'[1]TABLEAU DE BORD'!H5139</f>
        <v>0</v>
      </c>
      <c r="CJ5141">
        <f>'[1]TABLEAU DE BORD'!K5139-'[1]TABLEAU DE BORD'!I5139</f>
        <v>0</v>
      </c>
    </row>
    <row r="5142" spans="84:88" x14ac:dyDescent="0.25">
      <c r="CF5142">
        <f>'[1]TABLEAU DE BORD'!B5140</f>
        <v>0</v>
      </c>
      <c r="CG5142">
        <f>'[1]TABLEAU DE BORD'!E5140-'[1]TABLEAU DE BORD'!C5140</f>
        <v>0</v>
      </c>
      <c r="CI5142">
        <f>'[1]TABLEAU DE BORD'!H5140</f>
        <v>0</v>
      </c>
      <c r="CJ5142">
        <f>'[1]TABLEAU DE BORD'!K5140-'[1]TABLEAU DE BORD'!I5140</f>
        <v>0</v>
      </c>
    </row>
    <row r="5143" spans="84:88" x14ac:dyDescent="0.25">
      <c r="CF5143">
        <f>'[1]TABLEAU DE BORD'!B5141</f>
        <v>0</v>
      </c>
      <c r="CG5143">
        <f>'[1]TABLEAU DE BORD'!E5141-'[1]TABLEAU DE BORD'!C5141</f>
        <v>0</v>
      </c>
      <c r="CI5143">
        <f>'[1]TABLEAU DE BORD'!H5141</f>
        <v>0</v>
      </c>
      <c r="CJ5143">
        <f>'[1]TABLEAU DE BORD'!K5141-'[1]TABLEAU DE BORD'!I5141</f>
        <v>0</v>
      </c>
    </row>
    <row r="5144" spans="84:88" x14ac:dyDescent="0.25">
      <c r="CF5144">
        <f>'[1]TABLEAU DE BORD'!B5142</f>
        <v>0</v>
      </c>
      <c r="CG5144">
        <f>'[1]TABLEAU DE BORD'!E5142-'[1]TABLEAU DE BORD'!C5142</f>
        <v>0</v>
      </c>
      <c r="CI5144">
        <f>'[1]TABLEAU DE BORD'!H5142</f>
        <v>0</v>
      </c>
      <c r="CJ5144">
        <f>'[1]TABLEAU DE BORD'!K5142-'[1]TABLEAU DE BORD'!I5142</f>
        <v>0</v>
      </c>
    </row>
    <row r="5145" spans="84:88" x14ac:dyDescent="0.25">
      <c r="CF5145">
        <f>'[1]TABLEAU DE BORD'!B5143</f>
        <v>0</v>
      </c>
      <c r="CG5145">
        <f>'[1]TABLEAU DE BORD'!E5143-'[1]TABLEAU DE BORD'!C5143</f>
        <v>0</v>
      </c>
      <c r="CI5145">
        <f>'[1]TABLEAU DE BORD'!H5143</f>
        <v>0</v>
      </c>
      <c r="CJ5145">
        <f>'[1]TABLEAU DE BORD'!K5143-'[1]TABLEAU DE BORD'!I5143</f>
        <v>0</v>
      </c>
    </row>
    <row r="5146" spans="84:88" x14ac:dyDescent="0.25">
      <c r="CF5146">
        <f>'[1]TABLEAU DE BORD'!B5144</f>
        <v>0</v>
      </c>
      <c r="CG5146">
        <f>'[1]TABLEAU DE BORD'!E5144-'[1]TABLEAU DE BORD'!C5144</f>
        <v>0</v>
      </c>
      <c r="CI5146">
        <f>'[1]TABLEAU DE BORD'!H5144</f>
        <v>0</v>
      </c>
      <c r="CJ5146">
        <f>'[1]TABLEAU DE BORD'!K5144-'[1]TABLEAU DE BORD'!I5144</f>
        <v>0</v>
      </c>
    </row>
    <row r="5147" spans="84:88" x14ac:dyDescent="0.25">
      <c r="CF5147">
        <f>'[1]TABLEAU DE BORD'!B5145</f>
        <v>0</v>
      </c>
      <c r="CG5147">
        <f>'[1]TABLEAU DE BORD'!E5145-'[1]TABLEAU DE BORD'!C5145</f>
        <v>0</v>
      </c>
      <c r="CI5147">
        <f>'[1]TABLEAU DE BORD'!H5145</f>
        <v>0</v>
      </c>
      <c r="CJ5147">
        <f>'[1]TABLEAU DE BORD'!K5145-'[1]TABLEAU DE BORD'!I5145</f>
        <v>0</v>
      </c>
    </row>
    <row r="5148" spans="84:88" x14ac:dyDescent="0.25">
      <c r="CF5148">
        <f>'[1]TABLEAU DE BORD'!B5146</f>
        <v>0</v>
      </c>
      <c r="CG5148">
        <f>'[1]TABLEAU DE BORD'!E5146-'[1]TABLEAU DE BORD'!C5146</f>
        <v>0</v>
      </c>
      <c r="CI5148">
        <f>'[1]TABLEAU DE BORD'!H5146</f>
        <v>0</v>
      </c>
      <c r="CJ5148">
        <f>'[1]TABLEAU DE BORD'!K5146-'[1]TABLEAU DE BORD'!I5146</f>
        <v>0</v>
      </c>
    </row>
    <row r="5149" spans="84:88" x14ac:dyDescent="0.25">
      <c r="CF5149">
        <f>'[1]TABLEAU DE BORD'!B5147</f>
        <v>0</v>
      </c>
      <c r="CG5149">
        <f>'[1]TABLEAU DE BORD'!E5147-'[1]TABLEAU DE BORD'!C5147</f>
        <v>0</v>
      </c>
      <c r="CI5149">
        <f>'[1]TABLEAU DE BORD'!H5147</f>
        <v>0</v>
      </c>
      <c r="CJ5149">
        <f>'[1]TABLEAU DE BORD'!K5147-'[1]TABLEAU DE BORD'!I5147</f>
        <v>0</v>
      </c>
    </row>
    <row r="5150" spans="84:88" x14ac:dyDescent="0.25">
      <c r="CF5150">
        <f>'[1]TABLEAU DE BORD'!B5148</f>
        <v>0</v>
      </c>
      <c r="CG5150">
        <f>'[1]TABLEAU DE BORD'!E5148-'[1]TABLEAU DE BORD'!C5148</f>
        <v>0</v>
      </c>
      <c r="CI5150">
        <f>'[1]TABLEAU DE BORD'!H5148</f>
        <v>0</v>
      </c>
      <c r="CJ5150">
        <f>'[1]TABLEAU DE BORD'!K5148-'[1]TABLEAU DE BORD'!I5148</f>
        <v>0</v>
      </c>
    </row>
    <row r="5151" spans="84:88" x14ac:dyDescent="0.25">
      <c r="CF5151">
        <f>'[1]TABLEAU DE BORD'!B5149</f>
        <v>0</v>
      </c>
      <c r="CG5151">
        <f>'[1]TABLEAU DE BORD'!E5149-'[1]TABLEAU DE BORD'!C5149</f>
        <v>0</v>
      </c>
      <c r="CI5151">
        <f>'[1]TABLEAU DE BORD'!H5149</f>
        <v>0</v>
      </c>
      <c r="CJ5151">
        <f>'[1]TABLEAU DE BORD'!K5149-'[1]TABLEAU DE BORD'!I5149</f>
        <v>0</v>
      </c>
    </row>
    <row r="5152" spans="84:88" x14ac:dyDescent="0.25">
      <c r="CF5152">
        <f>'[1]TABLEAU DE BORD'!B5150</f>
        <v>0</v>
      </c>
      <c r="CG5152">
        <f>'[1]TABLEAU DE BORD'!E5150-'[1]TABLEAU DE BORD'!C5150</f>
        <v>0</v>
      </c>
      <c r="CI5152">
        <f>'[1]TABLEAU DE BORD'!H5150</f>
        <v>0</v>
      </c>
      <c r="CJ5152">
        <f>'[1]TABLEAU DE BORD'!K5150-'[1]TABLEAU DE BORD'!I5150</f>
        <v>0</v>
      </c>
    </row>
    <row r="5153" spans="84:88" x14ac:dyDescent="0.25">
      <c r="CF5153">
        <f>'[1]TABLEAU DE BORD'!B5151</f>
        <v>0</v>
      </c>
      <c r="CG5153">
        <f>'[1]TABLEAU DE BORD'!E5151-'[1]TABLEAU DE BORD'!C5151</f>
        <v>0</v>
      </c>
      <c r="CI5153">
        <f>'[1]TABLEAU DE BORD'!H5151</f>
        <v>0</v>
      </c>
      <c r="CJ5153">
        <f>'[1]TABLEAU DE BORD'!K5151-'[1]TABLEAU DE BORD'!I5151</f>
        <v>0</v>
      </c>
    </row>
    <row r="5154" spans="84:88" x14ac:dyDescent="0.25">
      <c r="CF5154">
        <f>'[1]TABLEAU DE BORD'!B5152</f>
        <v>0</v>
      </c>
      <c r="CG5154">
        <f>'[1]TABLEAU DE BORD'!E5152-'[1]TABLEAU DE BORD'!C5152</f>
        <v>0</v>
      </c>
      <c r="CI5154">
        <f>'[1]TABLEAU DE BORD'!H5152</f>
        <v>0</v>
      </c>
      <c r="CJ5154">
        <f>'[1]TABLEAU DE BORD'!K5152-'[1]TABLEAU DE BORD'!I5152</f>
        <v>0</v>
      </c>
    </row>
    <row r="5155" spans="84:88" x14ac:dyDescent="0.25">
      <c r="CF5155">
        <f>'[1]TABLEAU DE BORD'!B5153</f>
        <v>0</v>
      </c>
      <c r="CG5155">
        <f>'[1]TABLEAU DE BORD'!E5153-'[1]TABLEAU DE BORD'!C5153</f>
        <v>0</v>
      </c>
      <c r="CI5155">
        <f>'[1]TABLEAU DE BORD'!H5153</f>
        <v>0</v>
      </c>
      <c r="CJ5155">
        <f>'[1]TABLEAU DE BORD'!K5153-'[1]TABLEAU DE BORD'!I5153</f>
        <v>0</v>
      </c>
    </row>
    <row r="5156" spans="84:88" x14ac:dyDescent="0.25">
      <c r="CF5156">
        <f>'[1]TABLEAU DE BORD'!B5154</f>
        <v>0</v>
      </c>
      <c r="CG5156">
        <f>'[1]TABLEAU DE BORD'!E5154-'[1]TABLEAU DE BORD'!C5154</f>
        <v>0</v>
      </c>
      <c r="CI5156">
        <f>'[1]TABLEAU DE BORD'!H5154</f>
        <v>0</v>
      </c>
      <c r="CJ5156">
        <f>'[1]TABLEAU DE BORD'!K5154-'[1]TABLEAU DE BORD'!I5154</f>
        <v>0</v>
      </c>
    </row>
    <row r="5157" spans="84:88" x14ac:dyDescent="0.25">
      <c r="CF5157">
        <f>'[1]TABLEAU DE BORD'!B5155</f>
        <v>0</v>
      </c>
      <c r="CG5157">
        <f>'[1]TABLEAU DE BORD'!E5155-'[1]TABLEAU DE BORD'!C5155</f>
        <v>0</v>
      </c>
      <c r="CI5157">
        <f>'[1]TABLEAU DE BORD'!H5155</f>
        <v>0</v>
      </c>
      <c r="CJ5157">
        <f>'[1]TABLEAU DE BORD'!K5155-'[1]TABLEAU DE BORD'!I5155</f>
        <v>0</v>
      </c>
    </row>
    <row r="5158" spans="84:88" x14ac:dyDescent="0.25">
      <c r="CF5158">
        <f>'[1]TABLEAU DE BORD'!B5156</f>
        <v>0</v>
      </c>
      <c r="CG5158">
        <f>'[1]TABLEAU DE BORD'!E5156-'[1]TABLEAU DE BORD'!C5156</f>
        <v>0</v>
      </c>
      <c r="CI5158">
        <f>'[1]TABLEAU DE BORD'!H5156</f>
        <v>0</v>
      </c>
      <c r="CJ5158">
        <f>'[1]TABLEAU DE BORD'!K5156-'[1]TABLEAU DE BORD'!I5156</f>
        <v>0</v>
      </c>
    </row>
    <row r="5159" spans="84:88" x14ac:dyDescent="0.25">
      <c r="CF5159">
        <f>'[1]TABLEAU DE BORD'!B5157</f>
        <v>0</v>
      </c>
      <c r="CG5159">
        <f>'[1]TABLEAU DE BORD'!E5157-'[1]TABLEAU DE BORD'!C5157</f>
        <v>0</v>
      </c>
      <c r="CI5159">
        <f>'[1]TABLEAU DE BORD'!H5157</f>
        <v>0</v>
      </c>
      <c r="CJ5159">
        <f>'[1]TABLEAU DE BORD'!K5157-'[1]TABLEAU DE BORD'!I5157</f>
        <v>0</v>
      </c>
    </row>
    <row r="5160" spans="84:88" x14ac:dyDescent="0.25">
      <c r="CF5160">
        <f>'[1]TABLEAU DE BORD'!B5158</f>
        <v>0</v>
      </c>
      <c r="CG5160">
        <f>'[1]TABLEAU DE BORD'!E5158-'[1]TABLEAU DE BORD'!C5158</f>
        <v>0</v>
      </c>
      <c r="CI5160">
        <f>'[1]TABLEAU DE BORD'!H5158</f>
        <v>0</v>
      </c>
      <c r="CJ5160">
        <f>'[1]TABLEAU DE BORD'!K5158-'[1]TABLEAU DE BORD'!I5158</f>
        <v>0</v>
      </c>
    </row>
    <row r="5161" spans="84:88" x14ac:dyDescent="0.25">
      <c r="CF5161">
        <f>'[1]TABLEAU DE BORD'!B5159</f>
        <v>0</v>
      </c>
      <c r="CG5161">
        <f>'[1]TABLEAU DE BORD'!E5159-'[1]TABLEAU DE BORD'!C5159</f>
        <v>0</v>
      </c>
      <c r="CI5161">
        <f>'[1]TABLEAU DE BORD'!H5159</f>
        <v>0</v>
      </c>
      <c r="CJ5161">
        <f>'[1]TABLEAU DE BORD'!K5159-'[1]TABLEAU DE BORD'!I5159</f>
        <v>0</v>
      </c>
    </row>
    <row r="5162" spans="84:88" x14ac:dyDescent="0.25">
      <c r="CF5162">
        <f>'[1]TABLEAU DE BORD'!B5160</f>
        <v>0</v>
      </c>
      <c r="CG5162">
        <f>'[1]TABLEAU DE BORD'!E5160-'[1]TABLEAU DE BORD'!C5160</f>
        <v>0</v>
      </c>
      <c r="CI5162">
        <f>'[1]TABLEAU DE BORD'!H5160</f>
        <v>0</v>
      </c>
      <c r="CJ5162">
        <f>'[1]TABLEAU DE BORD'!K5160-'[1]TABLEAU DE BORD'!I5160</f>
        <v>0</v>
      </c>
    </row>
    <row r="5163" spans="84:88" x14ac:dyDescent="0.25">
      <c r="CF5163">
        <f>'[1]TABLEAU DE BORD'!B5161</f>
        <v>0</v>
      </c>
      <c r="CG5163">
        <f>'[1]TABLEAU DE BORD'!E5161-'[1]TABLEAU DE BORD'!C5161</f>
        <v>0</v>
      </c>
      <c r="CI5163">
        <f>'[1]TABLEAU DE BORD'!H5161</f>
        <v>0</v>
      </c>
      <c r="CJ5163">
        <f>'[1]TABLEAU DE BORD'!K5161-'[1]TABLEAU DE BORD'!I5161</f>
        <v>0</v>
      </c>
    </row>
    <row r="5164" spans="84:88" x14ac:dyDescent="0.25">
      <c r="CF5164">
        <f>'[1]TABLEAU DE BORD'!B5162</f>
        <v>0</v>
      </c>
      <c r="CG5164">
        <f>'[1]TABLEAU DE BORD'!E5162-'[1]TABLEAU DE BORD'!C5162</f>
        <v>0</v>
      </c>
      <c r="CI5164">
        <f>'[1]TABLEAU DE BORD'!H5162</f>
        <v>0</v>
      </c>
      <c r="CJ5164">
        <f>'[1]TABLEAU DE BORD'!K5162-'[1]TABLEAU DE BORD'!I5162</f>
        <v>0</v>
      </c>
    </row>
    <row r="5165" spans="84:88" x14ac:dyDescent="0.25">
      <c r="CF5165">
        <f>'[1]TABLEAU DE BORD'!B5163</f>
        <v>0</v>
      </c>
      <c r="CG5165">
        <f>'[1]TABLEAU DE BORD'!E5163-'[1]TABLEAU DE BORD'!C5163</f>
        <v>0</v>
      </c>
      <c r="CI5165">
        <f>'[1]TABLEAU DE BORD'!H5163</f>
        <v>0</v>
      </c>
      <c r="CJ5165">
        <f>'[1]TABLEAU DE BORD'!K5163-'[1]TABLEAU DE BORD'!I5163</f>
        <v>0</v>
      </c>
    </row>
    <row r="5166" spans="84:88" x14ac:dyDescent="0.25">
      <c r="CF5166">
        <f>'[1]TABLEAU DE BORD'!B5164</f>
        <v>0</v>
      </c>
      <c r="CG5166">
        <f>'[1]TABLEAU DE BORD'!E5164-'[1]TABLEAU DE BORD'!C5164</f>
        <v>0</v>
      </c>
      <c r="CI5166">
        <f>'[1]TABLEAU DE BORD'!H5164</f>
        <v>0</v>
      </c>
      <c r="CJ5166">
        <f>'[1]TABLEAU DE BORD'!K5164-'[1]TABLEAU DE BORD'!I5164</f>
        <v>0</v>
      </c>
    </row>
    <row r="5167" spans="84:88" x14ac:dyDescent="0.25">
      <c r="CF5167">
        <f>'[1]TABLEAU DE BORD'!B5165</f>
        <v>0</v>
      </c>
      <c r="CG5167">
        <f>'[1]TABLEAU DE BORD'!E5165-'[1]TABLEAU DE BORD'!C5165</f>
        <v>0</v>
      </c>
      <c r="CI5167">
        <f>'[1]TABLEAU DE BORD'!H5165</f>
        <v>0</v>
      </c>
      <c r="CJ5167">
        <f>'[1]TABLEAU DE BORD'!K5165-'[1]TABLEAU DE BORD'!I5165</f>
        <v>0</v>
      </c>
    </row>
    <row r="5168" spans="84:88" x14ac:dyDescent="0.25">
      <c r="CF5168">
        <f>'[1]TABLEAU DE BORD'!B5166</f>
        <v>0</v>
      </c>
      <c r="CG5168">
        <f>'[1]TABLEAU DE BORD'!E5166-'[1]TABLEAU DE BORD'!C5166</f>
        <v>0</v>
      </c>
      <c r="CI5168">
        <f>'[1]TABLEAU DE BORD'!H5166</f>
        <v>0</v>
      </c>
      <c r="CJ5168">
        <f>'[1]TABLEAU DE BORD'!K5166-'[1]TABLEAU DE BORD'!I5166</f>
        <v>0</v>
      </c>
    </row>
    <row r="5169" spans="84:88" x14ac:dyDescent="0.25">
      <c r="CF5169">
        <f>'[1]TABLEAU DE BORD'!B5167</f>
        <v>0</v>
      </c>
      <c r="CG5169">
        <f>'[1]TABLEAU DE BORD'!E5167-'[1]TABLEAU DE BORD'!C5167</f>
        <v>0</v>
      </c>
      <c r="CI5169">
        <f>'[1]TABLEAU DE BORD'!H5167</f>
        <v>0</v>
      </c>
      <c r="CJ5169">
        <f>'[1]TABLEAU DE BORD'!K5167-'[1]TABLEAU DE BORD'!I5167</f>
        <v>0</v>
      </c>
    </row>
    <row r="5170" spans="84:88" x14ac:dyDescent="0.25">
      <c r="CF5170">
        <f>'[1]TABLEAU DE BORD'!B5168</f>
        <v>0</v>
      </c>
      <c r="CG5170">
        <f>'[1]TABLEAU DE BORD'!E5168-'[1]TABLEAU DE BORD'!C5168</f>
        <v>0</v>
      </c>
      <c r="CI5170">
        <f>'[1]TABLEAU DE BORD'!H5168</f>
        <v>0</v>
      </c>
      <c r="CJ5170">
        <f>'[1]TABLEAU DE BORD'!K5168-'[1]TABLEAU DE BORD'!I5168</f>
        <v>0</v>
      </c>
    </row>
    <row r="5171" spans="84:88" x14ac:dyDescent="0.25">
      <c r="CF5171">
        <f>'[1]TABLEAU DE BORD'!B5169</f>
        <v>0</v>
      </c>
      <c r="CG5171">
        <f>'[1]TABLEAU DE BORD'!E5169-'[1]TABLEAU DE BORD'!C5169</f>
        <v>0</v>
      </c>
      <c r="CI5171">
        <f>'[1]TABLEAU DE BORD'!H5169</f>
        <v>0</v>
      </c>
      <c r="CJ5171">
        <f>'[1]TABLEAU DE BORD'!K5169-'[1]TABLEAU DE BORD'!I5169</f>
        <v>0</v>
      </c>
    </row>
    <row r="5172" spans="84:88" x14ac:dyDescent="0.25">
      <c r="CF5172">
        <f>'[1]TABLEAU DE BORD'!B5170</f>
        <v>0</v>
      </c>
      <c r="CG5172">
        <f>'[1]TABLEAU DE BORD'!E5170-'[1]TABLEAU DE BORD'!C5170</f>
        <v>0</v>
      </c>
      <c r="CI5172">
        <f>'[1]TABLEAU DE BORD'!H5170</f>
        <v>0</v>
      </c>
      <c r="CJ5172">
        <f>'[1]TABLEAU DE BORD'!K5170-'[1]TABLEAU DE BORD'!I5170</f>
        <v>0</v>
      </c>
    </row>
    <row r="5173" spans="84:88" x14ac:dyDescent="0.25">
      <c r="CF5173">
        <f>'[1]TABLEAU DE BORD'!B5171</f>
        <v>0</v>
      </c>
      <c r="CG5173">
        <f>'[1]TABLEAU DE BORD'!E5171-'[1]TABLEAU DE BORD'!C5171</f>
        <v>0</v>
      </c>
      <c r="CI5173">
        <f>'[1]TABLEAU DE BORD'!H5171</f>
        <v>0</v>
      </c>
      <c r="CJ5173">
        <f>'[1]TABLEAU DE BORD'!K5171-'[1]TABLEAU DE BORD'!I5171</f>
        <v>0</v>
      </c>
    </row>
    <row r="5174" spans="84:88" x14ac:dyDescent="0.25">
      <c r="CF5174">
        <f>'[1]TABLEAU DE BORD'!B5172</f>
        <v>0</v>
      </c>
      <c r="CG5174">
        <f>'[1]TABLEAU DE BORD'!E5172-'[1]TABLEAU DE BORD'!C5172</f>
        <v>0</v>
      </c>
      <c r="CI5174">
        <f>'[1]TABLEAU DE BORD'!H5172</f>
        <v>0</v>
      </c>
      <c r="CJ5174">
        <f>'[1]TABLEAU DE BORD'!K5172-'[1]TABLEAU DE BORD'!I5172</f>
        <v>0</v>
      </c>
    </row>
    <row r="5175" spans="84:88" x14ac:dyDescent="0.25">
      <c r="CF5175">
        <f>'[1]TABLEAU DE BORD'!B5173</f>
        <v>0</v>
      </c>
      <c r="CG5175">
        <f>'[1]TABLEAU DE BORD'!E5173-'[1]TABLEAU DE BORD'!C5173</f>
        <v>0</v>
      </c>
      <c r="CI5175">
        <f>'[1]TABLEAU DE BORD'!H5173</f>
        <v>0</v>
      </c>
      <c r="CJ5175">
        <f>'[1]TABLEAU DE BORD'!K5173-'[1]TABLEAU DE BORD'!I5173</f>
        <v>0</v>
      </c>
    </row>
    <row r="5176" spans="84:88" x14ac:dyDescent="0.25">
      <c r="CF5176">
        <f>'[1]TABLEAU DE BORD'!B5174</f>
        <v>0</v>
      </c>
      <c r="CG5176">
        <f>'[1]TABLEAU DE BORD'!E5174-'[1]TABLEAU DE BORD'!C5174</f>
        <v>0</v>
      </c>
      <c r="CI5176">
        <f>'[1]TABLEAU DE BORD'!H5174</f>
        <v>0</v>
      </c>
      <c r="CJ5176">
        <f>'[1]TABLEAU DE BORD'!K5174-'[1]TABLEAU DE BORD'!I5174</f>
        <v>0</v>
      </c>
    </row>
    <row r="5177" spans="84:88" x14ac:dyDescent="0.25">
      <c r="CF5177">
        <f>'[1]TABLEAU DE BORD'!B5175</f>
        <v>0</v>
      </c>
      <c r="CG5177">
        <f>'[1]TABLEAU DE BORD'!E5175-'[1]TABLEAU DE BORD'!C5175</f>
        <v>0</v>
      </c>
      <c r="CI5177">
        <f>'[1]TABLEAU DE BORD'!H5175</f>
        <v>0</v>
      </c>
      <c r="CJ5177">
        <f>'[1]TABLEAU DE BORD'!K5175-'[1]TABLEAU DE BORD'!I5175</f>
        <v>0</v>
      </c>
    </row>
    <row r="5178" spans="84:88" x14ac:dyDescent="0.25">
      <c r="CF5178">
        <f>'[1]TABLEAU DE BORD'!B5176</f>
        <v>0</v>
      </c>
      <c r="CG5178">
        <f>'[1]TABLEAU DE BORD'!E5176-'[1]TABLEAU DE BORD'!C5176</f>
        <v>0</v>
      </c>
      <c r="CI5178">
        <f>'[1]TABLEAU DE BORD'!H5176</f>
        <v>0</v>
      </c>
      <c r="CJ5178">
        <f>'[1]TABLEAU DE BORD'!K5176-'[1]TABLEAU DE BORD'!I5176</f>
        <v>0</v>
      </c>
    </row>
    <row r="5179" spans="84:88" x14ac:dyDescent="0.25">
      <c r="CF5179">
        <f>'[1]TABLEAU DE BORD'!B5177</f>
        <v>0</v>
      </c>
      <c r="CG5179">
        <f>'[1]TABLEAU DE BORD'!E5177-'[1]TABLEAU DE BORD'!C5177</f>
        <v>0</v>
      </c>
      <c r="CI5179">
        <f>'[1]TABLEAU DE BORD'!H5177</f>
        <v>0</v>
      </c>
      <c r="CJ5179">
        <f>'[1]TABLEAU DE BORD'!K5177-'[1]TABLEAU DE BORD'!I5177</f>
        <v>0</v>
      </c>
    </row>
    <row r="5180" spans="84:88" x14ac:dyDescent="0.25">
      <c r="CF5180">
        <f>'[1]TABLEAU DE BORD'!B5178</f>
        <v>0</v>
      </c>
      <c r="CG5180">
        <f>'[1]TABLEAU DE BORD'!E5178-'[1]TABLEAU DE BORD'!C5178</f>
        <v>0</v>
      </c>
      <c r="CI5180">
        <f>'[1]TABLEAU DE BORD'!H5178</f>
        <v>0</v>
      </c>
      <c r="CJ5180">
        <f>'[1]TABLEAU DE BORD'!K5178-'[1]TABLEAU DE BORD'!I5178</f>
        <v>0</v>
      </c>
    </row>
    <row r="5181" spans="84:88" x14ac:dyDescent="0.25">
      <c r="CF5181">
        <f>'[1]TABLEAU DE BORD'!B5179</f>
        <v>0</v>
      </c>
      <c r="CG5181">
        <f>'[1]TABLEAU DE BORD'!E5179-'[1]TABLEAU DE BORD'!C5179</f>
        <v>0</v>
      </c>
      <c r="CI5181">
        <f>'[1]TABLEAU DE BORD'!H5179</f>
        <v>0</v>
      </c>
      <c r="CJ5181">
        <f>'[1]TABLEAU DE BORD'!K5179-'[1]TABLEAU DE BORD'!I5179</f>
        <v>0</v>
      </c>
    </row>
    <row r="5182" spans="84:88" x14ac:dyDescent="0.25">
      <c r="CF5182">
        <f>'[1]TABLEAU DE BORD'!B5180</f>
        <v>0</v>
      </c>
      <c r="CG5182">
        <f>'[1]TABLEAU DE BORD'!E5180-'[1]TABLEAU DE BORD'!C5180</f>
        <v>0</v>
      </c>
      <c r="CI5182">
        <f>'[1]TABLEAU DE BORD'!H5180</f>
        <v>0</v>
      </c>
      <c r="CJ5182">
        <f>'[1]TABLEAU DE BORD'!K5180-'[1]TABLEAU DE BORD'!I5180</f>
        <v>0</v>
      </c>
    </row>
    <row r="5183" spans="84:88" x14ac:dyDescent="0.25">
      <c r="CF5183">
        <f>'[1]TABLEAU DE BORD'!B5181</f>
        <v>0</v>
      </c>
      <c r="CG5183">
        <f>'[1]TABLEAU DE BORD'!E5181-'[1]TABLEAU DE BORD'!C5181</f>
        <v>0</v>
      </c>
      <c r="CI5183">
        <f>'[1]TABLEAU DE BORD'!H5181</f>
        <v>0</v>
      </c>
      <c r="CJ5183">
        <f>'[1]TABLEAU DE BORD'!K5181-'[1]TABLEAU DE BORD'!I5181</f>
        <v>0</v>
      </c>
    </row>
    <row r="5184" spans="84:88" x14ac:dyDescent="0.25">
      <c r="CF5184">
        <f>'[1]TABLEAU DE BORD'!B5182</f>
        <v>0</v>
      </c>
      <c r="CG5184">
        <f>'[1]TABLEAU DE BORD'!E5182-'[1]TABLEAU DE BORD'!C5182</f>
        <v>0</v>
      </c>
      <c r="CI5184">
        <f>'[1]TABLEAU DE BORD'!H5182</f>
        <v>0</v>
      </c>
      <c r="CJ5184">
        <f>'[1]TABLEAU DE BORD'!K5182-'[1]TABLEAU DE BORD'!I5182</f>
        <v>0</v>
      </c>
    </row>
    <row r="5185" spans="84:88" x14ac:dyDescent="0.25">
      <c r="CF5185">
        <f>'[1]TABLEAU DE BORD'!B5183</f>
        <v>0</v>
      </c>
      <c r="CG5185">
        <f>'[1]TABLEAU DE BORD'!E5183-'[1]TABLEAU DE BORD'!C5183</f>
        <v>0</v>
      </c>
      <c r="CI5185">
        <f>'[1]TABLEAU DE BORD'!H5183</f>
        <v>0</v>
      </c>
      <c r="CJ5185">
        <f>'[1]TABLEAU DE BORD'!K5183-'[1]TABLEAU DE BORD'!I5183</f>
        <v>0</v>
      </c>
    </row>
    <row r="5186" spans="84:88" x14ac:dyDescent="0.25">
      <c r="CF5186">
        <f>'[1]TABLEAU DE BORD'!B5184</f>
        <v>0</v>
      </c>
      <c r="CG5186">
        <f>'[1]TABLEAU DE BORD'!E5184-'[1]TABLEAU DE BORD'!C5184</f>
        <v>0</v>
      </c>
      <c r="CI5186">
        <f>'[1]TABLEAU DE BORD'!H5184</f>
        <v>0</v>
      </c>
      <c r="CJ5186">
        <f>'[1]TABLEAU DE BORD'!K5184-'[1]TABLEAU DE BORD'!I5184</f>
        <v>0</v>
      </c>
    </row>
    <row r="5187" spans="84:88" x14ac:dyDescent="0.25">
      <c r="CF5187">
        <f>'[1]TABLEAU DE BORD'!B5185</f>
        <v>0</v>
      </c>
      <c r="CG5187">
        <f>'[1]TABLEAU DE BORD'!E5185-'[1]TABLEAU DE BORD'!C5185</f>
        <v>0</v>
      </c>
      <c r="CI5187">
        <f>'[1]TABLEAU DE BORD'!H5185</f>
        <v>0</v>
      </c>
      <c r="CJ5187">
        <f>'[1]TABLEAU DE BORD'!K5185-'[1]TABLEAU DE BORD'!I5185</f>
        <v>0</v>
      </c>
    </row>
    <row r="5188" spans="84:88" x14ac:dyDescent="0.25">
      <c r="CF5188">
        <f>'[1]TABLEAU DE BORD'!B5186</f>
        <v>0</v>
      </c>
      <c r="CG5188">
        <f>'[1]TABLEAU DE BORD'!E5186-'[1]TABLEAU DE BORD'!C5186</f>
        <v>0</v>
      </c>
      <c r="CI5188">
        <f>'[1]TABLEAU DE BORD'!H5186</f>
        <v>0</v>
      </c>
      <c r="CJ5188">
        <f>'[1]TABLEAU DE BORD'!K5186-'[1]TABLEAU DE BORD'!I5186</f>
        <v>0</v>
      </c>
    </row>
    <row r="5189" spans="84:88" x14ac:dyDescent="0.25">
      <c r="CF5189">
        <f>'[1]TABLEAU DE BORD'!B5187</f>
        <v>0</v>
      </c>
      <c r="CG5189">
        <f>'[1]TABLEAU DE BORD'!E5187-'[1]TABLEAU DE BORD'!C5187</f>
        <v>0</v>
      </c>
      <c r="CI5189">
        <f>'[1]TABLEAU DE BORD'!H5187</f>
        <v>0</v>
      </c>
      <c r="CJ5189">
        <f>'[1]TABLEAU DE BORD'!K5187-'[1]TABLEAU DE BORD'!I5187</f>
        <v>0</v>
      </c>
    </row>
    <row r="5190" spans="84:88" x14ac:dyDescent="0.25">
      <c r="CF5190">
        <f>'[1]TABLEAU DE BORD'!B5188</f>
        <v>0</v>
      </c>
      <c r="CG5190">
        <f>'[1]TABLEAU DE BORD'!E5188-'[1]TABLEAU DE BORD'!C5188</f>
        <v>0</v>
      </c>
      <c r="CI5190">
        <f>'[1]TABLEAU DE BORD'!H5188</f>
        <v>0</v>
      </c>
      <c r="CJ5190">
        <f>'[1]TABLEAU DE BORD'!K5188-'[1]TABLEAU DE BORD'!I5188</f>
        <v>0</v>
      </c>
    </row>
    <row r="5191" spans="84:88" x14ac:dyDescent="0.25">
      <c r="CF5191">
        <f>'[1]TABLEAU DE BORD'!B5189</f>
        <v>0</v>
      </c>
      <c r="CG5191">
        <f>'[1]TABLEAU DE BORD'!E5189-'[1]TABLEAU DE BORD'!C5189</f>
        <v>0</v>
      </c>
      <c r="CI5191">
        <f>'[1]TABLEAU DE BORD'!H5189</f>
        <v>0</v>
      </c>
      <c r="CJ5191">
        <f>'[1]TABLEAU DE BORD'!K5189-'[1]TABLEAU DE BORD'!I5189</f>
        <v>0</v>
      </c>
    </row>
    <row r="5192" spans="84:88" x14ac:dyDescent="0.25">
      <c r="CF5192">
        <f>'[1]TABLEAU DE BORD'!B5190</f>
        <v>0</v>
      </c>
      <c r="CG5192">
        <f>'[1]TABLEAU DE BORD'!E5190-'[1]TABLEAU DE BORD'!C5190</f>
        <v>0</v>
      </c>
      <c r="CI5192">
        <f>'[1]TABLEAU DE BORD'!H5190</f>
        <v>0</v>
      </c>
      <c r="CJ5192">
        <f>'[1]TABLEAU DE BORD'!K5190-'[1]TABLEAU DE BORD'!I5190</f>
        <v>0</v>
      </c>
    </row>
    <row r="5193" spans="84:88" x14ac:dyDescent="0.25">
      <c r="CF5193">
        <f>'[1]TABLEAU DE BORD'!B5191</f>
        <v>0</v>
      </c>
      <c r="CG5193">
        <f>'[1]TABLEAU DE BORD'!E5191-'[1]TABLEAU DE BORD'!C5191</f>
        <v>0</v>
      </c>
      <c r="CI5193">
        <f>'[1]TABLEAU DE BORD'!H5191</f>
        <v>0</v>
      </c>
      <c r="CJ5193">
        <f>'[1]TABLEAU DE BORD'!K5191-'[1]TABLEAU DE BORD'!I5191</f>
        <v>0</v>
      </c>
    </row>
    <row r="5194" spans="84:88" x14ac:dyDescent="0.25">
      <c r="CF5194">
        <f>'[1]TABLEAU DE BORD'!B5192</f>
        <v>0</v>
      </c>
      <c r="CG5194">
        <f>'[1]TABLEAU DE BORD'!E5192-'[1]TABLEAU DE BORD'!C5192</f>
        <v>0</v>
      </c>
      <c r="CI5194">
        <f>'[1]TABLEAU DE BORD'!H5192</f>
        <v>0</v>
      </c>
      <c r="CJ5194">
        <f>'[1]TABLEAU DE BORD'!K5192-'[1]TABLEAU DE BORD'!I5192</f>
        <v>0</v>
      </c>
    </row>
    <row r="5195" spans="84:88" x14ac:dyDescent="0.25">
      <c r="CF5195">
        <f>'[1]TABLEAU DE BORD'!B5193</f>
        <v>0</v>
      </c>
      <c r="CG5195">
        <f>'[1]TABLEAU DE BORD'!E5193-'[1]TABLEAU DE BORD'!C5193</f>
        <v>0</v>
      </c>
      <c r="CI5195">
        <f>'[1]TABLEAU DE BORD'!H5193</f>
        <v>0</v>
      </c>
      <c r="CJ5195">
        <f>'[1]TABLEAU DE BORD'!K5193-'[1]TABLEAU DE BORD'!I5193</f>
        <v>0</v>
      </c>
    </row>
    <row r="5196" spans="84:88" x14ac:dyDescent="0.25">
      <c r="CF5196">
        <f>'[1]TABLEAU DE BORD'!B5194</f>
        <v>0</v>
      </c>
      <c r="CG5196">
        <f>'[1]TABLEAU DE BORD'!E5194-'[1]TABLEAU DE BORD'!C5194</f>
        <v>0</v>
      </c>
      <c r="CI5196">
        <f>'[1]TABLEAU DE BORD'!H5194</f>
        <v>0</v>
      </c>
      <c r="CJ5196">
        <f>'[1]TABLEAU DE BORD'!K5194-'[1]TABLEAU DE BORD'!I5194</f>
        <v>0</v>
      </c>
    </row>
    <row r="5197" spans="84:88" x14ac:dyDescent="0.25">
      <c r="CF5197">
        <f>'[1]TABLEAU DE BORD'!B5195</f>
        <v>0</v>
      </c>
      <c r="CG5197">
        <f>'[1]TABLEAU DE BORD'!E5195-'[1]TABLEAU DE BORD'!C5195</f>
        <v>0</v>
      </c>
      <c r="CI5197">
        <f>'[1]TABLEAU DE BORD'!H5195</f>
        <v>0</v>
      </c>
      <c r="CJ5197">
        <f>'[1]TABLEAU DE BORD'!K5195-'[1]TABLEAU DE BORD'!I5195</f>
        <v>0</v>
      </c>
    </row>
    <row r="5198" spans="84:88" x14ac:dyDescent="0.25">
      <c r="CF5198">
        <f>'[1]TABLEAU DE BORD'!B5196</f>
        <v>0</v>
      </c>
      <c r="CG5198">
        <f>'[1]TABLEAU DE BORD'!E5196-'[1]TABLEAU DE BORD'!C5196</f>
        <v>0</v>
      </c>
      <c r="CI5198">
        <f>'[1]TABLEAU DE BORD'!H5196</f>
        <v>0</v>
      </c>
      <c r="CJ5198">
        <f>'[1]TABLEAU DE BORD'!K5196-'[1]TABLEAU DE BORD'!I5196</f>
        <v>0</v>
      </c>
    </row>
    <row r="5199" spans="84:88" x14ac:dyDescent="0.25">
      <c r="CF5199">
        <f>'[1]TABLEAU DE BORD'!B5197</f>
        <v>0</v>
      </c>
      <c r="CG5199">
        <f>'[1]TABLEAU DE BORD'!E5197-'[1]TABLEAU DE BORD'!C5197</f>
        <v>0</v>
      </c>
      <c r="CI5199">
        <f>'[1]TABLEAU DE BORD'!H5197</f>
        <v>0</v>
      </c>
      <c r="CJ5199">
        <f>'[1]TABLEAU DE BORD'!K5197-'[1]TABLEAU DE BORD'!I5197</f>
        <v>0</v>
      </c>
    </row>
    <row r="5200" spans="84:88" x14ac:dyDescent="0.25">
      <c r="CF5200">
        <f>'[1]TABLEAU DE BORD'!B5198</f>
        <v>0</v>
      </c>
      <c r="CG5200">
        <f>'[1]TABLEAU DE BORD'!E5198-'[1]TABLEAU DE BORD'!C5198</f>
        <v>0</v>
      </c>
      <c r="CI5200">
        <f>'[1]TABLEAU DE BORD'!H5198</f>
        <v>0</v>
      </c>
      <c r="CJ5200">
        <f>'[1]TABLEAU DE BORD'!K5198-'[1]TABLEAU DE BORD'!I5198</f>
        <v>0</v>
      </c>
    </row>
    <row r="5201" spans="84:88" x14ac:dyDescent="0.25">
      <c r="CF5201">
        <f>'[1]TABLEAU DE BORD'!B5199</f>
        <v>0</v>
      </c>
      <c r="CG5201">
        <f>'[1]TABLEAU DE BORD'!E5199-'[1]TABLEAU DE BORD'!C5199</f>
        <v>0</v>
      </c>
      <c r="CI5201">
        <f>'[1]TABLEAU DE BORD'!H5199</f>
        <v>0</v>
      </c>
      <c r="CJ5201">
        <f>'[1]TABLEAU DE BORD'!K5199-'[1]TABLEAU DE BORD'!I5199</f>
        <v>0</v>
      </c>
    </row>
    <row r="5202" spans="84:88" x14ac:dyDescent="0.25">
      <c r="CF5202">
        <f>'[1]TABLEAU DE BORD'!B5200</f>
        <v>0</v>
      </c>
      <c r="CG5202">
        <f>'[1]TABLEAU DE BORD'!E5200-'[1]TABLEAU DE BORD'!C5200</f>
        <v>0</v>
      </c>
      <c r="CI5202">
        <f>'[1]TABLEAU DE BORD'!H5200</f>
        <v>0</v>
      </c>
      <c r="CJ5202">
        <f>'[1]TABLEAU DE BORD'!K5200-'[1]TABLEAU DE BORD'!I5200</f>
        <v>0</v>
      </c>
    </row>
    <row r="5203" spans="84:88" x14ac:dyDescent="0.25">
      <c r="CF5203">
        <f>'[1]TABLEAU DE BORD'!B5201</f>
        <v>0</v>
      </c>
      <c r="CG5203">
        <f>'[1]TABLEAU DE BORD'!E5201-'[1]TABLEAU DE BORD'!C5201</f>
        <v>0</v>
      </c>
      <c r="CI5203">
        <f>'[1]TABLEAU DE BORD'!H5201</f>
        <v>0</v>
      </c>
      <c r="CJ5203">
        <f>'[1]TABLEAU DE BORD'!K5201-'[1]TABLEAU DE BORD'!I5201</f>
        <v>0</v>
      </c>
    </row>
    <row r="5204" spans="84:88" x14ac:dyDescent="0.25">
      <c r="CF5204">
        <f>'[1]TABLEAU DE BORD'!B5202</f>
        <v>0</v>
      </c>
      <c r="CG5204">
        <f>'[1]TABLEAU DE BORD'!E5202-'[1]TABLEAU DE BORD'!C5202</f>
        <v>0</v>
      </c>
      <c r="CI5204">
        <f>'[1]TABLEAU DE BORD'!H5202</f>
        <v>0</v>
      </c>
      <c r="CJ5204">
        <f>'[1]TABLEAU DE BORD'!K5202-'[1]TABLEAU DE BORD'!I5202</f>
        <v>0</v>
      </c>
    </row>
    <row r="5205" spans="84:88" x14ac:dyDescent="0.25">
      <c r="CF5205">
        <f>'[1]TABLEAU DE BORD'!B5203</f>
        <v>0</v>
      </c>
      <c r="CG5205">
        <f>'[1]TABLEAU DE BORD'!E5203-'[1]TABLEAU DE BORD'!C5203</f>
        <v>0</v>
      </c>
      <c r="CI5205">
        <f>'[1]TABLEAU DE BORD'!H5203</f>
        <v>0</v>
      </c>
      <c r="CJ5205">
        <f>'[1]TABLEAU DE BORD'!K5203-'[1]TABLEAU DE BORD'!I5203</f>
        <v>0</v>
      </c>
    </row>
    <row r="5206" spans="84:88" x14ac:dyDescent="0.25">
      <c r="CF5206">
        <f>'[1]TABLEAU DE BORD'!B5204</f>
        <v>0</v>
      </c>
      <c r="CG5206">
        <f>'[1]TABLEAU DE BORD'!E5204-'[1]TABLEAU DE BORD'!C5204</f>
        <v>0</v>
      </c>
      <c r="CI5206">
        <f>'[1]TABLEAU DE BORD'!H5204</f>
        <v>0</v>
      </c>
      <c r="CJ5206">
        <f>'[1]TABLEAU DE BORD'!K5204-'[1]TABLEAU DE BORD'!I5204</f>
        <v>0</v>
      </c>
    </row>
    <row r="5207" spans="84:88" x14ac:dyDescent="0.25">
      <c r="CF5207">
        <f>'[1]TABLEAU DE BORD'!B5205</f>
        <v>0</v>
      </c>
      <c r="CG5207">
        <f>'[1]TABLEAU DE BORD'!E5205-'[1]TABLEAU DE BORD'!C5205</f>
        <v>0</v>
      </c>
      <c r="CI5207">
        <f>'[1]TABLEAU DE BORD'!H5205</f>
        <v>0</v>
      </c>
      <c r="CJ5207">
        <f>'[1]TABLEAU DE BORD'!K5205-'[1]TABLEAU DE BORD'!I5205</f>
        <v>0</v>
      </c>
    </row>
    <row r="5208" spans="84:88" x14ac:dyDescent="0.25">
      <c r="CF5208">
        <f>'[1]TABLEAU DE BORD'!B5206</f>
        <v>0</v>
      </c>
      <c r="CG5208">
        <f>'[1]TABLEAU DE BORD'!E5206-'[1]TABLEAU DE BORD'!C5206</f>
        <v>0</v>
      </c>
      <c r="CI5208">
        <f>'[1]TABLEAU DE BORD'!H5206</f>
        <v>0</v>
      </c>
      <c r="CJ5208">
        <f>'[1]TABLEAU DE BORD'!K5206-'[1]TABLEAU DE BORD'!I5206</f>
        <v>0</v>
      </c>
    </row>
    <row r="5209" spans="84:88" x14ac:dyDescent="0.25">
      <c r="CF5209">
        <f>'[1]TABLEAU DE BORD'!B5207</f>
        <v>0</v>
      </c>
      <c r="CG5209">
        <f>'[1]TABLEAU DE BORD'!E5207-'[1]TABLEAU DE BORD'!C5207</f>
        <v>0</v>
      </c>
      <c r="CI5209">
        <f>'[1]TABLEAU DE BORD'!H5207</f>
        <v>0</v>
      </c>
      <c r="CJ5209">
        <f>'[1]TABLEAU DE BORD'!K5207-'[1]TABLEAU DE BORD'!I5207</f>
        <v>0</v>
      </c>
    </row>
    <row r="5210" spans="84:88" x14ac:dyDescent="0.25">
      <c r="CF5210">
        <f>'[1]TABLEAU DE BORD'!B5208</f>
        <v>0</v>
      </c>
      <c r="CG5210">
        <f>'[1]TABLEAU DE BORD'!E5208-'[1]TABLEAU DE BORD'!C5208</f>
        <v>0</v>
      </c>
      <c r="CI5210">
        <f>'[1]TABLEAU DE BORD'!H5208</f>
        <v>0</v>
      </c>
      <c r="CJ5210">
        <f>'[1]TABLEAU DE BORD'!K5208-'[1]TABLEAU DE BORD'!I5208</f>
        <v>0</v>
      </c>
    </row>
    <row r="5211" spans="84:88" x14ac:dyDescent="0.25">
      <c r="CF5211">
        <f>'[1]TABLEAU DE BORD'!B5209</f>
        <v>0</v>
      </c>
      <c r="CG5211">
        <f>'[1]TABLEAU DE BORD'!E5209-'[1]TABLEAU DE BORD'!C5209</f>
        <v>0</v>
      </c>
      <c r="CI5211">
        <f>'[1]TABLEAU DE BORD'!H5209</f>
        <v>0</v>
      </c>
      <c r="CJ5211">
        <f>'[1]TABLEAU DE BORD'!K5209-'[1]TABLEAU DE BORD'!I5209</f>
        <v>0</v>
      </c>
    </row>
    <row r="5212" spans="84:88" x14ac:dyDescent="0.25">
      <c r="CF5212">
        <f>'[1]TABLEAU DE BORD'!B5210</f>
        <v>0</v>
      </c>
      <c r="CG5212">
        <f>'[1]TABLEAU DE BORD'!E5210-'[1]TABLEAU DE BORD'!C5210</f>
        <v>0</v>
      </c>
      <c r="CI5212">
        <f>'[1]TABLEAU DE BORD'!H5210</f>
        <v>0</v>
      </c>
      <c r="CJ5212">
        <f>'[1]TABLEAU DE BORD'!K5210-'[1]TABLEAU DE BORD'!I5210</f>
        <v>0</v>
      </c>
    </row>
    <row r="5213" spans="84:88" x14ac:dyDescent="0.25">
      <c r="CF5213">
        <f>'[1]TABLEAU DE BORD'!B5211</f>
        <v>0</v>
      </c>
      <c r="CG5213">
        <f>'[1]TABLEAU DE BORD'!E5211-'[1]TABLEAU DE BORD'!C5211</f>
        <v>0</v>
      </c>
      <c r="CI5213">
        <f>'[1]TABLEAU DE BORD'!H5211</f>
        <v>0</v>
      </c>
      <c r="CJ5213">
        <f>'[1]TABLEAU DE BORD'!K5211-'[1]TABLEAU DE BORD'!I5211</f>
        <v>0</v>
      </c>
    </row>
    <row r="5214" spans="84:88" x14ac:dyDescent="0.25">
      <c r="CF5214">
        <f>'[1]TABLEAU DE BORD'!B5212</f>
        <v>0</v>
      </c>
      <c r="CG5214">
        <f>'[1]TABLEAU DE BORD'!E5212-'[1]TABLEAU DE BORD'!C5212</f>
        <v>0</v>
      </c>
      <c r="CI5214">
        <f>'[1]TABLEAU DE BORD'!H5212</f>
        <v>0</v>
      </c>
      <c r="CJ5214">
        <f>'[1]TABLEAU DE BORD'!K5212-'[1]TABLEAU DE BORD'!I5212</f>
        <v>0</v>
      </c>
    </row>
    <row r="5215" spans="84:88" x14ac:dyDescent="0.25">
      <c r="CF5215">
        <f>'[1]TABLEAU DE BORD'!B5213</f>
        <v>0</v>
      </c>
      <c r="CG5215">
        <f>'[1]TABLEAU DE BORD'!E5213-'[1]TABLEAU DE BORD'!C5213</f>
        <v>0</v>
      </c>
      <c r="CI5215">
        <f>'[1]TABLEAU DE BORD'!H5213</f>
        <v>0</v>
      </c>
      <c r="CJ5215">
        <f>'[1]TABLEAU DE BORD'!K5213-'[1]TABLEAU DE BORD'!I5213</f>
        <v>0</v>
      </c>
    </row>
    <row r="5216" spans="84:88" x14ac:dyDescent="0.25">
      <c r="CF5216">
        <f>'[1]TABLEAU DE BORD'!B5214</f>
        <v>0</v>
      </c>
      <c r="CG5216">
        <f>'[1]TABLEAU DE BORD'!E5214-'[1]TABLEAU DE BORD'!C5214</f>
        <v>0</v>
      </c>
      <c r="CI5216">
        <f>'[1]TABLEAU DE BORD'!H5214</f>
        <v>0</v>
      </c>
      <c r="CJ5216">
        <f>'[1]TABLEAU DE BORD'!K5214-'[1]TABLEAU DE BORD'!I5214</f>
        <v>0</v>
      </c>
    </row>
    <row r="5217" spans="84:88" x14ac:dyDescent="0.25">
      <c r="CF5217">
        <f>'[1]TABLEAU DE BORD'!B5215</f>
        <v>0</v>
      </c>
      <c r="CG5217">
        <f>'[1]TABLEAU DE BORD'!E5215-'[1]TABLEAU DE BORD'!C5215</f>
        <v>0</v>
      </c>
      <c r="CI5217">
        <f>'[1]TABLEAU DE BORD'!H5215</f>
        <v>0</v>
      </c>
      <c r="CJ5217">
        <f>'[1]TABLEAU DE BORD'!K5215-'[1]TABLEAU DE BORD'!I5215</f>
        <v>0</v>
      </c>
    </row>
    <row r="5218" spans="84:88" x14ac:dyDescent="0.25">
      <c r="CF5218">
        <f>'[1]TABLEAU DE BORD'!B5216</f>
        <v>0</v>
      </c>
      <c r="CG5218">
        <f>'[1]TABLEAU DE BORD'!E5216-'[1]TABLEAU DE BORD'!C5216</f>
        <v>0</v>
      </c>
      <c r="CI5218">
        <f>'[1]TABLEAU DE BORD'!H5216</f>
        <v>0</v>
      </c>
      <c r="CJ5218">
        <f>'[1]TABLEAU DE BORD'!K5216-'[1]TABLEAU DE BORD'!I5216</f>
        <v>0</v>
      </c>
    </row>
    <row r="5219" spans="84:88" x14ac:dyDescent="0.25">
      <c r="CF5219">
        <f>'[1]TABLEAU DE BORD'!B5217</f>
        <v>0</v>
      </c>
      <c r="CG5219">
        <f>'[1]TABLEAU DE BORD'!E5217-'[1]TABLEAU DE BORD'!C5217</f>
        <v>0</v>
      </c>
      <c r="CI5219">
        <f>'[1]TABLEAU DE BORD'!H5217</f>
        <v>0</v>
      </c>
      <c r="CJ5219">
        <f>'[1]TABLEAU DE BORD'!K5217-'[1]TABLEAU DE BORD'!I5217</f>
        <v>0</v>
      </c>
    </row>
    <row r="5220" spans="84:88" x14ac:dyDescent="0.25">
      <c r="CF5220">
        <f>'[1]TABLEAU DE BORD'!B5218</f>
        <v>0</v>
      </c>
      <c r="CG5220">
        <f>'[1]TABLEAU DE BORD'!E5218-'[1]TABLEAU DE BORD'!C5218</f>
        <v>0</v>
      </c>
      <c r="CI5220">
        <f>'[1]TABLEAU DE BORD'!H5218</f>
        <v>0</v>
      </c>
      <c r="CJ5220">
        <f>'[1]TABLEAU DE BORD'!K5218-'[1]TABLEAU DE BORD'!I5218</f>
        <v>0</v>
      </c>
    </row>
    <row r="5221" spans="84:88" x14ac:dyDescent="0.25">
      <c r="CF5221">
        <f>'[1]TABLEAU DE BORD'!B5219</f>
        <v>0</v>
      </c>
      <c r="CG5221">
        <f>'[1]TABLEAU DE BORD'!E5219-'[1]TABLEAU DE BORD'!C5219</f>
        <v>0</v>
      </c>
      <c r="CI5221">
        <f>'[1]TABLEAU DE BORD'!H5219</f>
        <v>0</v>
      </c>
      <c r="CJ5221">
        <f>'[1]TABLEAU DE BORD'!K5219-'[1]TABLEAU DE BORD'!I5219</f>
        <v>0</v>
      </c>
    </row>
    <row r="5222" spans="84:88" x14ac:dyDescent="0.25">
      <c r="CF5222">
        <f>'[1]TABLEAU DE BORD'!B5220</f>
        <v>0</v>
      </c>
      <c r="CG5222">
        <f>'[1]TABLEAU DE BORD'!E5220-'[1]TABLEAU DE BORD'!C5220</f>
        <v>0</v>
      </c>
      <c r="CI5222">
        <f>'[1]TABLEAU DE BORD'!H5220</f>
        <v>0</v>
      </c>
      <c r="CJ5222">
        <f>'[1]TABLEAU DE BORD'!K5220-'[1]TABLEAU DE BORD'!I5220</f>
        <v>0</v>
      </c>
    </row>
    <row r="5223" spans="84:88" x14ac:dyDescent="0.25">
      <c r="CF5223">
        <f>'[1]TABLEAU DE BORD'!B5221</f>
        <v>0</v>
      </c>
      <c r="CG5223">
        <f>'[1]TABLEAU DE BORD'!E5221-'[1]TABLEAU DE BORD'!C5221</f>
        <v>0</v>
      </c>
      <c r="CI5223">
        <f>'[1]TABLEAU DE BORD'!H5221</f>
        <v>0</v>
      </c>
      <c r="CJ5223">
        <f>'[1]TABLEAU DE BORD'!K5221-'[1]TABLEAU DE BORD'!I5221</f>
        <v>0</v>
      </c>
    </row>
    <row r="5224" spans="84:88" x14ac:dyDescent="0.25">
      <c r="CF5224">
        <f>'[1]TABLEAU DE BORD'!B5222</f>
        <v>0</v>
      </c>
      <c r="CG5224">
        <f>'[1]TABLEAU DE BORD'!E5222-'[1]TABLEAU DE BORD'!C5222</f>
        <v>0</v>
      </c>
      <c r="CI5224">
        <f>'[1]TABLEAU DE BORD'!H5222</f>
        <v>0</v>
      </c>
      <c r="CJ5224">
        <f>'[1]TABLEAU DE BORD'!K5222-'[1]TABLEAU DE BORD'!I5222</f>
        <v>0</v>
      </c>
    </row>
    <row r="5225" spans="84:88" x14ac:dyDescent="0.25">
      <c r="CF5225">
        <f>'[1]TABLEAU DE BORD'!B5223</f>
        <v>0</v>
      </c>
      <c r="CG5225">
        <f>'[1]TABLEAU DE BORD'!E5223-'[1]TABLEAU DE BORD'!C5223</f>
        <v>0</v>
      </c>
      <c r="CI5225">
        <f>'[1]TABLEAU DE BORD'!H5223</f>
        <v>0</v>
      </c>
      <c r="CJ5225">
        <f>'[1]TABLEAU DE BORD'!K5223-'[1]TABLEAU DE BORD'!I5223</f>
        <v>0</v>
      </c>
    </row>
    <row r="5226" spans="84:88" x14ac:dyDescent="0.25">
      <c r="CF5226">
        <f>'[1]TABLEAU DE BORD'!B5224</f>
        <v>0</v>
      </c>
      <c r="CG5226">
        <f>'[1]TABLEAU DE BORD'!E5224-'[1]TABLEAU DE BORD'!C5224</f>
        <v>0</v>
      </c>
      <c r="CI5226">
        <f>'[1]TABLEAU DE BORD'!H5224</f>
        <v>0</v>
      </c>
      <c r="CJ5226">
        <f>'[1]TABLEAU DE BORD'!K5224-'[1]TABLEAU DE BORD'!I5224</f>
        <v>0</v>
      </c>
    </row>
    <row r="5227" spans="84:88" x14ac:dyDescent="0.25">
      <c r="CF5227">
        <f>'[1]TABLEAU DE BORD'!B5225</f>
        <v>0</v>
      </c>
      <c r="CG5227">
        <f>'[1]TABLEAU DE BORD'!E5225-'[1]TABLEAU DE BORD'!C5225</f>
        <v>0</v>
      </c>
      <c r="CI5227">
        <f>'[1]TABLEAU DE BORD'!H5225</f>
        <v>0</v>
      </c>
      <c r="CJ5227">
        <f>'[1]TABLEAU DE BORD'!K5225-'[1]TABLEAU DE BORD'!I5225</f>
        <v>0</v>
      </c>
    </row>
    <row r="5228" spans="84:88" x14ac:dyDescent="0.25">
      <c r="CF5228">
        <f>'[1]TABLEAU DE BORD'!B5226</f>
        <v>0</v>
      </c>
      <c r="CG5228">
        <f>'[1]TABLEAU DE BORD'!E5226-'[1]TABLEAU DE BORD'!C5226</f>
        <v>0</v>
      </c>
      <c r="CI5228">
        <f>'[1]TABLEAU DE BORD'!H5226</f>
        <v>0</v>
      </c>
      <c r="CJ5228">
        <f>'[1]TABLEAU DE BORD'!K5226-'[1]TABLEAU DE BORD'!I5226</f>
        <v>0</v>
      </c>
    </row>
    <row r="5229" spans="84:88" x14ac:dyDescent="0.25">
      <c r="CF5229">
        <f>'[1]TABLEAU DE BORD'!B5227</f>
        <v>0</v>
      </c>
      <c r="CG5229">
        <f>'[1]TABLEAU DE BORD'!E5227-'[1]TABLEAU DE BORD'!C5227</f>
        <v>0</v>
      </c>
      <c r="CI5229">
        <f>'[1]TABLEAU DE BORD'!H5227</f>
        <v>0</v>
      </c>
      <c r="CJ5229">
        <f>'[1]TABLEAU DE BORD'!K5227-'[1]TABLEAU DE BORD'!I5227</f>
        <v>0</v>
      </c>
    </row>
    <row r="5230" spans="84:88" x14ac:dyDescent="0.25">
      <c r="CF5230">
        <f>'[1]TABLEAU DE BORD'!B5228</f>
        <v>0</v>
      </c>
      <c r="CG5230">
        <f>'[1]TABLEAU DE BORD'!E5228-'[1]TABLEAU DE BORD'!C5228</f>
        <v>0</v>
      </c>
      <c r="CI5230">
        <f>'[1]TABLEAU DE BORD'!H5228</f>
        <v>0</v>
      </c>
      <c r="CJ5230">
        <f>'[1]TABLEAU DE BORD'!K5228-'[1]TABLEAU DE BORD'!I5228</f>
        <v>0</v>
      </c>
    </row>
    <row r="5231" spans="84:88" x14ac:dyDescent="0.25">
      <c r="CF5231">
        <f>'[1]TABLEAU DE BORD'!B5229</f>
        <v>0</v>
      </c>
      <c r="CG5231">
        <f>'[1]TABLEAU DE BORD'!E5229-'[1]TABLEAU DE BORD'!C5229</f>
        <v>0</v>
      </c>
      <c r="CI5231">
        <f>'[1]TABLEAU DE BORD'!H5229</f>
        <v>0</v>
      </c>
      <c r="CJ5231">
        <f>'[1]TABLEAU DE BORD'!K5229-'[1]TABLEAU DE BORD'!I5229</f>
        <v>0</v>
      </c>
    </row>
    <row r="5232" spans="84:88" x14ac:dyDescent="0.25">
      <c r="CF5232">
        <f>'[1]TABLEAU DE BORD'!B5230</f>
        <v>0</v>
      </c>
      <c r="CG5232">
        <f>'[1]TABLEAU DE BORD'!E5230-'[1]TABLEAU DE BORD'!C5230</f>
        <v>0</v>
      </c>
      <c r="CI5232">
        <f>'[1]TABLEAU DE BORD'!H5230</f>
        <v>0</v>
      </c>
      <c r="CJ5232">
        <f>'[1]TABLEAU DE BORD'!K5230-'[1]TABLEAU DE BORD'!I5230</f>
        <v>0</v>
      </c>
    </row>
    <row r="5233" spans="84:88" x14ac:dyDescent="0.25">
      <c r="CF5233">
        <f>'[1]TABLEAU DE BORD'!B5231</f>
        <v>0</v>
      </c>
      <c r="CG5233">
        <f>'[1]TABLEAU DE BORD'!E5231-'[1]TABLEAU DE BORD'!C5231</f>
        <v>0</v>
      </c>
      <c r="CI5233">
        <f>'[1]TABLEAU DE BORD'!H5231</f>
        <v>0</v>
      </c>
      <c r="CJ5233">
        <f>'[1]TABLEAU DE BORD'!K5231-'[1]TABLEAU DE BORD'!I5231</f>
        <v>0</v>
      </c>
    </row>
    <row r="5234" spans="84:88" x14ac:dyDescent="0.25">
      <c r="CF5234">
        <f>'[1]TABLEAU DE BORD'!B5232</f>
        <v>0</v>
      </c>
      <c r="CG5234">
        <f>'[1]TABLEAU DE BORD'!E5232-'[1]TABLEAU DE BORD'!C5232</f>
        <v>0</v>
      </c>
      <c r="CI5234">
        <f>'[1]TABLEAU DE BORD'!H5232</f>
        <v>0</v>
      </c>
      <c r="CJ5234">
        <f>'[1]TABLEAU DE BORD'!K5232-'[1]TABLEAU DE BORD'!I5232</f>
        <v>0</v>
      </c>
    </row>
    <row r="5235" spans="84:88" x14ac:dyDescent="0.25">
      <c r="CF5235">
        <f>'[1]TABLEAU DE BORD'!B5233</f>
        <v>0</v>
      </c>
      <c r="CG5235">
        <f>'[1]TABLEAU DE BORD'!E5233-'[1]TABLEAU DE BORD'!C5233</f>
        <v>0</v>
      </c>
      <c r="CI5235">
        <f>'[1]TABLEAU DE BORD'!H5233</f>
        <v>0</v>
      </c>
      <c r="CJ5235">
        <f>'[1]TABLEAU DE BORD'!K5233-'[1]TABLEAU DE BORD'!I5233</f>
        <v>0</v>
      </c>
    </row>
    <row r="5236" spans="84:88" x14ac:dyDescent="0.25">
      <c r="CF5236">
        <f>'[1]TABLEAU DE BORD'!B5234</f>
        <v>0</v>
      </c>
      <c r="CG5236">
        <f>'[1]TABLEAU DE BORD'!E5234-'[1]TABLEAU DE BORD'!C5234</f>
        <v>0</v>
      </c>
      <c r="CI5236">
        <f>'[1]TABLEAU DE BORD'!H5234</f>
        <v>0</v>
      </c>
      <c r="CJ5236">
        <f>'[1]TABLEAU DE BORD'!K5234-'[1]TABLEAU DE BORD'!I5234</f>
        <v>0</v>
      </c>
    </row>
    <row r="5237" spans="84:88" x14ac:dyDescent="0.25">
      <c r="CF5237">
        <f>'[1]TABLEAU DE BORD'!B5235</f>
        <v>0</v>
      </c>
      <c r="CG5237">
        <f>'[1]TABLEAU DE BORD'!E5235-'[1]TABLEAU DE BORD'!C5235</f>
        <v>0</v>
      </c>
      <c r="CI5237">
        <f>'[1]TABLEAU DE BORD'!H5235</f>
        <v>0</v>
      </c>
      <c r="CJ5237">
        <f>'[1]TABLEAU DE BORD'!K5235-'[1]TABLEAU DE BORD'!I5235</f>
        <v>0</v>
      </c>
    </row>
    <row r="5238" spans="84:88" x14ac:dyDescent="0.25">
      <c r="CF5238">
        <f>'[1]TABLEAU DE BORD'!B5236</f>
        <v>0</v>
      </c>
      <c r="CG5238">
        <f>'[1]TABLEAU DE BORD'!E5236-'[1]TABLEAU DE BORD'!C5236</f>
        <v>0</v>
      </c>
      <c r="CI5238">
        <f>'[1]TABLEAU DE BORD'!H5236</f>
        <v>0</v>
      </c>
      <c r="CJ5238">
        <f>'[1]TABLEAU DE BORD'!K5236-'[1]TABLEAU DE BORD'!I5236</f>
        <v>0</v>
      </c>
    </row>
    <row r="5239" spans="84:88" x14ac:dyDescent="0.25">
      <c r="CF5239">
        <f>'[1]TABLEAU DE BORD'!B5237</f>
        <v>0</v>
      </c>
      <c r="CG5239">
        <f>'[1]TABLEAU DE BORD'!E5237-'[1]TABLEAU DE BORD'!C5237</f>
        <v>0</v>
      </c>
      <c r="CI5239">
        <f>'[1]TABLEAU DE BORD'!H5237</f>
        <v>0</v>
      </c>
      <c r="CJ5239">
        <f>'[1]TABLEAU DE BORD'!K5237-'[1]TABLEAU DE BORD'!I5237</f>
        <v>0</v>
      </c>
    </row>
    <row r="5240" spans="84:88" x14ac:dyDescent="0.25">
      <c r="CF5240">
        <f>'[1]TABLEAU DE BORD'!B5238</f>
        <v>0</v>
      </c>
      <c r="CG5240">
        <f>'[1]TABLEAU DE BORD'!E5238-'[1]TABLEAU DE BORD'!C5238</f>
        <v>0</v>
      </c>
      <c r="CI5240">
        <f>'[1]TABLEAU DE BORD'!H5238</f>
        <v>0</v>
      </c>
      <c r="CJ5240">
        <f>'[1]TABLEAU DE BORD'!K5238-'[1]TABLEAU DE BORD'!I5238</f>
        <v>0</v>
      </c>
    </row>
    <row r="5241" spans="84:88" x14ac:dyDescent="0.25">
      <c r="CF5241">
        <f>'[1]TABLEAU DE BORD'!B5239</f>
        <v>0</v>
      </c>
      <c r="CG5241">
        <f>'[1]TABLEAU DE BORD'!E5239-'[1]TABLEAU DE BORD'!C5239</f>
        <v>0</v>
      </c>
      <c r="CI5241">
        <f>'[1]TABLEAU DE BORD'!H5239</f>
        <v>0</v>
      </c>
      <c r="CJ5241">
        <f>'[1]TABLEAU DE BORD'!K5239-'[1]TABLEAU DE BORD'!I5239</f>
        <v>0</v>
      </c>
    </row>
    <row r="5242" spans="84:88" x14ac:dyDescent="0.25">
      <c r="CF5242">
        <f>'[1]TABLEAU DE BORD'!B5240</f>
        <v>0</v>
      </c>
      <c r="CG5242">
        <f>'[1]TABLEAU DE BORD'!E5240-'[1]TABLEAU DE BORD'!C5240</f>
        <v>0</v>
      </c>
      <c r="CI5242">
        <f>'[1]TABLEAU DE BORD'!H5240</f>
        <v>0</v>
      </c>
      <c r="CJ5242">
        <f>'[1]TABLEAU DE BORD'!K5240-'[1]TABLEAU DE BORD'!I5240</f>
        <v>0</v>
      </c>
    </row>
    <row r="5243" spans="84:88" x14ac:dyDescent="0.25">
      <c r="CF5243">
        <f>'[1]TABLEAU DE BORD'!B5241</f>
        <v>0</v>
      </c>
      <c r="CG5243">
        <f>'[1]TABLEAU DE BORD'!E5241-'[1]TABLEAU DE BORD'!C5241</f>
        <v>0</v>
      </c>
      <c r="CI5243">
        <f>'[1]TABLEAU DE BORD'!H5241</f>
        <v>0</v>
      </c>
      <c r="CJ5243">
        <f>'[1]TABLEAU DE BORD'!K5241-'[1]TABLEAU DE BORD'!I5241</f>
        <v>0</v>
      </c>
    </row>
    <row r="5244" spans="84:88" x14ac:dyDescent="0.25">
      <c r="CF5244">
        <f>'[1]TABLEAU DE BORD'!B5242</f>
        <v>0</v>
      </c>
      <c r="CG5244">
        <f>'[1]TABLEAU DE BORD'!E5242-'[1]TABLEAU DE BORD'!C5242</f>
        <v>0</v>
      </c>
      <c r="CI5244">
        <f>'[1]TABLEAU DE BORD'!H5242</f>
        <v>0</v>
      </c>
      <c r="CJ5244">
        <f>'[1]TABLEAU DE BORD'!K5242-'[1]TABLEAU DE BORD'!I5242</f>
        <v>0</v>
      </c>
    </row>
    <row r="5245" spans="84:88" x14ac:dyDescent="0.25">
      <c r="CF5245">
        <f>'[1]TABLEAU DE BORD'!B5243</f>
        <v>0</v>
      </c>
      <c r="CG5245">
        <f>'[1]TABLEAU DE BORD'!E5243-'[1]TABLEAU DE BORD'!C5243</f>
        <v>0</v>
      </c>
      <c r="CI5245">
        <f>'[1]TABLEAU DE BORD'!H5243</f>
        <v>0</v>
      </c>
      <c r="CJ5245">
        <f>'[1]TABLEAU DE BORD'!K5243-'[1]TABLEAU DE BORD'!I5243</f>
        <v>0</v>
      </c>
    </row>
    <row r="5246" spans="84:88" x14ac:dyDescent="0.25">
      <c r="CF5246">
        <f>'[1]TABLEAU DE BORD'!B5244</f>
        <v>0</v>
      </c>
      <c r="CG5246">
        <f>'[1]TABLEAU DE BORD'!E5244-'[1]TABLEAU DE BORD'!C5244</f>
        <v>0</v>
      </c>
      <c r="CI5246">
        <f>'[1]TABLEAU DE BORD'!H5244</f>
        <v>0</v>
      </c>
      <c r="CJ5246">
        <f>'[1]TABLEAU DE BORD'!K5244-'[1]TABLEAU DE BORD'!I5244</f>
        <v>0</v>
      </c>
    </row>
    <row r="5247" spans="84:88" x14ac:dyDescent="0.25">
      <c r="CF5247">
        <f>'[1]TABLEAU DE BORD'!B5245</f>
        <v>0</v>
      </c>
      <c r="CG5247">
        <f>'[1]TABLEAU DE BORD'!E5245-'[1]TABLEAU DE BORD'!C5245</f>
        <v>0</v>
      </c>
      <c r="CI5247">
        <f>'[1]TABLEAU DE BORD'!H5245</f>
        <v>0</v>
      </c>
      <c r="CJ5247">
        <f>'[1]TABLEAU DE BORD'!K5245-'[1]TABLEAU DE BORD'!I5245</f>
        <v>0</v>
      </c>
    </row>
    <row r="5248" spans="84:88" x14ac:dyDescent="0.25">
      <c r="CF5248">
        <f>'[1]TABLEAU DE BORD'!B5246</f>
        <v>0</v>
      </c>
      <c r="CG5248">
        <f>'[1]TABLEAU DE BORD'!E5246-'[1]TABLEAU DE BORD'!C5246</f>
        <v>0</v>
      </c>
      <c r="CI5248">
        <f>'[1]TABLEAU DE BORD'!H5246</f>
        <v>0</v>
      </c>
      <c r="CJ5248">
        <f>'[1]TABLEAU DE BORD'!K5246-'[1]TABLEAU DE BORD'!I5246</f>
        <v>0</v>
      </c>
    </row>
    <row r="5249" spans="84:88" x14ac:dyDescent="0.25">
      <c r="CF5249">
        <f>'[1]TABLEAU DE BORD'!B5247</f>
        <v>0</v>
      </c>
      <c r="CG5249">
        <f>'[1]TABLEAU DE BORD'!E5247-'[1]TABLEAU DE BORD'!C5247</f>
        <v>0</v>
      </c>
      <c r="CI5249">
        <f>'[1]TABLEAU DE BORD'!H5247</f>
        <v>0</v>
      </c>
      <c r="CJ5249">
        <f>'[1]TABLEAU DE BORD'!K5247-'[1]TABLEAU DE BORD'!I5247</f>
        <v>0</v>
      </c>
    </row>
    <row r="5250" spans="84:88" x14ac:dyDescent="0.25">
      <c r="CF5250">
        <f>'[1]TABLEAU DE BORD'!B5248</f>
        <v>0</v>
      </c>
      <c r="CG5250">
        <f>'[1]TABLEAU DE BORD'!E5248-'[1]TABLEAU DE BORD'!C5248</f>
        <v>0</v>
      </c>
      <c r="CI5250">
        <f>'[1]TABLEAU DE BORD'!H5248</f>
        <v>0</v>
      </c>
      <c r="CJ5250">
        <f>'[1]TABLEAU DE BORD'!K5248-'[1]TABLEAU DE BORD'!I5248</f>
        <v>0</v>
      </c>
    </row>
    <row r="5251" spans="84:88" x14ac:dyDescent="0.25">
      <c r="CF5251">
        <f>'[1]TABLEAU DE BORD'!B5249</f>
        <v>0</v>
      </c>
      <c r="CG5251">
        <f>'[1]TABLEAU DE BORD'!E5249-'[1]TABLEAU DE BORD'!C5249</f>
        <v>0</v>
      </c>
      <c r="CI5251">
        <f>'[1]TABLEAU DE BORD'!H5249</f>
        <v>0</v>
      </c>
      <c r="CJ5251">
        <f>'[1]TABLEAU DE BORD'!K5249-'[1]TABLEAU DE BORD'!I5249</f>
        <v>0</v>
      </c>
    </row>
    <row r="5252" spans="84:88" x14ac:dyDescent="0.25">
      <c r="CF5252">
        <f>'[1]TABLEAU DE BORD'!B5250</f>
        <v>0</v>
      </c>
      <c r="CG5252">
        <f>'[1]TABLEAU DE BORD'!E5250-'[1]TABLEAU DE BORD'!C5250</f>
        <v>0</v>
      </c>
      <c r="CI5252">
        <f>'[1]TABLEAU DE BORD'!H5250</f>
        <v>0</v>
      </c>
      <c r="CJ5252">
        <f>'[1]TABLEAU DE BORD'!K5250-'[1]TABLEAU DE BORD'!I5250</f>
        <v>0</v>
      </c>
    </row>
    <row r="5253" spans="84:88" x14ac:dyDescent="0.25">
      <c r="CF5253">
        <f>'[1]TABLEAU DE BORD'!B5251</f>
        <v>0</v>
      </c>
      <c r="CG5253">
        <f>'[1]TABLEAU DE BORD'!E5251-'[1]TABLEAU DE BORD'!C5251</f>
        <v>0</v>
      </c>
      <c r="CI5253">
        <f>'[1]TABLEAU DE BORD'!H5251</f>
        <v>0</v>
      </c>
      <c r="CJ5253">
        <f>'[1]TABLEAU DE BORD'!K5251-'[1]TABLEAU DE BORD'!I5251</f>
        <v>0</v>
      </c>
    </row>
    <row r="5254" spans="84:88" x14ac:dyDescent="0.25">
      <c r="CF5254">
        <f>'[1]TABLEAU DE BORD'!B5252</f>
        <v>0</v>
      </c>
      <c r="CG5254">
        <f>'[1]TABLEAU DE BORD'!E5252-'[1]TABLEAU DE BORD'!C5252</f>
        <v>0</v>
      </c>
      <c r="CI5254">
        <f>'[1]TABLEAU DE BORD'!H5252</f>
        <v>0</v>
      </c>
      <c r="CJ5254">
        <f>'[1]TABLEAU DE BORD'!K5252-'[1]TABLEAU DE BORD'!I5252</f>
        <v>0</v>
      </c>
    </row>
    <row r="5255" spans="84:88" x14ac:dyDescent="0.25">
      <c r="CF5255">
        <f>'[1]TABLEAU DE BORD'!B5253</f>
        <v>0</v>
      </c>
      <c r="CG5255">
        <f>'[1]TABLEAU DE BORD'!E5253-'[1]TABLEAU DE BORD'!C5253</f>
        <v>0</v>
      </c>
      <c r="CI5255">
        <f>'[1]TABLEAU DE BORD'!H5253</f>
        <v>0</v>
      </c>
      <c r="CJ5255">
        <f>'[1]TABLEAU DE BORD'!K5253-'[1]TABLEAU DE BORD'!I5253</f>
        <v>0</v>
      </c>
    </row>
    <row r="5256" spans="84:88" x14ac:dyDescent="0.25">
      <c r="CF5256">
        <f>'[1]TABLEAU DE BORD'!B5254</f>
        <v>0</v>
      </c>
      <c r="CG5256">
        <f>'[1]TABLEAU DE BORD'!E5254-'[1]TABLEAU DE BORD'!C5254</f>
        <v>0</v>
      </c>
      <c r="CI5256">
        <f>'[1]TABLEAU DE BORD'!H5254</f>
        <v>0</v>
      </c>
      <c r="CJ5256">
        <f>'[1]TABLEAU DE BORD'!K5254-'[1]TABLEAU DE BORD'!I5254</f>
        <v>0</v>
      </c>
    </row>
    <row r="5257" spans="84:88" x14ac:dyDescent="0.25">
      <c r="CF5257">
        <f>'[1]TABLEAU DE BORD'!B5255</f>
        <v>0</v>
      </c>
      <c r="CG5257">
        <f>'[1]TABLEAU DE BORD'!E5255-'[1]TABLEAU DE BORD'!C5255</f>
        <v>0</v>
      </c>
      <c r="CI5257">
        <f>'[1]TABLEAU DE BORD'!H5255</f>
        <v>0</v>
      </c>
      <c r="CJ5257">
        <f>'[1]TABLEAU DE BORD'!K5255-'[1]TABLEAU DE BORD'!I5255</f>
        <v>0</v>
      </c>
    </row>
    <row r="5258" spans="84:88" x14ac:dyDescent="0.25">
      <c r="CF5258">
        <f>'[1]TABLEAU DE BORD'!B5256</f>
        <v>0</v>
      </c>
      <c r="CG5258">
        <f>'[1]TABLEAU DE BORD'!E5256-'[1]TABLEAU DE BORD'!C5256</f>
        <v>0</v>
      </c>
      <c r="CI5258">
        <f>'[1]TABLEAU DE BORD'!H5256</f>
        <v>0</v>
      </c>
      <c r="CJ5258">
        <f>'[1]TABLEAU DE BORD'!K5256-'[1]TABLEAU DE BORD'!I5256</f>
        <v>0</v>
      </c>
    </row>
    <row r="5259" spans="84:88" x14ac:dyDescent="0.25">
      <c r="CF5259">
        <f>'[1]TABLEAU DE BORD'!B5257</f>
        <v>0</v>
      </c>
      <c r="CG5259">
        <f>'[1]TABLEAU DE BORD'!E5257-'[1]TABLEAU DE BORD'!C5257</f>
        <v>0</v>
      </c>
      <c r="CI5259">
        <f>'[1]TABLEAU DE BORD'!H5257</f>
        <v>0</v>
      </c>
      <c r="CJ5259">
        <f>'[1]TABLEAU DE BORD'!K5257-'[1]TABLEAU DE BORD'!I5257</f>
        <v>0</v>
      </c>
    </row>
    <row r="5260" spans="84:88" x14ac:dyDescent="0.25">
      <c r="CF5260">
        <f>'[1]TABLEAU DE BORD'!B5258</f>
        <v>0</v>
      </c>
      <c r="CG5260">
        <f>'[1]TABLEAU DE BORD'!E5258-'[1]TABLEAU DE BORD'!C5258</f>
        <v>0</v>
      </c>
      <c r="CI5260">
        <f>'[1]TABLEAU DE BORD'!H5258</f>
        <v>0</v>
      </c>
      <c r="CJ5260">
        <f>'[1]TABLEAU DE BORD'!K5258-'[1]TABLEAU DE BORD'!I5258</f>
        <v>0</v>
      </c>
    </row>
    <row r="5261" spans="84:88" x14ac:dyDescent="0.25">
      <c r="CF5261">
        <f>'[1]TABLEAU DE BORD'!B5259</f>
        <v>0</v>
      </c>
      <c r="CG5261">
        <f>'[1]TABLEAU DE BORD'!E5259-'[1]TABLEAU DE BORD'!C5259</f>
        <v>0</v>
      </c>
      <c r="CI5261">
        <f>'[1]TABLEAU DE BORD'!H5259</f>
        <v>0</v>
      </c>
      <c r="CJ5261">
        <f>'[1]TABLEAU DE BORD'!K5259-'[1]TABLEAU DE BORD'!I5259</f>
        <v>0</v>
      </c>
    </row>
    <row r="5262" spans="84:88" x14ac:dyDescent="0.25">
      <c r="CF5262">
        <f>'[1]TABLEAU DE BORD'!B5260</f>
        <v>0</v>
      </c>
      <c r="CG5262">
        <f>'[1]TABLEAU DE BORD'!E5260-'[1]TABLEAU DE BORD'!C5260</f>
        <v>0</v>
      </c>
      <c r="CI5262">
        <f>'[1]TABLEAU DE BORD'!H5260</f>
        <v>0</v>
      </c>
      <c r="CJ5262">
        <f>'[1]TABLEAU DE BORD'!K5260-'[1]TABLEAU DE BORD'!I5260</f>
        <v>0</v>
      </c>
    </row>
    <row r="5263" spans="84:88" x14ac:dyDescent="0.25">
      <c r="CF5263">
        <f>'[1]TABLEAU DE BORD'!B5261</f>
        <v>0</v>
      </c>
      <c r="CG5263">
        <f>'[1]TABLEAU DE BORD'!E5261-'[1]TABLEAU DE BORD'!C5261</f>
        <v>0</v>
      </c>
      <c r="CI5263">
        <f>'[1]TABLEAU DE BORD'!H5261</f>
        <v>0</v>
      </c>
      <c r="CJ5263">
        <f>'[1]TABLEAU DE BORD'!K5261-'[1]TABLEAU DE BORD'!I5261</f>
        <v>0</v>
      </c>
    </row>
    <row r="5264" spans="84:88" x14ac:dyDescent="0.25">
      <c r="CF5264">
        <f>'[1]TABLEAU DE BORD'!B5262</f>
        <v>0</v>
      </c>
      <c r="CG5264">
        <f>'[1]TABLEAU DE BORD'!E5262-'[1]TABLEAU DE BORD'!C5262</f>
        <v>0</v>
      </c>
      <c r="CI5264">
        <f>'[1]TABLEAU DE BORD'!H5262</f>
        <v>0</v>
      </c>
      <c r="CJ5264">
        <f>'[1]TABLEAU DE BORD'!K5262-'[1]TABLEAU DE BORD'!I5262</f>
        <v>0</v>
      </c>
    </row>
    <row r="5265" spans="84:88" x14ac:dyDescent="0.25">
      <c r="CF5265">
        <f>'[1]TABLEAU DE BORD'!B5263</f>
        <v>0</v>
      </c>
      <c r="CG5265">
        <f>'[1]TABLEAU DE BORD'!E5263-'[1]TABLEAU DE BORD'!C5263</f>
        <v>0</v>
      </c>
      <c r="CI5265">
        <f>'[1]TABLEAU DE BORD'!H5263</f>
        <v>0</v>
      </c>
      <c r="CJ5265">
        <f>'[1]TABLEAU DE BORD'!K5263-'[1]TABLEAU DE BORD'!I5263</f>
        <v>0</v>
      </c>
    </row>
    <row r="5266" spans="84:88" x14ac:dyDescent="0.25">
      <c r="CF5266">
        <f>'[1]TABLEAU DE BORD'!B5264</f>
        <v>0</v>
      </c>
      <c r="CG5266">
        <f>'[1]TABLEAU DE BORD'!E5264-'[1]TABLEAU DE BORD'!C5264</f>
        <v>0</v>
      </c>
      <c r="CI5266">
        <f>'[1]TABLEAU DE BORD'!H5264</f>
        <v>0</v>
      </c>
      <c r="CJ5266">
        <f>'[1]TABLEAU DE BORD'!K5264-'[1]TABLEAU DE BORD'!I5264</f>
        <v>0</v>
      </c>
    </row>
    <row r="5267" spans="84:88" x14ac:dyDescent="0.25">
      <c r="CF5267">
        <f>'[1]TABLEAU DE BORD'!B5265</f>
        <v>0</v>
      </c>
      <c r="CG5267">
        <f>'[1]TABLEAU DE BORD'!E5265-'[1]TABLEAU DE BORD'!C5265</f>
        <v>0</v>
      </c>
      <c r="CI5267">
        <f>'[1]TABLEAU DE BORD'!H5265</f>
        <v>0</v>
      </c>
      <c r="CJ5267">
        <f>'[1]TABLEAU DE BORD'!K5265-'[1]TABLEAU DE BORD'!I5265</f>
        <v>0</v>
      </c>
    </row>
    <row r="5268" spans="84:88" x14ac:dyDescent="0.25">
      <c r="CF5268">
        <f>'[1]TABLEAU DE BORD'!B5266</f>
        <v>0</v>
      </c>
      <c r="CG5268">
        <f>'[1]TABLEAU DE BORD'!E5266-'[1]TABLEAU DE BORD'!C5266</f>
        <v>0</v>
      </c>
      <c r="CI5268">
        <f>'[1]TABLEAU DE BORD'!H5266</f>
        <v>0</v>
      </c>
      <c r="CJ5268">
        <f>'[1]TABLEAU DE BORD'!K5266-'[1]TABLEAU DE BORD'!I5266</f>
        <v>0</v>
      </c>
    </row>
    <row r="5269" spans="84:88" x14ac:dyDescent="0.25">
      <c r="CF5269">
        <f>'[1]TABLEAU DE BORD'!B5267</f>
        <v>0</v>
      </c>
      <c r="CG5269">
        <f>'[1]TABLEAU DE BORD'!E5267-'[1]TABLEAU DE BORD'!C5267</f>
        <v>0</v>
      </c>
      <c r="CI5269">
        <f>'[1]TABLEAU DE BORD'!H5267</f>
        <v>0</v>
      </c>
      <c r="CJ5269">
        <f>'[1]TABLEAU DE BORD'!K5267-'[1]TABLEAU DE BORD'!I5267</f>
        <v>0</v>
      </c>
    </row>
    <row r="5270" spans="84:88" x14ac:dyDescent="0.25">
      <c r="CF5270">
        <f>'[1]TABLEAU DE BORD'!B5268</f>
        <v>0</v>
      </c>
      <c r="CG5270">
        <f>'[1]TABLEAU DE BORD'!E5268-'[1]TABLEAU DE BORD'!C5268</f>
        <v>0</v>
      </c>
      <c r="CI5270">
        <f>'[1]TABLEAU DE BORD'!H5268</f>
        <v>0</v>
      </c>
      <c r="CJ5270">
        <f>'[1]TABLEAU DE BORD'!K5268-'[1]TABLEAU DE BORD'!I5268</f>
        <v>0</v>
      </c>
    </row>
    <row r="5271" spans="84:88" x14ac:dyDescent="0.25">
      <c r="CF5271">
        <f>'[1]TABLEAU DE BORD'!B5269</f>
        <v>0</v>
      </c>
      <c r="CG5271">
        <f>'[1]TABLEAU DE BORD'!E5269-'[1]TABLEAU DE BORD'!C5269</f>
        <v>0</v>
      </c>
      <c r="CI5271">
        <f>'[1]TABLEAU DE BORD'!H5269</f>
        <v>0</v>
      </c>
      <c r="CJ5271">
        <f>'[1]TABLEAU DE BORD'!K5269-'[1]TABLEAU DE BORD'!I5269</f>
        <v>0</v>
      </c>
    </row>
    <row r="5272" spans="84:88" x14ac:dyDescent="0.25">
      <c r="CF5272">
        <f>'[1]TABLEAU DE BORD'!B5270</f>
        <v>0</v>
      </c>
      <c r="CG5272">
        <f>'[1]TABLEAU DE BORD'!E5270-'[1]TABLEAU DE BORD'!C5270</f>
        <v>0</v>
      </c>
      <c r="CI5272">
        <f>'[1]TABLEAU DE BORD'!H5270</f>
        <v>0</v>
      </c>
      <c r="CJ5272">
        <f>'[1]TABLEAU DE BORD'!K5270-'[1]TABLEAU DE BORD'!I5270</f>
        <v>0</v>
      </c>
    </row>
    <row r="5273" spans="84:88" x14ac:dyDescent="0.25">
      <c r="CF5273">
        <f>'[1]TABLEAU DE BORD'!B5271</f>
        <v>0</v>
      </c>
      <c r="CG5273">
        <f>'[1]TABLEAU DE BORD'!E5271-'[1]TABLEAU DE BORD'!C5271</f>
        <v>0</v>
      </c>
      <c r="CI5273">
        <f>'[1]TABLEAU DE BORD'!H5271</f>
        <v>0</v>
      </c>
      <c r="CJ5273">
        <f>'[1]TABLEAU DE BORD'!K5271-'[1]TABLEAU DE BORD'!I5271</f>
        <v>0</v>
      </c>
    </row>
    <row r="5274" spans="84:88" x14ac:dyDescent="0.25">
      <c r="CF5274">
        <f>'[1]TABLEAU DE BORD'!B5272</f>
        <v>0</v>
      </c>
      <c r="CG5274">
        <f>'[1]TABLEAU DE BORD'!E5272-'[1]TABLEAU DE BORD'!C5272</f>
        <v>0</v>
      </c>
      <c r="CI5274">
        <f>'[1]TABLEAU DE BORD'!H5272</f>
        <v>0</v>
      </c>
      <c r="CJ5274">
        <f>'[1]TABLEAU DE BORD'!K5272-'[1]TABLEAU DE BORD'!I5272</f>
        <v>0</v>
      </c>
    </row>
    <row r="5275" spans="84:88" x14ac:dyDescent="0.25">
      <c r="CF5275">
        <f>'[1]TABLEAU DE BORD'!B5273</f>
        <v>0</v>
      </c>
      <c r="CG5275">
        <f>'[1]TABLEAU DE BORD'!E5273-'[1]TABLEAU DE BORD'!C5273</f>
        <v>0</v>
      </c>
      <c r="CI5275">
        <f>'[1]TABLEAU DE BORD'!H5273</f>
        <v>0</v>
      </c>
      <c r="CJ5275">
        <f>'[1]TABLEAU DE BORD'!K5273-'[1]TABLEAU DE BORD'!I5273</f>
        <v>0</v>
      </c>
    </row>
    <row r="5276" spans="84:88" x14ac:dyDescent="0.25">
      <c r="CF5276">
        <f>'[1]TABLEAU DE BORD'!B5274</f>
        <v>0</v>
      </c>
      <c r="CG5276">
        <f>'[1]TABLEAU DE BORD'!E5274-'[1]TABLEAU DE BORD'!C5274</f>
        <v>0</v>
      </c>
      <c r="CI5276">
        <f>'[1]TABLEAU DE BORD'!H5274</f>
        <v>0</v>
      </c>
      <c r="CJ5276">
        <f>'[1]TABLEAU DE BORD'!K5274-'[1]TABLEAU DE BORD'!I5274</f>
        <v>0</v>
      </c>
    </row>
    <row r="5277" spans="84:88" x14ac:dyDescent="0.25">
      <c r="CF5277">
        <f>'[1]TABLEAU DE BORD'!B5275</f>
        <v>0</v>
      </c>
      <c r="CG5277">
        <f>'[1]TABLEAU DE BORD'!E5275-'[1]TABLEAU DE BORD'!C5275</f>
        <v>0</v>
      </c>
      <c r="CI5277">
        <f>'[1]TABLEAU DE BORD'!H5275</f>
        <v>0</v>
      </c>
      <c r="CJ5277">
        <f>'[1]TABLEAU DE BORD'!K5275-'[1]TABLEAU DE BORD'!I5275</f>
        <v>0</v>
      </c>
    </row>
    <row r="5278" spans="84:88" x14ac:dyDescent="0.25">
      <c r="CF5278">
        <f>'[1]TABLEAU DE BORD'!B5276</f>
        <v>0</v>
      </c>
      <c r="CG5278">
        <f>'[1]TABLEAU DE BORD'!E5276-'[1]TABLEAU DE BORD'!C5276</f>
        <v>0</v>
      </c>
      <c r="CI5278">
        <f>'[1]TABLEAU DE BORD'!H5276</f>
        <v>0</v>
      </c>
      <c r="CJ5278">
        <f>'[1]TABLEAU DE BORD'!K5276-'[1]TABLEAU DE BORD'!I5276</f>
        <v>0</v>
      </c>
    </row>
    <row r="5279" spans="84:88" x14ac:dyDescent="0.25">
      <c r="CF5279">
        <f>'[1]TABLEAU DE BORD'!B5277</f>
        <v>0</v>
      </c>
      <c r="CG5279">
        <f>'[1]TABLEAU DE BORD'!E5277-'[1]TABLEAU DE BORD'!C5277</f>
        <v>0</v>
      </c>
      <c r="CI5279">
        <f>'[1]TABLEAU DE BORD'!H5277</f>
        <v>0</v>
      </c>
      <c r="CJ5279">
        <f>'[1]TABLEAU DE BORD'!K5277-'[1]TABLEAU DE BORD'!I5277</f>
        <v>0</v>
      </c>
    </row>
    <row r="5280" spans="84:88" x14ac:dyDescent="0.25">
      <c r="CF5280">
        <f>'[1]TABLEAU DE BORD'!B5278</f>
        <v>0</v>
      </c>
      <c r="CG5280">
        <f>'[1]TABLEAU DE BORD'!E5278-'[1]TABLEAU DE BORD'!C5278</f>
        <v>0</v>
      </c>
      <c r="CI5280">
        <f>'[1]TABLEAU DE BORD'!H5278</f>
        <v>0</v>
      </c>
      <c r="CJ5280">
        <f>'[1]TABLEAU DE BORD'!K5278-'[1]TABLEAU DE BORD'!I5278</f>
        <v>0</v>
      </c>
    </row>
    <row r="5281" spans="84:88" x14ac:dyDescent="0.25">
      <c r="CF5281">
        <f>'[1]TABLEAU DE BORD'!B5279</f>
        <v>0</v>
      </c>
      <c r="CG5281">
        <f>'[1]TABLEAU DE BORD'!E5279-'[1]TABLEAU DE BORD'!C5279</f>
        <v>0</v>
      </c>
      <c r="CI5281">
        <f>'[1]TABLEAU DE BORD'!H5279</f>
        <v>0</v>
      </c>
      <c r="CJ5281">
        <f>'[1]TABLEAU DE BORD'!K5279-'[1]TABLEAU DE BORD'!I5279</f>
        <v>0</v>
      </c>
    </row>
    <row r="5282" spans="84:88" x14ac:dyDescent="0.25">
      <c r="CF5282">
        <f>'[1]TABLEAU DE BORD'!B5280</f>
        <v>0</v>
      </c>
      <c r="CG5282">
        <f>'[1]TABLEAU DE BORD'!E5280-'[1]TABLEAU DE BORD'!C5280</f>
        <v>0</v>
      </c>
      <c r="CI5282">
        <f>'[1]TABLEAU DE BORD'!H5280</f>
        <v>0</v>
      </c>
      <c r="CJ5282">
        <f>'[1]TABLEAU DE BORD'!K5280-'[1]TABLEAU DE BORD'!I5280</f>
        <v>0</v>
      </c>
    </row>
    <row r="5283" spans="84:88" x14ac:dyDescent="0.25">
      <c r="CF5283">
        <f>'[1]TABLEAU DE BORD'!B5281</f>
        <v>0</v>
      </c>
      <c r="CG5283">
        <f>'[1]TABLEAU DE BORD'!E5281-'[1]TABLEAU DE BORD'!C5281</f>
        <v>0</v>
      </c>
      <c r="CI5283">
        <f>'[1]TABLEAU DE BORD'!H5281</f>
        <v>0</v>
      </c>
      <c r="CJ5283">
        <f>'[1]TABLEAU DE BORD'!K5281-'[1]TABLEAU DE BORD'!I5281</f>
        <v>0</v>
      </c>
    </row>
    <row r="5284" spans="84:88" x14ac:dyDescent="0.25">
      <c r="CF5284">
        <f>'[1]TABLEAU DE BORD'!B5282</f>
        <v>0</v>
      </c>
      <c r="CG5284">
        <f>'[1]TABLEAU DE BORD'!E5282-'[1]TABLEAU DE BORD'!C5282</f>
        <v>0</v>
      </c>
      <c r="CI5284">
        <f>'[1]TABLEAU DE BORD'!H5282</f>
        <v>0</v>
      </c>
      <c r="CJ5284">
        <f>'[1]TABLEAU DE BORD'!K5282-'[1]TABLEAU DE BORD'!I5282</f>
        <v>0</v>
      </c>
    </row>
    <row r="5285" spans="84:88" x14ac:dyDescent="0.25">
      <c r="CF5285">
        <f>'[1]TABLEAU DE BORD'!B5283</f>
        <v>0</v>
      </c>
      <c r="CG5285">
        <f>'[1]TABLEAU DE BORD'!E5283-'[1]TABLEAU DE BORD'!C5283</f>
        <v>0</v>
      </c>
      <c r="CI5285">
        <f>'[1]TABLEAU DE BORD'!H5283</f>
        <v>0</v>
      </c>
      <c r="CJ5285">
        <f>'[1]TABLEAU DE BORD'!K5283-'[1]TABLEAU DE BORD'!I5283</f>
        <v>0</v>
      </c>
    </row>
    <row r="5286" spans="84:88" x14ac:dyDescent="0.25">
      <c r="CF5286">
        <f>'[1]TABLEAU DE BORD'!B5284</f>
        <v>0</v>
      </c>
      <c r="CG5286">
        <f>'[1]TABLEAU DE BORD'!E5284-'[1]TABLEAU DE BORD'!C5284</f>
        <v>0</v>
      </c>
      <c r="CI5286">
        <f>'[1]TABLEAU DE BORD'!H5284</f>
        <v>0</v>
      </c>
      <c r="CJ5286">
        <f>'[1]TABLEAU DE BORD'!K5284-'[1]TABLEAU DE BORD'!I5284</f>
        <v>0</v>
      </c>
    </row>
    <row r="5287" spans="84:88" x14ac:dyDescent="0.25">
      <c r="CF5287">
        <f>'[1]TABLEAU DE BORD'!B5285</f>
        <v>0</v>
      </c>
      <c r="CG5287">
        <f>'[1]TABLEAU DE BORD'!E5285-'[1]TABLEAU DE BORD'!C5285</f>
        <v>0</v>
      </c>
      <c r="CI5287">
        <f>'[1]TABLEAU DE BORD'!H5285</f>
        <v>0</v>
      </c>
      <c r="CJ5287">
        <f>'[1]TABLEAU DE BORD'!K5285-'[1]TABLEAU DE BORD'!I5285</f>
        <v>0</v>
      </c>
    </row>
    <row r="5288" spans="84:88" x14ac:dyDescent="0.25">
      <c r="CF5288">
        <f>'[1]TABLEAU DE BORD'!B5286</f>
        <v>0</v>
      </c>
      <c r="CG5288">
        <f>'[1]TABLEAU DE BORD'!E5286-'[1]TABLEAU DE BORD'!C5286</f>
        <v>0</v>
      </c>
      <c r="CI5288">
        <f>'[1]TABLEAU DE BORD'!H5286</f>
        <v>0</v>
      </c>
      <c r="CJ5288">
        <f>'[1]TABLEAU DE BORD'!K5286-'[1]TABLEAU DE BORD'!I5286</f>
        <v>0</v>
      </c>
    </row>
    <row r="5289" spans="84:88" x14ac:dyDescent="0.25">
      <c r="CF5289">
        <f>'[1]TABLEAU DE BORD'!B5287</f>
        <v>0</v>
      </c>
      <c r="CG5289">
        <f>'[1]TABLEAU DE BORD'!E5287-'[1]TABLEAU DE BORD'!C5287</f>
        <v>0</v>
      </c>
      <c r="CI5289">
        <f>'[1]TABLEAU DE BORD'!H5287</f>
        <v>0</v>
      </c>
      <c r="CJ5289">
        <f>'[1]TABLEAU DE BORD'!K5287-'[1]TABLEAU DE BORD'!I5287</f>
        <v>0</v>
      </c>
    </row>
    <row r="5290" spans="84:88" x14ac:dyDescent="0.25">
      <c r="CF5290">
        <f>'[1]TABLEAU DE BORD'!B5288</f>
        <v>0</v>
      </c>
      <c r="CG5290">
        <f>'[1]TABLEAU DE BORD'!E5288-'[1]TABLEAU DE BORD'!C5288</f>
        <v>0</v>
      </c>
      <c r="CI5290">
        <f>'[1]TABLEAU DE BORD'!H5288</f>
        <v>0</v>
      </c>
      <c r="CJ5290">
        <f>'[1]TABLEAU DE BORD'!K5288-'[1]TABLEAU DE BORD'!I5288</f>
        <v>0</v>
      </c>
    </row>
    <row r="5291" spans="84:88" x14ac:dyDescent="0.25">
      <c r="CF5291">
        <f>'[1]TABLEAU DE BORD'!B5289</f>
        <v>0</v>
      </c>
      <c r="CG5291">
        <f>'[1]TABLEAU DE BORD'!E5289-'[1]TABLEAU DE BORD'!C5289</f>
        <v>0</v>
      </c>
      <c r="CI5291">
        <f>'[1]TABLEAU DE BORD'!H5289</f>
        <v>0</v>
      </c>
      <c r="CJ5291">
        <f>'[1]TABLEAU DE BORD'!K5289-'[1]TABLEAU DE BORD'!I5289</f>
        <v>0</v>
      </c>
    </row>
    <row r="5292" spans="84:88" x14ac:dyDescent="0.25">
      <c r="CF5292">
        <f>'[1]TABLEAU DE BORD'!B5290</f>
        <v>0</v>
      </c>
      <c r="CG5292">
        <f>'[1]TABLEAU DE BORD'!E5290-'[1]TABLEAU DE BORD'!C5290</f>
        <v>0</v>
      </c>
      <c r="CI5292">
        <f>'[1]TABLEAU DE BORD'!H5290</f>
        <v>0</v>
      </c>
      <c r="CJ5292">
        <f>'[1]TABLEAU DE BORD'!K5290-'[1]TABLEAU DE BORD'!I5290</f>
        <v>0</v>
      </c>
    </row>
    <row r="5293" spans="84:88" x14ac:dyDescent="0.25">
      <c r="CF5293">
        <f>'[1]TABLEAU DE BORD'!B5291</f>
        <v>0</v>
      </c>
      <c r="CG5293">
        <f>'[1]TABLEAU DE BORD'!E5291-'[1]TABLEAU DE BORD'!C5291</f>
        <v>0</v>
      </c>
      <c r="CI5293">
        <f>'[1]TABLEAU DE BORD'!H5291</f>
        <v>0</v>
      </c>
      <c r="CJ5293">
        <f>'[1]TABLEAU DE BORD'!K5291-'[1]TABLEAU DE BORD'!I5291</f>
        <v>0</v>
      </c>
    </row>
    <row r="5294" spans="84:88" x14ac:dyDescent="0.25">
      <c r="CF5294">
        <f>'[1]TABLEAU DE BORD'!B5292</f>
        <v>0</v>
      </c>
      <c r="CG5294">
        <f>'[1]TABLEAU DE BORD'!E5292-'[1]TABLEAU DE BORD'!C5292</f>
        <v>0</v>
      </c>
      <c r="CI5294">
        <f>'[1]TABLEAU DE BORD'!H5292</f>
        <v>0</v>
      </c>
      <c r="CJ5294">
        <f>'[1]TABLEAU DE BORD'!K5292-'[1]TABLEAU DE BORD'!I5292</f>
        <v>0</v>
      </c>
    </row>
    <row r="5295" spans="84:88" x14ac:dyDescent="0.25">
      <c r="CF5295">
        <f>'[1]TABLEAU DE BORD'!B5293</f>
        <v>0</v>
      </c>
      <c r="CG5295">
        <f>'[1]TABLEAU DE BORD'!E5293-'[1]TABLEAU DE BORD'!C5293</f>
        <v>0</v>
      </c>
      <c r="CI5295">
        <f>'[1]TABLEAU DE BORD'!H5293</f>
        <v>0</v>
      </c>
      <c r="CJ5295">
        <f>'[1]TABLEAU DE BORD'!K5293-'[1]TABLEAU DE BORD'!I5293</f>
        <v>0</v>
      </c>
    </row>
    <row r="5296" spans="84:88" x14ac:dyDescent="0.25">
      <c r="CF5296">
        <f>'[1]TABLEAU DE BORD'!B5294</f>
        <v>0</v>
      </c>
      <c r="CG5296">
        <f>'[1]TABLEAU DE BORD'!E5294-'[1]TABLEAU DE BORD'!C5294</f>
        <v>0</v>
      </c>
      <c r="CI5296">
        <f>'[1]TABLEAU DE BORD'!H5294</f>
        <v>0</v>
      </c>
      <c r="CJ5296">
        <f>'[1]TABLEAU DE BORD'!K5294-'[1]TABLEAU DE BORD'!I5294</f>
        <v>0</v>
      </c>
    </row>
    <row r="5297" spans="84:88" x14ac:dyDescent="0.25">
      <c r="CF5297">
        <f>'[1]TABLEAU DE BORD'!B5295</f>
        <v>0</v>
      </c>
      <c r="CG5297">
        <f>'[1]TABLEAU DE BORD'!E5295-'[1]TABLEAU DE BORD'!C5295</f>
        <v>0</v>
      </c>
      <c r="CI5297">
        <f>'[1]TABLEAU DE BORD'!H5295</f>
        <v>0</v>
      </c>
      <c r="CJ5297">
        <f>'[1]TABLEAU DE BORD'!K5295-'[1]TABLEAU DE BORD'!I5295</f>
        <v>0</v>
      </c>
    </row>
    <row r="5298" spans="84:88" x14ac:dyDescent="0.25">
      <c r="CF5298">
        <f>'[1]TABLEAU DE BORD'!B5296</f>
        <v>0</v>
      </c>
      <c r="CG5298">
        <f>'[1]TABLEAU DE BORD'!E5296-'[1]TABLEAU DE BORD'!C5296</f>
        <v>0</v>
      </c>
      <c r="CI5298">
        <f>'[1]TABLEAU DE BORD'!H5296</f>
        <v>0</v>
      </c>
      <c r="CJ5298">
        <f>'[1]TABLEAU DE BORD'!K5296-'[1]TABLEAU DE BORD'!I5296</f>
        <v>0</v>
      </c>
    </row>
    <row r="5299" spans="84:88" x14ac:dyDescent="0.25">
      <c r="CF5299">
        <f>'[1]TABLEAU DE BORD'!B5297</f>
        <v>0</v>
      </c>
      <c r="CG5299">
        <f>'[1]TABLEAU DE BORD'!E5297-'[1]TABLEAU DE BORD'!C5297</f>
        <v>0</v>
      </c>
      <c r="CI5299">
        <f>'[1]TABLEAU DE BORD'!H5297</f>
        <v>0</v>
      </c>
      <c r="CJ5299">
        <f>'[1]TABLEAU DE BORD'!K5297-'[1]TABLEAU DE BORD'!I5297</f>
        <v>0</v>
      </c>
    </row>
    <row r="5300" spans="84:88" x14ac:dyDescent="0.25">
      <c r="CF5300">
        <f>'[1]TABLEAU DE BORD'!B5298</f>
        <v>0</v>
      </c>
      <c r="CG5300">
        <f>'[1]TABLEAU DE BORD'!E5298-'[1]TABLEAU DE BORD'!C5298</f>
        <v>0</v>
      </c>
      <c r="CI5300">
        <f>'[1]TABLEAU DE BORD'!H5298</f>
        <v>0</v>
      </c>
      <c r="CJ5300">
        <f>'[1]TABLEAU DE BORD'!K5298-'[1]TABLEAU DE BORD'!I5298</f>
        <v>0</v>
      </c>
    </row>
    <row r="5301" spans="84:88" x14ac:dyDescent="0.25">
      <c r="CF5301">
        <f>'[1]TABLEAU DE BORD'!B5299</f>
        <v>0</v>
      </c>
      <c r="CG5301">
        <f>'[1]TABLEAU DE BORD'!E5299-'[1]TABLEAU DE BORD'!C5299</f>
        <v>0</v>
      </c>
      <c r="CI5301">
        <f>'[1]TABLEAU DE BORD'!H5299</f>
        <v>0</v>
      </c>
      <c r="CJ5301">
        <f>'[1]TABLEAU DE BORD'!K5299-'[1]TABLEAU DE BORD'!I5299</f>
        <v>0</v>
      </c>
    </row>
    <row r="5302" spans="84:88" x14ac:dyDescent="0.25">
      <c r="CF5302">
        <f>'[1]TABLEAU DE BORD'!B5300</f>
        <v>0</v>
      </c>
      <c r="CG5302">
        <f>'[1]TABLEAU DE BORD'!E5300-'[1]TABLEAU DE BORD'!C5300</f>
        <v>0</v>
      </c>
      <c r="CI5302">
        <f>'[1]TABLEAU DE BORD'!H5300</f>
        <v>0</v>
      </c>
      <c r="CJ5302">
        <f>'[1]TABLEAU DE BORD'!K5300-'[1]TABLEAU DE BORD'!I5300</f>
        <v>0</v>
      </c>
    </row>
    <row r="5303" spans="84:88" x14ac:dyDescent="0.25">
      <c r="CF5303">
        <f>'[1]TABLEAU DE BORD'!B5301</f>
        <v>0</v>
      </c>
      <c r="CG5303">
        <f>'[1]TABLEAU DE BORD'!E5301-'[1]TABLEAU DE BORD'!C5301</f>
        <v>0</v>
      </c>
      <c r="CI5303">
        <f>'[1]TABLEAU DE BORD'!H5301</f>
        <v>0</v>
      </c>
      <c r="CJ5303">
        <f>'[1]TABLEAU DE BORD'!K5301-'[1]TABLEAU DE BORD'!I5301</f>
        <v>0</v>
      </c>
    </row>
    <row r="5304" spans="84:88" x14ac:dyDescent="0.25">
      <c r="CF5304">
        <f>'[1]TABLEAU DE BORD'!B5302</f>
        <v>0</v>
      </c>
      <c r="CG5304">
        <f>'[1]TABLEAU DE BORD'!E5302-'[1]TABLEAU DE BORD'!C5302</f>
        <v>0</v>
      </c>
      <c r="CI5304">
        <f>'[1]TABLEAU DE BORD'!H5302</f>
        <v>0</v>
      </c>
      <c r="CJ5304">
        <f>'[1]TABLEAU DE BORD'!K5302-'[1]TABLEAU DE BORD'!I5302</f>
        <v>0</v>
      </c>
    </row>
    <row r="5305" spans="84:88" x14ac:dyDescent="0.25">
      <c r="CF5305">
        <f>'[1]TABLEAU DE BORD'!B5303</f>
        <v>0</v>
      </c>
      <c r="CG5305">
        <f>'[1]TABLEAU DE BORD'!E5303-'[1]TABLEAU DE BORD'!C5303</f>
        <v>0</v>
      </c>
      <c r="CI5305">
        <f>'[1]TABLEAU DE BORD'!H5303</f>
        <v>0</v>
      </c>
      <c r="CJ5305">
        <f>'[1]TABLEAU DE BORD'!K5303-'[1]TABLEAU DE BORD'!I5303</f>
        <v>0</v>
      </c>
    </row>
    <row r="5306" spans="84:88" x14ac:dyDescent="0.25">
      <c r="CF5306">
        <f>'[1]TABLEAU DE BORD'!B5304</f>
        <v>0</v>
      </c>
      <c r="CG5306">
        <f>'[1]TABLEAU DE BORD'!E5304-'[1]TABLEAU DE BORD'!C5304</f>
        <v>0</v>
      </c>
      <c r="CI5306">
        <f>'[1]TABLEAU DE BORD'!H5304</f>
        <v>0</v>
      </c>
      <c r="CJ5306">
        <f>'[1]TABLEAU DE BORD'!K5304-'[1]TABLEAU DE BORD'!I5304</f>
        <v>0</v>
      </c>
    </row>
    <row r="5307" spans="84:88" x14ac:dyDescent="0.25">
      <c r="CF5307">
        <f>'[1]TABLEAU DE BORD'!B5305</f>
        <v>0</v>
      </c>
      <c r="CG5307">
        <f>'[1]TABLEAU DE BORD'!E5305-'[1]TABLEAU DE BORD'!C5305</f>
        <v>0</v>
      </c>
      <c r="CI5307">
        <f>'[1]TABLEAU DE BORD'!H5305</f>
        <v>0</v>
      </c>
      <c r="CJ5307">
        <f>'[1]TABLEAU DE BORD'!K5305-'[1]TABLEAU DE BORD'!I5305</f>
        <v>0</v>
      </c>
    </row>
    <row r="5308" spans="84:88" x14ac:dyDescent="0.25">
      <c r="CF5308">
        <f>'[1]TABLEAU DE BORD'!B5306</f>
        <v>0</v>
      </c>
      <c r="CG5308">
        <f>'[1]TABLEAU DE BORD'!E5306-'[1]TABLEAU DE BORD'!C5306</f>
        <v>0</v>
      </c>
      <c r="CI5308">
        <f>'[1]TABLEAU DE BORD'!H5306</f>
        <v>0</v>
      </c>
      <c r="CJ5308">
        <f>'[1]TABLEAU DE BORD'!K5306-'[1]TABLEAU DE BORD'!I5306</f>
        <v>0</v>
      </c>
    </row>
    <row r="5309" spans="84:88" x14ac:dyDescent="0.25">
      <c r="CF5309">
        <f>'[1]TABLEAU DE BORD'!B5307</f>
        <v>0</v>
      </c>
      <c r="CG5309">
        <f>'[1]TABLEAU DE BORD'!E5307-'[1]TABLEAU DE BORD'!C5307</f>
        <v>0</v>
      </c>
      <c r="CI5309">
        <f>'[1]TABLEAU DE BORD'!H5307</f>
        <v>0</v>
      </c>
      <c r="CJ5309">
        <f>'[1]TABLEAU DE BORD'!K5307-'[1]TABLEAU DE BORD'!I5307</f>
        <v>0</v>
      </c>
    </row>
    <row r="5310" spans="84:88" x14ac:dyDescent="0.25">
      <c r="CF5310">
        <f>'[1]TABLEAU DE BORD'!B5308</f>
        <v>0</v>
      </c>
      <c r="CG5310">
        <f>'[1]TABLEAU DE BORD'!E5308-'[1]TABLEAU DE BORD'!C5308</f>
        <v>0</v>
      </c>
      <c r="CI5310">
        <f>'[1]TABLEAU DE BORD'!H5308</f>
        <v>0</v>
      </c>
      <c r="CJ5310">
        <f>'[1]TABLEAU DE BORD'!K5308-'[1]TABLEAU DE BORD'!I5308</f>
        <v>0</v>
      </c>
    </row>
    <row r="5311" spans="84:88" x14ac:dyDescent="0.25">
      <c r="CF5311">
        <f>'[1]TABLEAU DE BORD'!B5309</f>
        <v>0</v>
      </c>
      <c r="CG5311">
        <f>'[1]TABLEAU DE BORD'!E5309-'[1]TABLEAU DE BORD'!C5309</f>
        <v>0</v>
      </c>
      <c r="CI5311">
        <f>'[1]TABLEAU DE BORD'!H5309</f>
        <v>0</v>
      </c>
      <c r="CJ5311">
        <f>'[1]TABLEAU DE BORD'!K5309-'[1]TABLEAU DE BORD'!I5309</f>
        <v>0</v>
      </c>
    </row>
    <row r="5312" spans="84:88" x14ac:dyDescent="0.25">
      <c r="CF5312">
        <f>'[1]TABLEAU DE BORD'!B5310</f>
        <v>0</v>
      </c>
      <c r="CG5312">
        <f>'[1]TABLEAU DE BORD'!E5310-'[1]TABLEAU DE BORD'!C5310</f>
        <v>0</v>
      </c>
      <c r="CI5312">
        <f>'[1]TABLEAU DE BORD'!H5310</f>
        <v>0</v>
      </c>
      <c r="CJ5312">
        <f>'[1]TABLEAU DE BORD'!K5310-'[1]TABLEAU DE BORD'!I5310</f>
        <v>0</v>
      </c>
    </row>
    <row r="5313" spans="84:88" x14ac:dyDescent="0.25">
      <c r="CF5313">
        <f>'[1]TABLEAU DE BORD'!B5311</f>
        <v>0</v>
      </c>
      <c r="CG5313">
        <f>'[1]TABLEAU DE BORD'!E5311-'[1]TABLEAU DE BORD'!C5311</f>
        <v>0</v>
      </c>
      <c r="CI5313">
        <f>'[1]TABLEAU DE BORD'!H5311</f>
        <v>0</v>
      </c>
      <c r="CJ5313">
        <f>'[1]TABLEAU DE BORD'!K5311-'[1]TABLEAU DE BORD'!I5311</f>
        <v>0</v>
      </c>
    </row>
    <row r="5314" spans="84:88" x14ac:dyDescent="0.25">
      <c r="CF5314">
        <f>'[1]TABLEAU DE BORD'!B5312</f>
        <v>0</v>
      </c>
      <c r="CG5314">
        <f>'[1]TABLEAU DE BORD'!E5312-'[1]TABLEAU DE BORD'!C5312</f>
        <v>0</v>
      </c>
      <c r="CI5314">
        <f>'[1]TABLEAU DE BORD'!H5312</f>
        <v>0</v>
      </c>
      <c r="CJ5314">
        <f>'[1]TABLEAU DE BORD'!K5312-'[1]TABLEAU DE BORD'!I5312</f>
        <v>0</v>
      </c>
    </row>
    <row r="5315" spans="84:88" x14ac:dyDescent="0.25">
      <c r="CF5315">
        <f>'[1]TABLEAU DE BORD'!B5313</f>
        <v>0</v>
      </c>
      <c r="CG5315">
        <f>'[1]TABLEAU DE BORD'!E5313-'[1]TABLEAU DE BORD'!C5313</f>
        <v>0</v>
      </c>
      <c r="CI5315">
        <f>'[1]TABLEAU DE BORD'!H5313</f>
        <v>0</v>
      </c>
      <c r="CJ5315">
        <f>'[1]TABLEAU DE BORD'!K5313-'[1]TABLEAU DE BORD'!I5313</f>
        <v>0</v>
      </c>
    </row>
    <row r="5316" spans="84:88" x14ac:dyDescent="0.25">
      <c r="CF5316">
        <f>'[1]TABLEAU DE BORD'!B5314</f>
        <v>0</v>
      </c>
      <c r="CG5316">
        <f>'[1]TABLEAU DE BORD'!E5314-'[1]TABLEAU DE BORD'!C5314</f>
        <v>0</v>
      </c>
      <c r="CI5316">
        <f>'[1]TABLEAU DE BORD'!H5314</f>
        <v>0</v>
      </c>
      <c r="CJ5316">
        <f>'[1]TABLEAU DE BORD'!K5314-'[1]TABLEAU DE BORD'!I5314</f>
        <v>0</v>
      </c>
    </row>
    <row r="5317" spans="84:88" x14ac:dyDescent="0.25">
      <c r="CF5317">
        <f>'[1]TABLEAU DE BORD'!B5315</f>
        <v>0</v>
      </c>
      <c r="CG5317">
        <f>'[1]TABLEAU DE BORD'!E5315-'[1]TABLEAU DE BORD'!C5315</f>
        <v>0</v>
      </c>
      <c r="CI5317">
        <f>'[1]TABLEAU DE BORD'!H5315</f>
        <v>0</v>
      </c>
      <c r="CJ5317">
        <f>'[1]TABLEAU DE BORD'!K5315-'[1]TABLEAU DE BORD'!I5315</f>
        <v>0</v>
      </c>
    </row>
    <row r="5318" spans="84:88" x14ac:dyDescent="0.25">
      <c r="CF5318">
        <f>'[1]TABLEAU DE BORD'!B5316</f>
        <v>0</v>
      </c>
      <c r="CG5318">
        <f>'[1]TABLEAU DE BORD'!E5316-'[1]TABLEAU DE BORD'!C5316</f>
        <v>0</v>
      </c>
      <c r="CI5318">
        <f>'[1]TABLEAU DE BORD'!H5316</f>
        <v>0</v>
      </c>
      <c r="CJ5318">
        <f>'[1]TABLEAU DE BORD'!K5316-'[1]TABLEAU DE BORD'!I5316</f>
        <v>0</v>
      </c>
    </row>
    <row r="5319" spans="84:88" x14ac:dyDescent="0.25">
      <c r="CF5319">
        <f>'[1]TABLEAU DE BORD'!B5317</f>
        <v>0</v>
      </c>
      <c r="CG5319">
        <f>'[1]TABLEAU DE BORD'!E5317-'[1]TABLEAU DE BORD'!C5317</f>
        <v>0</v>
      </c>
      <c r="CI5319">
        <f>'[1]TABLEAU DE BORD'!H5317</f>
        <v>0</v>
      </c>
      <c r="CJ5319">
        <f>'[1]TABLEAU DE BORD'!K5317-'[1]TABLEAU DE BORD'!I5317</f>
        <v>0</v>
      </c>
    </row>
    <row r="5320" spans="84:88" x14ac:dyDescent="0.25">
      <c r="CF5320">
        <f>'[1]TABLEAU DE BORD'!B5318</f>
        <v>0</v>
      </c>
      <c r="CG5320">
        <f>'[1]TABLEAU DE BORD'!E5318-'[1]TABLEAU DE BORD'!C5318</f>
        <v>0</v>
      </c>
      <c r="CI5320">
        <f>'[1]TABLEAU DE BORD'!H5318</f>
        <v>0</v>
      </c>
      <c r="CJ5320">
        <f>'[1]TABLEAU DE BORD'!K5318-'[1]TABLEAU DE BORD'!I5318</f>
        <v>0</v>
      </c>
    </row>
    <row r="5321" spans="84:88" x14ac:dyDescent="0.25">
      <c r="CF5321">
        <f>'[1]TABLEAU DE BORD'!B5319</f>
        <v>0</v>
      </c>
      <c r="CG5321">
        <f>'[1]TABLEAU DE BORD'!E5319-'[1]TABLEAU DE BORD'!C5319</f>
        <v>0</v>
      </c>
      <c r="CI5321">
        <f>'[1]TABLEAU DE BORD'!H5319</f>
        <v>0</v>
      </c>
      <c r="CJ5321">
        <f>'[1]TABLEAU DE BORD'!K5319-'[1]TABLEAU DE BORD'!I5319</f>
        <v>0</v>
      </c>
    </row>
    <row r="5322" spans="84:88" x14ac:dyDescent="0.25">
      <c r="CF5322">
        <f>'[1]TABLEAU DE BORD'!B5320</f>
        <v>0</v>
      </c>
      <c r="CG5322">
        <f>'[1]TABLEAU DE BORD'!E5320-'[1]TABLEAU DE BORD'!C5320</f>
        <v>0</v>
      </c>
      <c r="CI5322">
        <f>'[1]TABLEAU DE BORD'!H5320</f>
        <v>0</v>
      </c>
      <c r="CJ5322">
        <f>'[1]TABLEAU DE BORD'!K5320-'[1]TABLEAU DE BORD'!I5320</f>
        <v>0</v>
      </c>
    </row>
    <row r="5323" spans="84:88" x14ac:dyDescent="0.25">
      <c r="CF5323">
        <f>'[1]TABLEAU DE BORD'!B5321</f>
        <v>0</v>
      </c>
      <c r="CG5323">
        <f>'[1]TABLEAU DE BORD'!E5321-'[1]TABLEAU DE BORD'!C5321</f>
        <v>0</v>
      </c>
      <c r="CI5323">
        <f>'[1]TABLEAU DE BORD'!H5321</f>
        <v>0</v>
      </c>
      <c r="CJ5323">
        <f>'[1]TABLEAU DE BORD'!K5321-'[1]TABLEAU DE BORD'!I5321</f>
        <v>0</v>
      </c>
    </row>
    <row r="5324" spans="84:88" x14ac:dyDescent="0.25">
      <c r="CF5324">
        <f>'[1]TABLEAU DE BORD'!B5322</f>
        <v>0</v>
      </c>
      <c r="CG5324">
        <f>'[1]TABLEAU DE BORD'!E5322-'[1]TABLEAU DE BORD'!C5322</f>
        <v>0</v>
      </c>
      <c r="CI5324">
        <f>'[1]TABLEAU DE BORD'!H5322</f>
        <v>0</v>
      </c>
      <c r="CJ5324">
        <f>'[1]TABLEAU DE BORD'!K5322-'[1]TABLEAU DE BORD'!I5322</f>
        <v>0</v>
      </c>
    </row>
    <row r="5325" spans="84:88" x14ac:dyDescent="0.25">
      <c r="CF5325">
        <f>'[1]TABLEAU DE BORD'!B5323</f>
        <v>0</v>
      </c>
      <c r="CG5325">
        <f>'[1]TABLEAU DE BORD'!E5323-'[1]TABLEAU DE BORD'!C5323</f>
        <v>0</v>
      </c>
      <c r="CI5325">
        <f>'[1]TABLEAU DE BORD'!H5323</f>
        <v>0</v>
      </c>
      <c r="CJ5325">
        <f>'[1]TABLEAU DE BORD'!K5323-'[1]TABLEAU DE BORD'!I5323</f>
        <v>0</v>
      </c>
    </row>
    <row r="5326" spans="84:88" x14ac:dyDescent="0.25">
      <c r="CF5326">
        <f>'[1]TABLEAU DE BORD'!B5324</f>
        <v>0</v>
      </c>
      <c r="CG5326">
        <f>'[1]TABLEAU DE BORD'!E5324-'[1]TABLEAU DE BORD'!C5324</f>
        <v>0</v>
      </c>
      <c r="CI5326">
        <f>'[1]TABLEAU DE BORD'!H5324</f>
        <v>0</v>
      </c>
      <c r="CJ5326">
        <f>'[1]TABLEAU DE BORD'!K5324-'[1]TABLEAU DE BORD'!I5324</f>
        <v>0</v>
      </c>
    </row>
    <row r="5327" spans="84:88" x14ac:dyDescent="0.25">
      <c r="CF5327">
        <f>'[1]TABLEAU DE BORD'!B5325</f>
        <v>0</v>
      </c>
      <c r="CG5327">
        <f>'[1]TABLEAU DE BORD'!E5325-'[1]TABLEAU DE BORD'!C5325</f>
        <v>0</v>
      </c>
      <c r="CI5327">
        <f>'[1]TABLEAU DE BORD'!H5325</f>
        <v>0</v>
      </c>
      <c r="CJ5327">
        <f>'[1]TABLEAU DE BORD'!K5325-'[1]TABLEAU DE BORD'!I5325</f>
        <v>0</v>
      </c>
    </row>
    <row r="5328" spans="84:88" x14ac:dyDescent="0.25">
      <c r="CF5328">
        <f>'[1]TABLEAU DE BORD'!B5326</f>
        <v>0</v>
      </c>
      <c r="CG5328">
        <f>'[1]TABLEAU DE BORD'!E5326-'[1]TABLEAU DE BORD'!C5326</f>
        <v>0</v>
      </c>
      <c r="CI5328">
        <f>'[1]TABLEAU DE BORD'!H5326</f>
        <v>0</v>
      </c>
      <c r="CJ5328">
        <f>'[1]TABLEAU DE BORD'!K5326-'[1]TABLEAU DE BORD'!I5326</f>
        <v>0</v>
      </c>
    </row>
    <row r="5329" spans="84:88" x14ac:dyDescent="0.25">
      <c r="CF5329">
        <f>'[1]TABLEAU DE BORD'!B5327</f>
        <v>0</v>
      </c>
      <c r="CG5329">
        <f>'[1]TABLEAU DE BORD'!E5327-'[1]TABLEAU DE BORD'!C5327</f>
        <v>0</v>
      </c>
      <c r="CI5329">
        <f>'[1]TABLEAU DE BORD'!H5327</f>
        <v>0</v>
      </c>
      <c r="CJ5329">
        <f>'[1]TABLEAU DE BORD'!K5327-'[1]TABLEAU DE BORD'!I5327</f>
        <v>0</v>
      </c>
    </row>
    <row r="5330" spans="84:88" x14ac:dyDescent="0.25">
      <c r="CF5330">
        <f>'[1]TABLEAU DE BORD'!B5328</f>
        <v>0</v>
      </c>
      <c r="CG5330">
        <f>'[1]TABLEAU DE BORD'!E5328-'[1]TABLEAU DE BORD'!C5328</f>
        <v>0</v>
      </c>
      <c r="CI5330">
        <f>'[1]TABLEAU DE BORD'!H5328</f>
        <v>0</v>
      </c>
      <c r="CJ5330">
        <f>'[1]TABLEAU DE BORD'!K5328-'[1]TABLEAU DE BORD'!I5328</f>
        <v>0</v>
      </c>
    </row>
    <row r="5331" spans="84:88" x14ac:dyDescent="0.25">
      <c r="CF5331">
        <f>'[1]TABLEAU DE BORD'!B5329</f>
        <v>0</v>
      </c>
      <c r="CG5331">
        <f>'[1]TABLEAU DE BORD'!E5329-'[1]TABLEAU DE BORD'!C5329</f>
        <v>0</v>
      </c>
      <c r="CI5331">
        <f>'[1]TABLEAU DE BORD'!H5329</f>
        <v>0</v>
      </c>
      <c r="CJ5331">
        <f>'[1]TABLEAU DE BORD'!K5329-'[1]TABLEAU DE BORD'!I5329</f>
        <v>0</v>
      </c>
    </row>
    <row r="5332" spans="84:88" x14ac:dyDescent="0.25">
      <c r="CF5332">
        <f>'[1]TABLEAU DE BORD'!B5330</f>
        <v>0</v>
      </c>
      <c r="CG5332">
        <f>'[1]TABLEAU DE BORD'!E5330-'[1]TABLEAU DE BORD'!C5330</f>
        <v>0</v>
      </c>
      <c r="CI5332">
        <f>'[1]TABLEAU DE BORD'!H5330</f>
        <v>0</v>
      </c>
      <c r="CJ5332">
        <f>'[1]TABLEAU DE BORD'!K5330-'[1]TABLEAU DE BORD'!I5330</f>
        <v>0</v>
      </c>
    </row>
    <row r="5333" spans="84:88" x14ac:dyDescent="0.25">
      <c r="CF5333">
        <f>'[1]TABLEAU DE BORD'!B5331</f>
        <v>0</v>
      </c>
      <c r="CG5333">
        <f>'[1]TABLEAU DE BORD'!E5331-'[1]TABLEAU DE BORD'!C5331</f>
        <v>0</v>
      </c>
      <c r="CI5333">
        <f>'[1]TABLEAU DE BORD'!H5331</f>
        <v>0</v>
      </c>
      <c r="CJ5333">
        <f>'[1]TABLEAU DE BORD'!K5331-'[1]TABLEAU DE BORD'!I5331</f>
        <v>0</v>
      </c>
    </row>
    <row r="5334" spans="84:88" x14ac:dyDescent="0.25">
      <c r="CF5334">
        <f>'[1]TABLEAU DE BORD'!B5332</f>
        <v>0</v>
      </c>
      <c r="CG5334">
        <f>'[1]TABLEAU DE BORD'!E5332-'[1]TABLEAU DE BORD'!C5332</f>
        <v>0</v>
      </c>
      <c r="CI5334">
        <f>'[1]TABLEAU DE BORD'!H5332</f>
        <v>0</v>
      </c>
      <c r="CJ5334">
        <f>'[1]TABLEAU DE BORD'!K5332-'[1]TABLEAU DE BORD'!I5332</f>
        <v>0</v>
      </c>
    </row>
    <row r="5335" spans="84:88" x14ac:dyDescent="0.25">
      <c r="CF5335">
        <f>'[1]TABLEAU DE BORD'!B5333</f>
        <v>0</v>
      </c>
      <c r="CG5335">
        <f>'[1]TABLEAU DE BORD'!E5333-'[1]TABLEAU DE BORD'!C5333</f>
        <v>0</v>
      </c>
      <c r="CI5335">
        <f>'[1]TABLEAU DE BORD'!H5333</f>
        <v>0</v>
      </c>
      <c r="CJ5335">
        <f>'[1]TABLEAU DE BORD'!K5333-'[1]TABLEAU DE BORD'!I5333</f>
        <v>0</v>
      </c>
    </row>
    <row r="5336" spans="84:88" x14ac:dyDescent="0.25">
      <c r="CF5336">
        <f>'[1]TABLEAU DE BORD'!B5334</f>
        <v>0</v>
      </c>
      <c r="CG5336">
        <f>'[1]TABLEAU DE BORD'!E5334-'[1]TABLEAU DE BORD'!C5334</f>
        <v>0</v>
      </c>
      <c r="CI5336">
        <f>'[1]TABLEAU DE BORD'!H5334</f>
        <v>0</v>
      </c>
      <c r="CJ5336">
        <f>'[1]TABLEAU DE BORD'!K5334-'[1]TABLEAU DE BORD'!I5334</f>
        <v>0</v>
      </c>
    </row>
    <row r="5337" spans="84:88" x14ac:dyDescent="0.25">
      <c r="CF5337">
        <f>'[1]TABLEAU DE BORD'!B5335</f>
        <v>0</v>
      </c>
      <c r="CG5337">
        <f>'[1]TABLEAU DE BORD'!E5335-'[1]TABLEAU DE BORD'!C5335</f>
        <v>0</v>
      </c>
      <c r="CI5337">
        <f>'[1]TABLEAU DE BORD'!H5335</f>
        <v>0</v>
      </c>
      <c r="CJ5337">
        <f>'[1]TABLEAU DE BORD'!K5335-'[1]TABLEAU DE BORD'!I5335</f>
        <v>0</v>
      </c>
    </row>
    <row r="5338" spans="84:88" x14ac:dyDescent="0.25">
      <c r="CF5338">
        <f>'[1]TABLEAU DE BORD'!B5336</f>
        <v>0</v>
      </c>
      <c r="CG5338">
        <f>'[1]TABLEAU DE BORD'!E5336-'[1]TABLEAU DE BORD'!C5336</f>
        <v>0</v>
      </c>
      <c r="CI5338">
        <f>'[1]TABLEAU DE BORD'!H5336</f>
        <v>0</v>
      </c>
      <c r="CJ5338">
        <f>'[1]TABLEAU DE BORD'!K5336-'[1]TABLEAU DE BORD'!I5336</f>
        <v>0</v>
      </c>
    </row>
    <row r="5339" spans="84:88" x14ac:dyDescent="0.25">
      <c r="CF5339">
        <f>'[1]TABLEAU DE BORD'!B5337</f>
        <v>0</v>
      </c>
      <c r="CG5339">
        <f>'[1]TABLEAU DE BORD'!E5337-'[1]TABLEAU DE BORD'!C5337</f>
        <v>0</v>
      </c>
      <c r="CI5339">
        <f>'[1]TABLEAU DE BORD'!H5337</f>
        <v>0</v>
      </c>
      <c r="CJ5339">
        <f>'[1]TABLEAU DE BORD'!K5337-'[1]TABLEAU DE BORD'!I5337</f>
        <v>0</v>
      </c>
    </row>
    <row r="5340" spans="84:88" x14ac:dyDescent="0.25">
      <c r="CF5340">
        <f>'[1]TABLEAU DE BORD'!B5338</f>
        <v>0</v>
      </c>
      <c r="CG5340">
        <f>'[1]TABLEAU DE BORD'!E5338-'[1]TABLEAU DE BORD'!C5338</f>
        <v>0</v>
      </c>
      <c r="CI5340">
        <f>'[1]TABLEAU DE BORD'!H5338</f>
        <v>0</v>
      </c>
      <c r="CJ5340">
        <f>'[1]TABLEAU DE BORD'!K5338-'[1]TABLEAU DE BORD'!I5338</f>
        <v>0</v>
      </c>
    </row>
    <row r="5341" spans="84:88" x14ac:dyDescent="0.25">
      <c r="CF5341">
        <f>'[1]TABLEAU DE BORD'!B5339</f>
        <v>0</v>
      </c>
      <c r="CG5341">
        <f>'[1]TABLEAU DE BORD'!E5339-'[1]TABLEAU DE BORD'!C5339</f>
        <v>0</v>
      </c>
      <c r="CI5341">
        <f>'[1]TABLEAU DE BORD'!H5339</f>
        <v>0</v>
      </c>
      <c r="CJ5341">
        <f>'[1]TABLEAU DE BORD'!K5339-'[1]TABLEAU DE BORD'!I5339</f>
        <v>0</v>
      </c>
    </row>
    <row r="5342" spans="84:88" x14ac:dyDescent="0.25">
      <c r="CF5342">
        <f>'[1]TABLEAU DE BORD'!B5340</f>
        <v>0</v>
      </c>
      <c r="CG5342">
        <f>'[1]TABLEAU DE BORD'!E5340-'[1]TABLEAU DE BORD'!C5340</f>
        <v>0</v>
      </c>
      <c r="CI5342">
        <f>'[1]TABLEAU DE BORD'!H5340</f>
        <v>0</v>
      </c>
      <c r="CJ5342">
        <f>'[1]TABLEAU DE BORD'!K5340-'[1]TABLEAU DE BORD'!I5340</f>
        <v>0</v>
      </c>
    </row>
    <row r="5343" spans="84:88" x14ac:dyDescent="0.25">
      <c r="CF5343">
        <f>'[1]TABLEAU DE BORD'!B5341</f>
        <v>0</v>
      </c>
      <c r="CG5343">
        <f>'[1]TABLEAU DE BORD'!E5341-'[1]TABLEAU DE BORD'!C5341</f>
        <v>0</v>
      </c>
      <c r="CI5343">
        <f>'[1]TABLEAU DE BORD'!H5341</f>
        <v>0</v>
      </c>
      <c r="CJ5343">
        <f>'[1]TABLEAU DE BORD'!K5341-'[1]TABLEAU DE BORD'!I5341</f>
        <v>0</v>
      </c>
    </row>
    <row r="5344" spans="84:88" x14ac:dyDescent="0.25">
      <c r="CF5344">
        <f>'[1]TABLEAU DE BORD'!B5342</f>
        <v>0</v>
      </c>
      <c r="CG5344">
        <f>'[1]TABLEAU DE BORD'!E5342-'[1]TABLEAU DE BORD'!C5342</f>
        <v>0</v>
      </c>
      <c r="CI5344">
        <f>'[1]TABLEAU DE BORD'!H5342</f>
        <v>0</v>
      </c>
      <c r="CJ5344">
        <f>'[1]TABLEAU DE BORD'!K5342-'[1]TABLEAU DE BORD'!I5342</f>
        <v>0</v>
      </c>
    </row>
    <row r="5345" spans="84:88" x14ac:dyDescent="0.25">
      <c r="CF5345">
        <f>'[1]TABLEAU DE BORD'!B5343</f>
        <v>0</v>
      </c>
      <c r="CG5345">
        <f>'[1]TABLEAU DE BORD'!E5343-'[1]TABLEAU DE BORD'!C5343</f>
        <v>0</v>
      </c>
      <c r="CI5345">
        <f>'[1]TABLEAU DE BORD'!H5343</f>
        <v>0</v>
      </c>
      <c r="CJ5345">
        <f>'[1]TABLEAU DE BORD'!K5343-'[1]TABLEAU DE BORD'!I5343</f>
        <v>0</v>
      </c>
    </row>
    <row r="5346" spans="84:88" x14ac:dyDescent="0.25">
      <c r="CF5346">
        <f>'[1]TABLEAU DE BORD'!B5344</f>
        <v>0</v>
      </c>
      <c r="CG5346">
        <f>'[1]TABLEAU DE BORD'!E5344-'[1]TABLEAU DE BORD'!C5344</f>
        <v>0</v>
      </c>
      <c r="CI5346">
        <f>'[1]TABLEAU DE BORD'!H5344</f>
        <v>0</v>
      </c>
      <c r="CJ5346">
        <f>'[1]TABLEAU DE BORD'!K5344-'[1]TABLEAU DE BORD'!I5344</f>
        <v>0</v>
      </c>
    </row>
    <row r="5347" spans="84:88" x14ac:dyDescent="0.25">
      <c r="CF5347">
        <f>'[1]TABLEAU DE BORD'!B5345</f>
        <v>0</v>
      </c>
      <c r="CG5347">
        <f>'[1]TABLEAU DE BORD'!E5345-'[1]TABLEAU DE BORD'!C5345</f>
        <v>0</v>
      </c>
      <c r="CI5347">
        <f>'[1]TABLEAU DE BORD'!H5345</f>
        <v>0</v>
      </c>
      <c r="CJ5347">
        <f>'[1]TABLEAU DE BORD'!K5345-'[1]TABLEAU DE BORD'!I5345</f>
        <v>0</v>
      </c>
    </row>
    <row r="5348" spans="84:88" x14ac:dyDescent="0.25">
      <c r="CF5348">
        <f>'[1]TABLEAU DE BORD'!B5346</f>
        <v>0</v>
      </c>
      <c r="CG5348">
        <f>'[1]TABLEAU DE BORD'!E5346-'[1]TABLEAU DE BORD'!C5346</f>
        <v>0</v>
      </c>
      <c r="CI5348">
        <f>'[1]TABLEAU DE BORD'!H5346</f>
        <v>0</v>
      </c>
      <c r="CJ5348">
        <f>'[1]TABLEAU DE BORD'!K5346-'[1]TABLEAU DE BORD'!I5346</f>
        <v>0</v>
      </c>
    </row>
    <row r="5349" spans="84:88" x14ac:dyDescent="0.25">
      <c r="CF5349">
        <f>'[1]TABLEAU DE BORD'!B5347</f>
        <v>0</v>
      </c>
      <c r="CG5349">
        <f>'[1]TABLEAU DE BORD'!E5347-'[1]TABLEAU DE BORD'!C5347</f>
        <v>0</v>
      </c>
      <c r="CI5349">
        <f>'[1]TABLEAU DE BORD'!H5347</f>
        <v>0</v>
      </c>
      <c r="CJ5349">
        <f>'[1]TABLEAU DE BORD'!K5347-'[1]TABLEAU DE BORD'!I5347</f>
        <v>0</v>
      </c>
    </row>
    <row r="5350" spans="84:88" x14ac:dyDescent="0.25">
      <c r="CF5350">
        <f>'[1]TABLEAU DE BORD'!B5348</f>
        <v>0</v>
      </c>
      <c r="CG5350">
        <f>'[1]TABLEAU DE BORD'!E5348-'[1]TABLEAU DE BORD'!C5348</f>
        <v>0</v>
      </c>
      <c r="CI5350">
        <f>'[1]TABLEAU DE BORD'!H5348</f>
        <v>0</v>
      </c>
      <c r="CJ5350">
        <f>'[1]TABLEAU DE BORD'!K5348-'[1]TABLEAU DE BORD'!I5348</f>
        <v>0</v>
      </c>
    </row>
    <row r="5351" spans="84:88" x14ac:dyDescent="0.25">
      <c r="CF5351">
        <f>'[1]TABLEAU DE BORD'!B5349</f>
        <v>0</v>
      </c>
      <c r="CG5351">
        <f>'[1]TABLEAU DE BORD'!E5349-'[1]TABLEAU DE BORD'!C5349</f>
        <v>0</v>
      </c>
      <c r="CI5351">
        <f>'[1]TABLEAU DE BORD'!H5349</f>
        <v>0</v>
      </c>
      <c r="CJ5351">
        <f>'[1]TABLEAU DE BORD'!K5349-'[1]TABLEAU DE BORD'!I5349</f>
        <v>0</v>
      </c>
    </row>
    <row r="5352" spans="84:88" x14ac:dyDescent="0.25">
      <c r="CF5352">
        <f>'[1]TABLEAU DE BORD'!B5350</f>
        <v>0</v>
      </c>
      <c r="CG5352">
        <f>'[1]TABLEAU DE BORD'!E5350-'[1]TABLEAU DE BORD'!C5350</f>
        <v>0</v>
      </c>
      <c r="CI5352">
        <f>'[1]TABLEAU DE BORD'!H5350</f>
        <v>0</v>
      </c>
      <c r="CJ5352">
        <f>'[1]TABLEAU DE BORD'!K5350-'[1]TABLEAU DE BORD'!I5350</f>
        <v>0</v>
      </c>
    </row>
    <row r="5353" spans="84:88" x14ac:dyDescent="0.25">
      <c r="CF5353">
        <f>'[1]TABLEAU DE BORD'!B5351</f>
        <v>0</v>
      </c>
      <c r="CG5353">
        <f>'[1]TABLEAU DE BORD'!E5351-'[1]TABLEAU DE BORD'!C5351</f>
        <v>0</v>
      </c>
      <c r="CI5353">
        <f>'[1]TABLEAU DE BORD'!H5351</f>
        <v>0</v>
      </c>
      <c r="CJ5353">
        <f>'[1]TABLEAU DE BORD'!K5351-'[1]TABLEAU DE BORD'!I5351</f>
        <v>0</v>
      </c>
    </row>
    <row r="5354" spans="84:88" x14ac:dyDescent="0.25">
      <c r="CF5354">
        <f>'[1]TABLEAU DE BORD'!B5352</f>
        <v>0</v>
      </c>
      <c r="CG5354">
        <f>'[1]TABLEAU DE BORD'!E5352-'[1]TABLEAU DE BORD'!C5352</f>
        <v>0</v>
      </c>
      <c r="CI5354">
        <f>'[1]TABLEAU DE BORD'!H5352</f>
        <v>0</v>
      </c>
      <c r="CJ5354">
        <f>'[1]TABLEAU DE BORD'!K5352-'[1]TABLEAU DE BORD'!I5352</f>
        <v>0</v>
      </c>
    </row>
    <row r="5355" spans="84:88" x14ac:dyDescent="0.25">
      <c r="CF5355">
        <f>'[1]TABLEAU DE BORD'!B5353</f>
        <v>0</v>
      </c>
      <c r="CG5355">
        <f>'[1]TABLEAU DE BORD'!E5353-'[1]TABLEAU DE BORD'!C5353</f>
        <v>0</v>
      </c>
      <c r="CI5355">
        <f>'[1]TABLEAU DE BORD'!H5353</f>
        <v>0</v>
      </c>
      <c r="CJ5355">
        <f>'[1]TABLEAU DE BORD'!K5353-'[1]TABLEAU DE BORD'!I5353</f>
        <v>0</v>
      </c>
    </row>
    <row r="5356" spans="84:88" x14ac:dyDescent="0.25">
      <c r="CF5356">
        <f>'[1]TABLEAU DE BORD'!B5354</f>
        <v>0</v>
      </c>
      <c r="CG5356">
        <f>'[1]TABLEAU DE BORD'!E5354-'[1]TABLEAU DE BORD'!C5354</f>
        <v>0</v>
      </c>
      <c r="CI5356">
        <f>'[1]TABLEAU DE BORD'!H5354</f>
        <v>0</v>
      </c>
      <c r="CJ5356">
        <f>'[1]TABLEAU DE BORD'!K5354-'[1]TABLEAU DE BORD'!I5354</f>
        <v>0</v>
      </c>
    </row>
    <row r="5357" spans="84:88" x14ac:dyDescent="0.25">
      <c r="CF5357">
        <f>'[1]TABLEAU DE BORD'!B5355</f>
        <v>0</v>
      </c>
      <c r="CG5357">
        <f>'[1]TABLEAU DE BORD'!E5355-'[1]TABLEAU DE BORD'!C5355</f>
        <v>0</v>
      </c>
      <c r="CI5357">
        <f>'[1]TABLEAU DE BORD'!H5355</f>
        <v>0</v>
      </c>
      <c r="CJ5357">
        <f>'[1]TABLEAU DE BORD'!K5355-'[1]TABLEAU DE BORD'!I5355</f>
        <v>0</v>
      </c>
    </row>
    <row r="5358" spans="84:88" x14ac:dyDescent="0.25">
      <c r="CF5358">
        <f>'[1]TABLEAU DE BORD'!B5356</f>
        <v>0</v>
      </c>
      <c r="CG5358">
        <f>'[1]TABLEAU DE BORD'!E5356-'[1]TABLEAU DE BORD'!C5356</f>
        <v>0</v>
      </c>
      <c r="CI5358">
        <f>'[1]TABLEAU DE BORD'!H5356</f>
        <v>0</v>
      </c>
      <c r="CJ5358">
        <f>'[1]TABLEAU DE BORD'!K5356-'[1]TABLEAU DE BORD'!I5356</f>
        <v>0</v>
      </c>
    </row>
    <row r="5359" spans="84:88" x14ac:dyDescent="0.25">
      <c r="CF5359">
        <f>'[1]TABLEAU DE BORD'!B5357</f>
        <v>0</v>
      </c>
      <c r="CG5359">
        <f>'[1]TABLEAU DE BORD'!E5357-'[1]TABLEAU DE BORD'!C5357</f>
        <v>0</v>
      </c>
      <c r="CI5359">
        <f>'[1]TABLEAU DE BORD'!H5357</f>
        <v>0</v>
      </c>
      <c r="CJ5359">
        <f>'[1]TABLEAU DE BORD'!K5357-'[1]TABLEAU DE BORD'!I5357</f>
        <v>0</v>
      </c>
    </row>
    <row r="5360" spans="84:88" x14ac:dyDescent="0.25">
      <c r="CF5360">
        <f>'[1]TABLEAU DE BORD'!B5358</f>
        <v>0</v>
      </c>
      <c r="CG5360">
        <f>'[1]TABLEAU DE BORD'!E5358-'[1]TABLEAU DE BORD'!C5358</f>
        <v>0</v>
      </c>
      <c r="CI5360">
        <f>'[1]TABLEAU DE BORD'!H5358</f>
        <v>0</v>
      </c>
      <c r="CJ5360">
        <f>'[1]TABLEAU DE BORD'!K5358-'[1]TABLEAU DE BORD'!I5358</f>
        <v>0</v>
      </c>
    </row>
    <row r="5361" spans="84:88" x14ac:dyDescent="0.25">
      <c r="CF5361">
        <f>'[1]TABLEAU DE BORD'!B5359</f>
        <v>0</v>
      </c>
      <c r="CG5361">
        <f>'[1]TABLEAU DE BORD'!E5359-'[1]TABLEAU DE BORD'!C5359</f>
        <v>0</v>
      </c>
      <c r="CI5361">
        <f>'[1]TABLEAU DE BORD'!H5359</f>
        <v>0</v>
      </c>
      <c r="CJ5361">
        <f>'[1]TABLEAU DE BORD'!K5359-'[1]TABLEAU DE BORD'!I5359</f>
        <v>0</v>
      </c>
    </row>
    <row r="5362" spans="84:88" x14ac:dyDescent="0.25">
      <c r="CF5362">
        <f>'[1]TABLEAU DE BORD'!B5360</f>
        <v>0</v>
      </c>
      <c r="CG5362">
        <f>'[1]TABLEAU DE BORD'!E5360-'[1]TABLEAU DE BORD'!C5360</f>
        <v>0</v>
      </c>
      <c r="CI5362">
        <f>'[1]TABLEAU DE BORD'!H5360</f>
        <v>0</v>
      </c>
      <c r="CJ5362">
        <f>'[1]TABLEAU DE BORD'!K5360-'[1]TABLEAU DE BORD'!I5360</f>
        <v>0</v>
      </c>
    </row>
    <row r="5363" spans="84:88" x14ac:dyDescent="0.25">
      <c r="CF5363">
        <f>'[1]TABLEAU DE BORD'!B5361</f>
        <v>0</v>
      </c>
      <c r="CG5363">
        <f>'[1]TABLEAU DE BORD'!E5361-'[1]TABLEAU DE BORD'!C5361</f>
        <v>0</v>
      </c>
      <c r="CI5363">
        <f>'[1]TABLEAU DE BORD'!H5361</f>
        <v>0</v>
      </c>
      <c r="CJ5363">
        <f>'[1]TABLEAU DE BORD'!K5361-'[1]TABLEAU DE BORD'!I5361</f>
        <v>0</v>
      </c>
    </row>
    <row r="5364" spans="84:88" x14ac:dyDescent="0.25">
      <c r="CF5364">
        <f>'[1]TABLEAU DE BORD'!B5362</f>
        <v>0</v>
      </c>
      <c r="CG5364">
        <f>'[1]TABLEAU DE BORD'!E5362-'[1]TABLEAU DE BORD'!C5362</f>
        <v>0</v>
      </c>
      <c r="CI5364">
        <f>'[1]TABLEAU DE BORD'!H5362</f>
        <v>0</v>
      </c>
      <c r="CJ5364">
        <f>'[1]TABLEAU DE BORD'!K5362-'[1]TABLEAU DE BORD'!I5362</f>
        <v>0</v>
      </c>
    </row>
    <row r="5365" spans="84:88" x14ac:dyDescent="0.25">
      <c r="CF5365">
        <f>'[1]TABLEAU DE BORD'!B5363</f>
        <v>0</v>
      </c>
      <c r="CG5365">
        <f>'[1]TABLEAU DE BORD'!E5363-'[1]TABLEAU DE BORD'!C5363</f>
        <v>0</v>
      </c>
      <c r="CI5365">
        <f>'[1]TABLEAU DE BORD'!H5363</f>
        <v>0</v>
      </c>
      <c r="CJ5365">
        <f>'[1]TABLEAU DE BORD'!K5363-'[1]TABLEAU DE BORD'!I5363</f>
        <v>0</v>
      </c>
    </row>
    <row r="5366" spans="84:88" x14ac:dyDescent="0.25">
      <c r="CF5366">
        <f>'[1]TABLEAU DE BORD'!B5364</f>
        <v>0</v>
      </c>
      <c r="CG5366">
        <f>'[1]TABLEAU DE BORD'!E5364-'[1]TABLEAU DE BORD'!C5364</f>
        <v>0</v>
      </c>
      <c r="CI5366">
        <f>'[1]TABLEAU DE BORD'!H5364</f>
        <v>0</v>
      </c>
      <c r="CJ5366">
        <f>'[1]TABLEAU DE BORD'!K5364-'[1]TABLEAU DE BORD'!I5364</f>
        <v>0</v>
      </c>
    </row>
    <row r="5367" spans="84:88" x14ac:dyDescent="0.25">
      <c r="CF5367">
        <f>'[1]TABLEAU DE BORD'!B5365</f>
        <v>0</v>
      </c>
      <c r="CG5367">
        <f>'[1]TABLEAU DE BORD'!E5365-'[1]TABLEAU DE BORD'!C5365</f>
        <v>0</v>
      </c>
      <c r="CI5367">
        <f>'[1]TABLEAU DE BORD'!H5365</f>
        <v>0</v>
      </c>
      <c r="CJ5367">
        <f>'[1]TABLEAU DE BORD'!K5365-'[1]TABLEAU DE BORD'!I5365</f>
        <v>0</v>
      </c>
    </row>
    <row r="5368" spans="84:88" x14ac:dyDescent="0.25">
      <c r="CF5368">
        <f>'[1]TABLEAU DE BORD'!B5366</f>
        <v>0</v>
      </c>
      <c r="CG5368">
        <f>'[1]TABLEAU DE BORD'!E5366-'[1]TABLEAU DE BORD'!C5366</f>
        <v>0</v>
      </c>
      <c r="CI5368">
        <f>'[1]TABLEAU DE BORD'!H5366</f>
        <v>0</v>
      </c>
      <c r="CJ5368">
        <f>'[1]TABLEAU DE BORD'!K5366-'[1]TABLEAU DE BORD'!I5366</f>
        <v>0</v>
      </c>
    </row>
    <row r="5369" spans="84:88" x14ac:dyDescent="0.25">
      <c r="CF5369">
        <f>'[1]TABLEAU DE BORD'!B5367</f>
        <v>0</v>
      </c>
      <c r="CG5369">
        <f>'[1]TABLEAU DE BORD'!E5367-'[1]TABLEAU DE BORD'!C5367</f>
        <v>0</v>
      </c>
      <c r="CI5369">
        <f>'[1]TABLEAU DE BORD'!H5367</f>
        <v>0</v>
      </c>
      <c r="CJ5369">
        <f>'[1]TABLEAU DE BORD'!K5367-'[1]TABLEAU DE BORD'!I5367</f>
        <v>0</v>
      </c>
    </row>
    <row r="5370" spans="84:88" x14ac:dyDescent="0.25">
      <c r="CF5370">
        <f>'[1]TABLEAU DE BORD'!B5368</f>
        <v>0</v>
      </c>
      <c r="CG5370">
        <f>'[1]TABLEAU DE BORD'!E5368-'[1]TABLEAU DE BORD'!C5368</f>
        <v>0</v>
      </c>
      <c r="CI5370">
        <f>'[1]TABLEAU DE BORD'!H5368</f>
        <v>0</v>
      </c>
      <c r="CJ5370">
        <f>'[1]TABLEAU DE BORD'!K5368-'[1]TABLEAU DE BORD'!I5368</f>
        <v>0</v>
      </c>
    </row>
    <row r="5371" spans="84:88" x14ac:dyDescent="0.25">
      <c r="CF5371">
        <f>'[1]TABLEAU DE BORD'!B5369</f>
        <v>0</v>
      </c>
      <c r="CG5371">
        <f>'[1]TABLEAU DE BORD'!E5369-'[1]TABLEAU DE BORD'!C5369</f>
        <v>0</v>
      </c>
      <c r="CI5371">
        <f>'[1]TABLEAU DE BORD'!H5369</f>
        <v>0</v>
      </c>
      <c r="CJ5371">
        <f>'[1]TABLEAU DE BORD'!K5369-'[1]TABLEAU DE BORD'!I5369</f>
        <v>0</v>
      </c>
    </row>
    <row r="5372" spans="84:88" x14ac:dyDescent="0.25">
      <c r="CF5372">
        <f>'[1]TABLEAU DE BORD'!B5370</f>
        <v>0</v>
      </c>
      <c r="CG5372">
        <f>'[1]TABLEAU DE BORD'!E5370-'[1]TABLEAU DE BORD'!C5370</f>
        <v>0</v>
      </c>
      <c r="CI5372">
        <f>'[1]TABLEAU DE BORD'!H5370</f>
        <v>0</v>
      </c>
      <c r="CJ5372">
        <f>'[1]TABLEAU DE BORD'!K5370-'[1]TABLEAU DE BORD'!I5370</f>
        <v>0</v>
      </c>
    </row>
    <row r="5373" spans="84:88" x14ac:dyDescent="0.25">
      <c r="CF5373">
        <f>'[1]TABLEAU DE BORD'!B5371</f>
        <v>0</v>
      </c>
      <c r="CG5373">
        <f>'[1]TABLEAU DE BORD'!E5371-'[1]TABLEAU DE BORD'!C5371</f>
        <v>0</v>
      </c>
      <c r="CI5373">
        <f>'[1]TABLEAU DE BORD'!H5371</f>
        <v>0</v>
      </c>
      <c r="CJ5373">
        <f>'[1]TABLEAU DE BORD'!K5371-'[1]TABLEAU DE BORD'!I5371</f>
        <v>0</v>
      </c>
    </row>
    <row r="5374" spans="84:88" x14ac:dyDescent="0.25">
      <c r="CF5374">
        <f>'[1]TABLEAU DE BORD'!B5372</f>
        <v>0</v>
      </c>
      <c r="CG5374">
        <f>'[1]TABLEAU DE BORD'!E5372-'[1]TABLEAU DE BORD'!C5372</f>
        <v>0</v>
      </c>
      <c r="CI5374">
        <f>'[1]TABLEAU DE BORD'!H5372</f>
        <v>0</v>
      </c>
      <c r="CJ5374">
        <f>'[1]TABLEAU DE BORD'!K5372-'[1]TABLEAU DE BORD'!I5372</f>
        <v>0</v>
      </c>
    </row>
    <row r="5375" spans="84:88" x14ac:dyDescent="0.25">
      <c r="CF5375">
        <f>'[1]TABLEAU DE BORD'!B5373</f>
        <v>0</v>
      </c>
      <c r="CG5375">
        <f>'[1]TABLEAU DE BORD'!E5373-'[1]TABLEAU DE BORD'!C5373</f>
        <v>0</v>
      </c>
      <c r="CI5375">
        <f>'[1]TABLEAU DE BORD'!H5373</f>
        <v>0</v>
      </c>
      <c r="CJ5375">
        <f>'[1]TABLEAU DE BORD'!K5373-'[1]TABLEAU DE BORD'!I5373</f>
        <v>0</v>
      </c>
    </row>
    <row r="5376" spans="84:88" x14ac:dyDescent="0.25">
      <c r="CF5376">
        <f>'[1]TABLEAU DE BORD'!B5374</f>
        <v>0</v>
      </c>
      <c r="CG5376">
        <f>'[1]TABLEAU DE BORD'!E5374-'[1]TABLEAU DE BORD'!C5374</f>
        <v>0</v>
      </c>
      <c r="CI5376">
        <f>'[1]TABLEAU DE BORD'!H5374</f>
        <v>0</v>
      </c>
      <c r="CJ5376">
        <f>'[1]TABLEAU DE BORD'!K5374-'[1]TABLEAU DE BORD'!I5374</f>
        <v>0</v>
      </c>
    </row>
    <row r="5377" spans="84:88" x14ac:dyDescent="0.25">
      <c r="CF5377">
        <f>'[1]TABLEAU DE BORD'!B5375</f>
        <v>0</v>
      </c>
      <c r="CG5377">
        <f>'[1]TABLEAU DE BORD'!E5375-'[1]TABLEAU DE BORD'!C5375</f>
        <v>0</v>
      </c>
      <c r="CI5377">
        <f>'[1]TABLEAU DE BORD'!H5375</f>
        <v>0</v>
      </c>
      <c r="CJ5377">
        <f>'[1]TABLEAU DE BORD'!K5375-'[1]TABLEAU DE BORD'!I5375</f>
        <v>0</v>
      </c>
    </row>
    <row r="5378" spans="84:88" x14ac:dyDescent="0.25">
      <c r="CF5378">
        <f>'[1]TABLEAU DE BORD'!B5376</f>
        <v>0</v>
      </c>
      <c r="CG5378">
        <f>'[1]TABLEAU DE BORD'!E5376-'[1]TABLEAU DE BORD'!C5376</f>
        <v>0</v>
      </c>
      <c r="CI5378">
        <f>'[1]TABLEAU DE BORD'!H5376</f>
        <v>0</v>
      </c>
      <c r="CJ5378">
        <f>'[1]TABLEAU DE BORD'!K5376-'[1]TABLEAU DE BORD'!I5376</f>
        <v>0</v>
      </c>
    </row>
    <row r="5379" spans="84:88" x14ac:dyDescent="0.25">
      <c r="CF5379">
        <f>'[1]TABLEAU DE BORD'!B5377</f>
        <v>0</v>
      </c>
      <c r="CG5379">
        <f>'[1]TABLEAU DE BORD'!E5377-'[1]TABLEAU DE BORD'!C5377</f>
        <v>0</v>
      </c>
      <c r="CI5379">
        <f>'[1]TABLEAU DE BORD'!H5377</f>
        <v>0</v>
      </c>
      <c r="CJ5379">
        <f>'[1]TABLEAU DE BORD'!K5377-'[1]TABLEAU DE BORD'!I5377</f>
        <v>0</v>
      </c>
    </row>
    <row r="5380" spans="84:88" x14ac:dyDescent="0.25">
      <c r="CF5380">
        <f>'[1]TABLEAU DE BORD'!B5378</f>
        <v>0</v>
      </c>
      <c r="CG5380">
        <f>'[1]TABLEAU DE BORD'!E5378-'[1]TABLEAU DE BORD'!C5378</f>
        <v>0</v>
      </c>
      <c r="CI5380">
        <f>'[1]TABLEAU DE BORD'!H5378</f>
        <v>0</v>
      </c>
      <c r="CJ5380">
        <f>'[1]TABLEAU DE BORD'!K5378-'[1]TABLEAU DE BORD'!I5378</f>
        <v>0</v>
      </c>
    </row>
    <row r="5381" spans="84:88" x14ac:dyDescent="0.25">
      <c r="CF5381">
        <f>'[1]TABLEAU DE BORD'!B5379</f>
        <v>0</v>
      </c>
      <c r="CG5381">
        <f>'[1]TABLEAU DE BORD'!E5379-'[1]TABLEAU DE BORD'!C5379</f>
        <v>0</v>
      </c>
      <c r="CI5381">
        <f>'[1]TABLEAU DE BORD'!H5379</f>
        <v>0</v>
      </c>
      <c r="CJ5381">
        <f>'[1]TABLEAU DE BORD'!K5379-'[1]TABLEAU DE BORD'!I5379</f>
        <v>0</v>
      </c>
    </row>
    <row r="5382" spans="84:88" x14ac:dyDescent="0.25">
      <c r="CF5382">
        <f>'[1]TABLEAU DE BORD'!B5380</f>
        <v>0</v>
      </c>
      <c r="CG5382">
        <f>'[1]TABLEAU DE BORD'!E5380-'[1]TABLEAU DE BORD'!C5380</f>
        <v>0</v>
      </c>
      <c r="CI5382">
        <f>'[1]TABLEAU DE BORD'!H5380</f>
        <v>0</v>
      </c>
      <c r="CJ5382">
        <f>'[1]TABLEAU DE BORD'!K5380-'[1]TABLEAU DE BORD'!I5380</f>
        <v>0</v>
      </c>
    </row>
    <row r="5383" spans="84:88" x14ac:dyDescent="0.25">
      <c r="CF5383">
        <f>'[1]TABLEAU DE BORD'!B5381</f>
        <v>0</v>
      </c>
      <c r="CG5383">
        <f>'[1]TABLEAU DE BORD'!E5381-'[1]TABLEAU DE BORD'!C5381</f>
        <v>0</v>
      </c>
      <c r="CI5383">
        <f>'[1]TABLEAU DE BORD'!H5381</f>
        <v>0</v>
      </c>
      <c r="CJ5383">
        <f>'[1]TABLEAU DE BORD'!K5381-'[1]TABLEAU DE BORD'!I5381</f>
        <v>0</v>
      </c>
    </row>
    <row r="5384" spans="84:88" x14ac:dyDescent="0.25">
      <c r="CF5384">
        <f>'[1]TABLEAU DE BORD'!B5382</f>
        <v>0</v>
      </c>
      <c r="CG5384">
        <f>'[1]TABLEAU DE BORD'!E5382-'[1]TABLEAU DE BORD'!C5382</f>
        <v>0</v>
      </c>
      <c r="CI5384">
        <f>'[1]TABLEAU DE BORD'!H5382</f>
        <v>0</v>
      </c>
      <c r="CJ5384">
        <f>'[1]TABLEAU DE BORD'!K5382-'[1]TABLEAU DE BORD'!I5382</f>
        <v>0</v>
      </c>
    </row>
    <row r="5385" spans="84:88" x14ac:dyDescent="0.25">
      <c r="CF5385">
        <f>'[1]TABLEAU DE BORD'!B5383</f>
        <v>0</v>
      </c>
      <c r="CG5385">
        <f>'[1]TABLEAU DE BORD'!E5383-'[1]TABLEAU DE BORD'!C5383</f>
        <v>0</v>
      </c>
      <c r="CI5385">
        <f>'[1]TABLEAU DE BORD'!H5383</f>
        <v>0</v>
      </c>
      <c r="CJ5385">
        <f>'[1]TABLEAU DE BORD'!K5383-'[1]TABLEAU DE BORD'!I5383</f>
        <v>0</v>
      </c>
    </row>
    <row r="5386" spans="84:88" x14ac:dyDescent="0.25">
      <c r="CF5386">
        <f>'[1]TABLEAU DE BORD'!B5384</f>
        <v>0</v>
      </c>
      <c r="CG5386">
        <f>'[1]TABLEAU DE BORD'!E5384-'[1]TABLEAU DE BORD'!C5384</f>
        <v>0</v>
      </c>
      <c r="CI5386">
        <f>'[1]TABLEAU DE BORD'!H5384</f>
        <v>0</v>
      </c>
      <c r="CJ5386">
        <f>'[1]TABLEAU DE BORD'!K5384-'[1]TABLEAU DE BORD'!I5384</f>
        <v>0</v>
      </c>
    </row>
    <row r="5387" spans="84:88" x14ac:dyDescent="0.25">
      <c r="CF5387">
        <f>'[1]TABLEAU DE BORD'!B5385</f>
        <v>0</v>
      </c>
      <c r="CG5387">
        <f>'[1]TABLEAU DE BORD'!E5385-'[1]TABLEAU DE BORD'!C5385</f>
        <v>0</v>
      </c>
      <c r="CI5387">
        <f>'[1]TABLEAU DE BORD'!H5385</f>
        <v>0</v>
      </c>
      <c r="CJ5387">
        <f>'[1]TABLEAU DE BORD'!K5385-'[1]TABLEAU DE BORD'!I5385</f>
        <v>0</v>
      </c>
    </row>
    <row r="5388" spans="84:88" x14ac:dyDescent="0.25">
      <c r="CF5388">
        <f>'[1]TABLEAU DE BORD'!B5386</f>
        <v>0</v>
      </c>
      <c r="CG5388">
        <f>'[1]TABLEAU DE BORD'!E5386-'[1]TABLEAU DE BORD'!C5386</f>
        <v>0</v>
      </c>
      <c r="CI5388">
        <f>'[1]TABLEAU DE BORD'!H5386</f>
        <v>0</v>
      </c>
      <c r="CJ5388">
        <f>'[1]TABLEAU DE BORD'!K5386-'[1]TABLEAU DE BORD'!I5386</f>
        <v>0</v>
      </c>
    </row>
    <row r="5389" spans="84:88" x14ac:dyDescent="0.25">
      <c r="CF5389">
        <f>'[1]TABLEAU DE BORD'!B5387</f>
        <v>0</v>
      </c>
      <c r="CG5389">
        <f>'[1]TABLEAU DE BORD'!E5387-'[1]TABLEAU DE BORD'!C5387</f>
        <v>0</v>
      </c>
      <c r="CI5389">
        <f>'[1]TABLEAU DE BORD'!H5387</f>
        <v>0</v>
      </c>
      <c r="CJ5389">
        <f>'[1]TABLEAU DE BORD'!K5387-'[1]TABLEAU DE BORD'!I5387</f>
        <v>0</v>
      </c>
    </row>
    <row r="5390" spans="84:88" x14ac:dyDescent="0.25">
      <c r="CF5390">
        <f>'[1]TABLEAU DE BORD'!B5388</f>
        <v>0</v>
      </c>
      <c r="CG5390">
        <f>'[1]TABLEAU DE BORD'!E5388-'[1]TABLEAU DE BORD'!C5388</f>
        <v>0</v>
      </c>
      <c r="CI5390">
        <f>'[1]TABLEAU DE BORD'!H5388</f>
        <v>0</v>
      </c>
      <c r="CJ5390">
        <f>'[1]TABLEAU DE BORD'!K5388-'[1]TABLEAU DE BORD'!I5388</f>
        <v>0</v>
      </c>
    </row>
    <row r="5391" spans="84:88" x14ac:dyDescent="0.25">
      <c r="CF5391">
        <f>'[1]TABLEAU DE BORD'!B5389</f>
        <v>0</v>
      </c>
      <c r="CG5391">
        <f>'[1]TABLEAU DE BORD'!E5389-'[1]TABLEAU DE BORD'!C5389</f>
        <v>0</v>
      </c>
      <c r="CI5391">
        <f>'[1]TABLEAU DE BORD'!H5389</f>
        <v>0</v>
      </c>
      <c r="CJ5391">
        <f>'[1]TABLEAU DE BORD'!K5389-'[1]TABLEAU DE BORD'!I5389</f>
        <v>0</v>
      </c>
    </row>
    <row r="5392" spans="84:88" x14ac:dyDescent="0.25">
      <c r="CF5392">
        <f>'[1]TABLEAU DE BORD'!B5390</f>
        <v>0</v>
      </c>
      <c r="CG5392">
        <f>'[1]TABLEAU DE BORD'!E5390-'[1]TABLEAU DE BORD'!C5390</f>
        <v>0</v>
      </c>
      <c r="CI5392">
        <f>'[1]TABLEAU DE BORD'!H5390</f>
        <v>0</v>
      </c>
      <c r="CJ5392">
        <f>'[1]TABLEAU DE BORD'!K5390-'[1]TABLEAU DE BORD'!I5390</f>
        <v>0</v>
      </c>
    </row>
    <row r="5393" spans="84:88" x14ac:dyDescent="0.25">
      <c r="CF5393">
        <f>'[1]TABLEAU DE BORD'!B5391</f>
        <v>0</v>
      </c>
      <c r="CG5393">
        <f>'[1]TABLEAU DE BORD'!E5391-'[1]TABLEAU DE BORD'!C5391</f>
        <v>0</v>
      </c>
      <c r="CI5393">
        <f>'[1]TABLEAU DE BORD'!H5391</f>
        <v>0</v>
      </c>
      <c r="CJ5393">
        <f>'[1]TABLEAU DE BORD'!K5391-'[1]TABLEAU DE BORD'!I5391</f>
        <v>0</v>
      </c>
    </row>
    <row r="5394" spans="84:88" x14ac:dyDescent="0.25">
      <c r="CF5394">
        <f>'[1]TABLEAU DE BORD'!B5392</f>
        <v>0</v>
      </c>
      <c r="CG5394">
        <f>'[1]TABLEAU DE BORD'!E5392-'[1]TABLEAU DE BORD'!C5392</f>
        <v>0</v>
      </c>
      <c r="CI5394">
        <f>'[1]TABLEAU DE BORD'!H5392</f>
        <v>0</v>
      </c>
      <c r="CJ5394">
        <f>'[1]TABLEAU DE BORD'!K5392-'[1]TABLEAU DE BORD'!I5392</f>
        <v>0</v>
      </c>
    </row>
    <row r="5395" spans="84:88" x14ac:dyDescent="0.25">
      <c r="CF5395">
        <f>'[1]TABLEAU DE BORD'!B5393</f>
        <v>0</v>
      </c>
      <c r="CG5395">
        <f>'[1]TABLEAU DE BORD'!E5393-'[1]TABLEAU DE BORD'!C5393</f>
        <v>0</v>
      </c>
      <c r="CI5395">
        <f>'[1]TABLEAU DE BORD'!H5393</f>
        <v>0</v>
      </c>
      <c r="CJ5395">
        <f>'[1]TABLEAU DE BORD'!K5393-'[1]TABLEAU DE BORD'!I5393</f>
        <v>0</v>
      </c>
    </row>
    <row r="5396" spans="84:88" x14ac:dyDescent="0.25">
      <c r="CF5396">
        <f>'[1]TABLEAU DE BORD'!B5394</f>
        <v>0</v>
      </c>
      <c r="CG5396">
        <f>'[1]TABLEAU DE BORD'!E5394-'[1]TABLEAU DE BORD'!C5394</f>
        <v>0</v>
      </c>
      <c r="CI5396">
        <f>'[1]TABLEAU DE BORD'!H5394</f>
        <v>0</v>
      </c>
      <c r="CJ5396">
        <f>'[1]TABLEAU DE BORD'!K5394-'[1]TABLEAU DE BORD'!I5394</f>
        <v>0</v>
      </c>
    </row>
    <row r="5397" spans="84:88" x14ac:dyDescent="0.25">
      <c r="CF5397">
        <f>'[1]TABLEAU DE BORD'!B5395</f>
        <v>0</v>
      </c>
      <c r="CG5397">
        <f>'[1]TABLEAU DE BORD'!E5395-'[1]TABLEAU DE BORD'!C5395</f>
        <v>0</v>
      </c>
      <c r="CI5397">
        <f>'[1]TABLEAU DE BORD'!H5395</f>
        <v>0</v>
      </c>
      <c r="CJ5397">
        <f>'[1]TABLEAU DE BORD'!K5395-'[1]TABLEAU DE BORD'!I5395</f>
        <v>0</v>
      </c>
    </row>
    <row r="5398" spans="84:88" x14ac:dyDescent="0.25">
      <c r="CF5398">
        <f>'[1]TABLEAU DE BORD'!B5396</f>
        <v>0</v>
      </c>
      <c r="CG5398">
        <f>'[1]TABLEAU DE BORD'!E5396-'[1]TABLEAU DE BORD'!C5396</f>
        <v>0</v>
      </c>
      <c r="CI5398">
        <f>'[1]TABLEAU DE BORD'!H5396</f>
        <v>0</v>
      </c>
      <c r="CJ5398">
        <f>'[1]TABLEAU DE BORD'!K5396-'[1]TABLEAU DE BORD'!I5396</f>
        <v>0</v>
      </c>
    </row>
    <row r="5399" spans="84:88" x14ac:dyDescent="0.25">
      <c r="CF5399">
        <f>'[1]TABLEAU DE BORD'!B5397</f>
        <v>0</v>
      </c>
      <c r="CG5399">
        <f>'[1]TABLEAU DE BORD'!E5397-'[1]TABLEAU DE BORD'!C5397</f>
        <v>0</v>
      </c>
      <c r="CI5399">
        <f>'[1]TABLEAU DE BORD'!H5397</f>
        <v>0</v>
      </c>
      <c r="CJ5399">
        <f>'[1]TABLEAU DE BORD'!K5397-'[1]TABLEAU DE BORD'!I5397</f>
        <v>0</v>
      </c>
    </row>
    <row r="5400" spans="84:88" x14ac:dyDescent="0.25">
      <c r="CF5400">
        <f>'[1]TABLEAU DE BORD'!B5398</f>
        <v>0</v>
      </c>
      <c r="CG5400">
        <f>'[1]TABLEAU DE BORD'!E5398-'[1]TABLEAU DE BORD'!C5398</f>
        <v>0</v>
      </c>
      <c r="CI5400">
        <f>'[1]TABLEAU DE BORD'!H5398</f>
        <v>0</v>
      </c>
      <c r="CJ5400">
        <f>'[1]TABLEAU DE BORD'!K5398-'[1]TABLEAU DE BORD'!I5398</f>
        <v>0</v>
      </c>
    </row>
    <row r="5401" spans="84:88" x14ac:dyDescent="0.25">
      <c r="CF5401">
        <f>'[1]TABLEAU DE BORD'!B5399</f>
        <v>0</v>
      </c>
      <c r="CG5401">
        <f>'[1]TABLEAU DE BORD'!E5399-'[1]TABLEAU DE BORD'!C5399</f>
        <v>0</v>
      </c>
      <c r="CI5401">
        <f>'[1]TABLEAU DE BORD'!H5399</f>
        <v>0</v>
      </c>
      <c r="CJ5401">
        <f>'[1]TABLEAU DE BORD'!K5399-'[1]TABLEAU DE BORD'!I5399</f>
        <v>0</v>
      </c>
    </row>
    <row r="5402" spans="84:88" x14ac:dyDescent="0.25">
      <c r="CF5402">
        <f>'[1]TABLEAU DE BORD'!B5400</f>
        <v>0</v>
      </c>
      <c r="CG5402">
        <f>'[1]TABLEAU DE BORD'!E5400-'[1]TABLEAU DE BORD'!C5400</f>
        <v>0</v>
      </c>
      <c r="CI5402">
        <f>'[1]TABLEAU DE BORD'!H5400</f>
        <v>0</v>
      </c>
      <c r="CJ5402">
        <f>'[1]TABLEAU DE BORD'!K5400-'[1]TABLEAU DE BORD'!I5400</f>
        <v>0</v>
      </c>
    </row>
    <row r="5403" spans="84:88" x14ac:dyDescent="0.25">
      <c r="CF5403">
        <f>'[1]TABLEAU DE BORD'!B5401</f>
        <v>0</v>
      </c>
      <c r="CG5403">
        <f>'[1]TABLEAU DE BORD'!E5401-'[1]TABLEAU DE BORD'!C5401</f>
        <v>0</v>
      </c>
      <c r="CI5403">
        <f>'[1]TABLEAU DE BORD'!H5401</f>
        <v>0</v>
      </c>
      <c r="CJ5403">
        <f>'[1]TABLEAU DE BORD'!K5401-'[1]TABLEAU DE BORD'!I5401</f>
        <v>0</v>
      </c>
    </row>
    <row r="5404" spans="84:88" x14ac:dyDescent="0.25">
      <c r="CF5404">
        <f>'[1]TABLEAU DE BORD'!B5402</f>
        <v>0</v>
      </c>
      <c r="CG5404">
        <f>'[1]TABLEAU DE BORD'!E5402-'[1]TABLEAU DE BORD'!C5402</f>
        <v>0</v>
      </c>
      <c r="CI5404">
        <f>'[1]TABLEAU DE BORD'!H5402</f>
        <v>0</v>
      </c>
      <c r="CJ5404">
        <f>'[1]TABLEAU DE BORD'!K5402-'[1]TABLEAU DE BORD'!I5402</f>
        <v>0</v>
      </c>
    </row>
    <row r="5405" spans="84:88" x14ac:dyDescent="0.25">
      <c r="CF5405">
        <f>'[1]TABLEAU DE BORD'!B5403</f>
        <v>0</v>
      </c>
      <c r="CG5405">
        <f>'[1]TABLEAU DE BORD'!E5403-'[1]TABLEAU DE BORD'!C5403</f>
        <v>0</v>
      </c>
      <c r="CI5405">
        <f>'[1]TABLEAU DE BORD'!H5403</f>
        <v>0</v>
      </c>
      <c r="CJ5405">
        <f>'[1]TABLEAU DE BORD'!K5403-'[1]TABLEAU DE BORD'!I5403</f>
        <v>0</v>
      </c>
    </row>
    <row r="5406" spans="84:88" x14ac:dyDescent="0.25">
      <c r="CF5406">
        <f>'[1]TABLEAU DE BORD'!B5404</f>
        <v>0</v>
      </c>
      <c r="CG5406">
        <f>'[1]TABLEAU DE BORD'!E5404-'[1]TABLEAU DE BORD'!C5404</f>
        <v>0</v>
      </c>
      <c r="CI5406">
        <f>'[1]TABLEAU DE BORD'!H5404</f>
        <v>0</v>
      </c>
      <c r="CJ5406">
        <f>'[1]TABLEAU DE BORD'!K5404-'[1]TABLEAU DE BORD'!I5404</f>
        <v>0</v>
      </c>
    </row>
    <row r="5407" spans="84:88" x14ac:dyDescent="0.25">
      <c r="CF5407">
        <f>'[1]TABLEAU DE BORD'!B5405</f>
        <v>0</v>
      </c>
      <c r="CG5407">
        <f>'[1]TABLEAU DE BORD'!E5405-'[1]TABLEAU DE BORD'!C5405</f>
        <v>0</v>
      </c>
      <c r="CI5407">
        <f>'[1]TABLEAU DE BORD'!H5405</f>
        <v>0</v>
      </c>
      <c r="CJ5407">
        <f>'[1]TABLEAU DE BORD'!K5405-'[1]TABLEAU DE BORD'!I5405</f>
        <v>0</v>
      </c>
    </row>
    <row r="5408" spans="84:88" x14ac:dyDescent="0.25">
      <c r="CF5408">
        <f>'[1]TABLEAU DE BORD'!B5406</f>
        <v>0</v>
      </c>
      <c r="CG5408">
        <f>'[1]TABLEAU DE BORD'!E5406-'[1]TABLEAU DE BORD'!C5406</f>
        <v>0</v>
      </c>
      <c r="CI5408">
        <f>'[1]TABLEAU DE BORD'!H5406</f>
        <v>0</v>
      </c>
      <c r="CJ5408">
        <f>'[1]TABLEAU DE BORD'!K5406-'[1]TABLEAU DE BORD'!I5406</f>
        <v>0</v>
      </c>
    </row>
    <row r="5409" spans="84:88" x14ac:dyDescent="0.25">
      <c r="CF5409">
        <f>'[1]TABLEAU DE BORD'!B5407</f>
        <v>0</v>
      </c>
      <c r="CG5409">
        <f>'[1]TABLEAU DE BORD'!E5407-'[1]TABLEAU DE BORD'!C5407</f>
        <v>0</v>
      </c>
      <c r="CI5409">
        <f>'[1]TABLEAU DE BORD'!H5407</f>
        <v>0</v>
      </c>
      <c r="CJ5409">
        <f>'[1]TABLEAU DE BORD'!K5407-'[1]TABLEAU DE BORD'!I5407</f>
        <v>0</v>
      </c>
    </row>
    <row r="5410" spans="84:88" x14ac:dyDescent="0.25">
      <c r="CF5410">
        <f>'[1]TABLEAU DE BORD'!B5408</f>
        <v>0</v>
      </c>
      <c r="CG5410">
        <f>'[1]TABLEAU DE BORD'!E5408-'[1]TABLEAU DE BORD'!C5408</f>
        <v>0</v>
      </c>
      <c r="CI5410">
        <f>'[1]TABLEAU DE BORD'!H5408</f>
        <v>0</v>
      </c>
      <c r="CJ5410">
        <f>'[1]TABLEAU DE BORD'!K5408-'[1]TABLEAU DE BORD'!I5408</f>
        <v>0</v>
      </c>
    </row>
    <row r="5411" spans="84:88" x14ac:dyDescent="0.25">
      <c r="CF5411">
        <f>'[1]TABLEAU DE BORD'!B5409</f>
        <v>0</v>
      </c>
      <c r="CG5411">
        <f>'[1]TABLEAU DE BORD'!E5409-'[1]TABLEAU DE BORD'!C5409</f>
        <v>0</v>
      </c>
      <c r="CI5411">
        <f>'[1]TABLEAU DE BORD'!H5409</f>
        <v>0</v>
      </c>
      <c r="CJ5411">
        <f>'[1]TABLEAU DE BORD'!K5409-'[1]TABLEAU DE BORD'!I5409</f>
        <v>0</v>
      </c>
    </row>
    <row r="5412" spans="84:88" x14ac:dyDescent="0.25">
      <c r="CF5412">
        <f>'[1]TABLEAU DE BORD'!B5410</f>
        <v>0</v>
      </c>
      <c r="CG5412">
        <f>'[1]TABLEAU DE BORD'!E5410-'[1]TABLEAU DE BORD'!C5410</f>
        <v>0</v>
      </c>
      <c r="CI5412">
        <f>'[1]TABLEAU DE BORD'!H5410</f>
        <v>0</v>
      </c>
      <c r="CJ5412">
        <f>'[1]TABLEAU DE BORD'!K5410-'[1]TABLEAU DE BORD'!I5410</f>
        <v>0</v>
      </c>
    </row>
    <row r="5413" spans="84:88" x14ac:dyDescent="0.25">
      <c r="CF5413">
        <f>'[1]TABLEAU DE BORD'!B5411</f>
        <v>0</v>
      </c>
      <c r="CG5413">
        <f>'[1]TABLEAU DE BORD'!E5411-'[1]TABLEAU DE BORD'!C5411</f>
        <v>0</v>
      </c>
      <c r="CI5413">
        <f>'[1]TABLEAU DE BORD'!H5411</f>
        <v>0</v>
      </c>
      <c r="CJ5413">
        <f>'[1]TABLEAU DE BORD'!K5411-'[1]TABLEAU DE BORD'!I5411</f>
        <v>0</v>
      </c>
    </row>
    <row r="5414" spans="84:88" x14ac:dyDescent="0.25">
      <c r="CF5414">
        <f>'[1]TABLEAU DE BORD'!B5412</f>
        <v>0</v>
      </c>
      <c r="CG5414">
        <f>'[1]TABLEAU DE BORD'!E5412-'[1]TABLEAU DE BORD'!C5412</f>
        <v>0</v>
      </c>
      <c r="CI5414">
        <f>'[1]TABLEAU DE BORD'!H5412</f>
        <v>0</v>
      </c>
      <c r="CJ5414">
        <f>'[1]TABLEAU DE BORD'!K5412-'[1]TABLEAU DE BORD'!I5412</f>
        <v>0</v>
      </c>
    </row>
    <row r="5415" spans="84:88" x14ac:dyDescent="0.25">
      <c r="CF5415">
        <f>'[1]TABLEAU DE BORD'!B5413</f>
        <v>0</v>
      </c>
      <c r="CG5415">
        <f>'[1]TABLEAU DE BORD'!E5413-'[1]TABLEAU DE BORD'!C5413</f>
        <v>0</v>
      </c>
      <c r="CI5415">
        <f>'[1]TABLEAU DE BORD'!H5413</f>
        <v>0</v>
      </c>
      <c r="CJ5415">
        <f>'[1]TABLEAU DE BORD'!K5413-'[1]TABLEAU DE BORD'!I5413</f>
        <v>0</v>
      </c>
    </row>
    <row r="5416" spans="84:88" x14ac:dyDescent="0.25">
      <c r="CF5416">
        <f>'[1]TABLEAU DE BORD'!B5414</f>
        <v>0</v>
      </c>
      <c r="CG5416">
        <f>'[1]TABLEAU DE BORD'!E5414-'[1]TABLEAU DE BORD'!C5414</f>
        <v>0</v>
      </c>
      <c r="CI5416">
        <f>'[1]TABLEAU DE BORD'!H5414</f>
        <v>0</v>
      </c>
      <c r="CJ5416">
        <f>'[1]TABLEAU DE BORD'!K5414-'[1]TABLEAU DE BORD'!I5414</f>
        <v>0</v>
      </c>
    </row>
    <row r="5417" spans="84:88" x14ac:dyDescent="0.25">
      <c r="CF5417">
        <f>'[1]TABLEAU DE BORD'!B5415</f>
        <v>0</v>
      </c>
      <c r="CG5417">
        <f>'[1]TABLEAU DE BORD'!E5415-'[1]TABLEAU DE BORD'!C5415</f>
        <v>0</v>
      </c>
      <c r="CI5417">
        <f>'[1]TABLEAU DE BORD'!H5415</f>
        <v>0</v>
      </c>
      <c r="CJ5417">
        <f>'[1]TABLEAU DE BORD'!K5415-'[1]TABLEAU DE BORD'!I5415</f>
        <v>0</v>
      </c>
    </row>
    <row r="5418" spans="84:88" x14ac:dyDescent="0.25">
      <c r="CF5418">
        <f>'[1]TABLEAU DE BORD'!B5416</f>
        <v>0</v>
      </c>
      <c r="CG5418">
        <f>'[1]TABLEAU DE BORD'!E5416-'[1]TABLEAU DE BORD'!C5416</f>
        <v>0</v>
      </c>
      <c r="CI5418">
        <f>'[1]TABLEAU DE BORD'!H5416</f>
        <v>0</v>
      </c>
      <c r="CJ5418">
        <f>'[1]TABLEAU DE BORD'!K5416-'[1]TABLEAU DE BORD'!I5416</f>
        <v>0</v>
      </c>
    </row>
    <row r="5419" spans="84:88" x14ac:dyDescent="0.25">
      <c r="CF5419">
        <f>'[1]TABLEAU DE BORD'!B5417</f>
        <v>0</v>
      </c>
      <c r="CG5419">
        <f>'[1]TABLEAU DE BORD'!E5417-'[1]TABLEAU DE BORD'!C5417</f>
        <v>0</v>
      </c>
      <c r="CI5419">
        <f>'[1]TABLEAU DE BORD'!H5417</f>
        <v>0</v>
      </c>
      <c r="CJ5419">
        <f>'[1]TABLEAU DE BORD'!K5417-'[1]TABLEAU DE BORD'!I5417</f>
        <v>0</v>
      </c>
    </row>
    <row r="5420" spans="84:88" x14ac:dyDescent="0.25">
      <c r="CF5420">
        <f>'[1]TABLEAU DE BORD'!B5418</f>
        <v>0</v>
      </c>
      <c r="CG5420">
        <f>'[1]TABLEAU DE BORD'!E5418-'[1]TABLEAU DE BORD'!C5418</f>
        <v>0</v>
      </c>
      <c r="CI5420">
        <f>'[1]TABLEAU DE BORD'!H5418</f>
        <v>0</v>
      </c>
      <c r="CJ5420">
        <f>'[1]TABLEAU DE BORD'!K5418-'[1]TABLEAU DE BORD'!I5418</f>
        <v>0</v>
      </c>
    </row>
    <row r="5421" spans="84:88" x14ac:dyDescent="0.25">
      <c r="CF5421">
        <f>'[1]TABLEAU DE BORD'!B5419</f>
        <v>0</v>
      </c>
      <c r="CG5421">
        <f>'[1]TABLEAU DE BORD'!E5419-'[1]TABLEAU DE BORD'!C5419</f>
        <v>0</v>
      </c>
      <c r="CI5421">
        <f>'[1]TABLEAU DE BORD'!H5419</f>
        <v>0</v>
      </c>
      <c r="CJ5421">
        <f>'[1]TABLEAU DE BORD'!K5419-'[1]TABLEAU DE BORD'!I5419</f>
        <v>0</v>
      </c>
    </row>
    <row r="5422" spans="84:88" x14ac:dyDescent="0.25">
      <c r="CF5422">
        <f>'[1]TABLEAU DE BORD'!B5420</f>
        <v>0</v>
      </c>
      <c r="CG5422">
        <f>'[1]TABLEAU DE BORD'!E5420-'[1]TABLEAU DE BORD'!C5420</f>
        <v>0</v>
      </c>
      <c r="CI5422">
        <f>'[1]TABLEAU DE BORD'!H5420</f>
        <v>0</v>
      </c>
      <c r="CJ5422">
        <f>'[1]TABLEAU DE BORD'!K5420-'[1]TABLEAU DE BORD'!I5420</f>
        <v>0</v>
      </c>
    </row>
    <row r="5423" spans="84:88" x14ac:dyDescent="0.25">
      <c r="CF5423">
        <f>'[1]TABLEAU DE BORD'!B5421</f>
        <v>0</v>
      </c>
      <c r="CG5423">
        <f>'[1]TABLEAU DE BORD'!E5421-'[1]TABLEAU DE BORD'!C5421</f>
        <v>0</v>
      </c>
      <c r="CI5423">
        <f>'[1]TABLEAU DE BORD'!H5421</f>
        <v>0</v>
      </c>
      <c r="CJ5423">
        <f>'[1]TABLEAU DE BORD'!K5421-'[1]TABLEAU DE BORD'!I5421</f>
        <v>0</v>
      </c>
    </row>
    <row r="5424" spans="84:88" x14ac:dyDescent="0.25">
      <c r="CF5424">
        <f>'[1]TABLEAU DE BORD'!B5422</f>
        <v>0</v>
      </c>
      <c r="CG5424">
        <f>'[1]TABLEAU DE BORD'!E5422-'[1]TABLEAU DE BORD'!C5422</f>
        <v>0</v>
      </c>
      <c r="CI5424">
        <f>'[1]TABLEAU DE BORD'!H5422</f>
        <v>0</v>
      </c>
      <c r="CJ5424">
        <f>'[1]TABLEAU DE BORD'!K5422-'[1]TABLEAU DE BORD'!I5422</f>
        <v>0</v>
      </c>
    </row>
    <row r="5425" spans="84:88" x14ac:dyDescent="0.25">
      <c r="CF5425">
        <f>'[1]TABLEAU DE BORD'!B5423</f>
        <v>0</v>
      </c>
      <c r="CG5425">
        <f>'[1]TABLEAU DE BORD'!E5423-'[1]TABLEAU DE BORD'!C5423</f>
        <v>0</v>
      </c>
      <c r="CI5425">
        <f>'[1]TABLEAU DE BORD'!H5423</f>
        <v>0</v>
      </c>
      <c r="CJ5425">
        <f>'[1]TABLEAU DE BORD'!K5423-'[1]TABLEAU DE BORD'!I5423</f>
        <v>0</v>
      </c>
    </row>
    <row r="5426" spans="84:88" x14ac:dyDescent="0.25">
      <c r="CF5426">
        <f>'[1]TABLEAU DE BORD'!B5424</f>
        <v>0</v>
      </c>
      <c r="CG5426">
        <f>'[1]TABLEAU DE BORD'!E5424-'[1]TABLEAU DE BORD'!C5424</f>
        <v>0</v>
      </c>
      <c r="CI5426">
        <f>'[1]TABLEAU DE BORD'!H5424</f>
        <v>0</v>
      </c>
      <c r="CJ5426">
        <f>'[1]TABLEAU DE BORD'!K5424-'[1]TABLEAU DE BORD'!I5424</f>
        <v>0</v>
      </c>
    </row>
    <row r="5427" spans="84:88" x14ac:dyDescent="0.25">
      <c r="CF5427">
        <f>'[1]TABLEAU DE BORD'!B5425</f>
        <v>0</v>
      </c>
      <c r="CG5427">
        <f>'[1]TABLEAU DE BORD'!E5425-'[1]TABLEAU DE BORD'!C5425</f>
        <v>0</v>
      </c>
      <c r="CI5427">
        <f>'[1]TABLEAU DE BORD'!H5425</f>
        <v>0</v>
      </c>
      <c r="CJ5427">
        <f>'[1]TABLEAU DE BORD'!K5425-'[1]TABLEAU DE BORD'!I5425</f>
        <v>0</v>
      </c>
    </row>
    <row r="5428" spans="84:88" x14ac:dyDescent="0.25">
      <c r="CF5428">
        <f>'[1]TABLEAU DE BORD'!B5426</f>
        <v>0</v>
      </c>
      <c r="CG5428">
        <f>'[1]TABLEAU DE BORD'!E5426-'[1]TABLEAU DE BORD'!C5426</f>
        <v>0</v>
      </c>
      <c r="CI5428">
        <f>'[1]TABLEAU DE BORD'!H5426</f>
        <v>0</v>
      </c>
      <c r="CJ5428">
        <f>'[1]TABLEAU DE BORD'!K5426-'[1]TABLEAU DE BORD'!I5426</f>
        <v>0</v>
      </c>
    </row>
    <row r="5429" spans="84:88" x14ac:dyDescent="0.25">
      <c r="CF5429">
        <f>'[1]TABLEAU DE BORD'!B5427</f>
        <v>0</v>
      </c>
      <c r="CG5429">
        <f>'[1]TABLEAU DE BORD'!E5427-'[1]TABLEAU DE BORD'!C5427</f>
        <v>0</v>
      </c>
      <c r="CI5429">
        <f>'[1]TABLEAU DE BORD'!H5427</f>
        <v>0</v>
      </c>
      <c r="CJ5429">
        <f>'[1]TABLEAU DE BORD'!K5427-'[1]TABLEAU DE BORD'!I5427</f>
        <v>0</v>
      </c>
    </row>
    <row r="5430" spans="84:88" x14ac:dyDescent="0.25">
      <c r="CF5430">
        <f>'[1]TABLEAU DE BORD'!B5428</f>
        <v>0</v>
      </c>
      <c r="CG5430">
        <f>'[1]TABLEAU DE BORD'!E5428-'[1]TABLEAU DE BORD'!C5428</f>
        <v>0</v>
      </c>
      <c r="CI5430">
        <f>'[1]TABLEAU DE BORD'!H5428</f>
        <v>0</v>
      </c>
      <c r="CJ5430">
        <f>'[1]TABLEAU DE BORD'!K5428-'[1]TABLEAU DE BORD'!I5428</f>
        <v>0</v>
      </c>
    </row>
    <row r="5431" spans="84:88" x14ac:dyDescent="0.25">
      <c r="CF5431">
        <f>'[1]TABLEAU DE BORD'!B5429</f>
        <v>0</v>
      </c>
      <c r="CG5431">
        <f>'[1]TABLEAU DE BORD'!E5429-'[1]TABLEAU DE BORD'!C5429</f>
        <v>0</v>
      </c>
      <c r="CI5431">
        <f>'[1]TABLEAU DE BORD'!H5429</f>
        <v>0</v>
      </c>
      <c r="CJ5431">
        <f>'[1]TABLEAU DE BORD'!K5429-'[1]TABLEAU DE BORD'!I5429</f>
        <v>0</v>
      </c>
    </row>
    <row r="5432" spans="84:88" x14ac:dyDescent="0.25">
      <c r="CF5432">
        <f>'[1]TABLEAU DE BORD'!B5430</f>
        <v>0</v>
      </c>
      <c r="CG5432">
        <f>'[1]TABLEAU DE BORD'!E5430-'[1]TABLEAU DE BORD'!C5430</f>
        <v>0</v>
      </c>
      <c r="CI5432">
        <f>'[1]TABLEAU DE BORD'!H5430</f>
        <v>0</v>
      </c>
      <c r="CJ5432">
        <f>'[1]TABLEAU DE BORD'!K5430-'[1]TABLEAU DE BORD'!I5430</f>
        <v>0</v>
      </c>
    </row>
    <row r="5433" spans="84:88" x14ac:dyDescent="0.25">
      <c r="CF5433">
        <f>'[1]TABLEAU DE BORD'!B5431</f>
        <v>0</v>
      </c>
      <c r="CG5433">
        <f>'[1]TABLEAU DE BORD'!E5431-'[1]TABLEAU DE BORD'!C5431</f>
        <v>0</v>
      </c>
      <c r="CI5433">
        <f>'[1]TABLEAU DE BORD'!H5431</f>
        <v>0</v>
      </c>
      <c r="CJ5433">
        <f>'[1]TABLEAU DE BORD'!K5431-'[1]TABLEAU DE BORD'!I5431</f>
        <v>0</v>
      </c>
    </row>
    <row r="5434" spans="84:88" x14ac:dyDescent="0.25">
      <c r="CF5434">
        <f>'[1]TABLEAU DE BORD'!B5432</f>
        <v>0</v>
      </c>
      <c r="CG5434">
        <f>'[1]TABLEAU DE BORD'!E5432-'[1]TABLEAU DE BORD'!C5432</f>
        <v>0</v>
      </c>
      <c r="CI5434">
        <f>'[1]TABLEAU DE BORD'!H5432</f>
        <v>0</v>
      </c>
      <c r="CJ5434">
        <f>'[1]TABLEAU DE BORD'!K5432-'[1]TABLEAU DE BORD'!I5432</f>
        <v>0</v>
      </c>
    </row>
    <row r="5435" spans="84:88" x14ac:dyDescent="0.25">
      <c r="CF5435">
        <f>'[1]TABLEAU DE BORD'!B5433</f>
        <v>0</v>
      </c>
      <c r="CG5435">
        <f>'[1]TABLEAU DE BORD'!E5433-'[1]TABLEAU DE BORD'!C5433</f>
        <v>0</v>
      </c>
      <c r="CI5435">
        <f>'[1]TABLEAU DE BORD'!H5433</f>
        <v>0</v>
      </c>
      <c r="CJ5435">
        <f>'[1]TABLEAU DE BORD'!K5433-'[1]TABLEAU DE BORD'!I5433</f>
        <v>0</v>
      </c>
    </row>
    <row r="5436" spans="84:88" x14ac:dyDescent="0.25">
      <c r="CF5436">
        <f>'[1]TABLEAU DE BORD'!B5434</f>
        <v>0</v>
      </c>
      <c r="CG5436">
        <f>'[1]TABLEAU DE BORD'!E5434-'[1]TABLEAU DE BORD'!C5434</f>
        <v>0</v>
      </c>
      <c r="CI5436">
        <f>'[1]TABLEAU DE BORD'!H5434</f>
        <v>0</v>
      </c>
      <c r="CJ5436">
        <f>'[1]TABLEAU DE BORD'!K5434-'[1]TABLEAU DE BORD'!I5434</f>
        <v>0</v>
      </c>
    </row>
    <row r="5437" spans="84:88" x14ac:dyDescent="0.25">
      <c r="CF5437">
        <f>'[1]TABLEAU DE BORD'!B5435</f>
        <v>0</v>
      </c>
      <c r="CG5437">
        <f>'[1]TABLEAU DE BORD'!E5435-'[1]TABLEAU DE BORD'!C5435</f>
        <v>0</v>
      </c>
      <c r="CI5437">
        <f>'[1]TABLEAU DE BORD'!H5435</f>
        <v>0</v>
      </c>
      <c r="CJ5437">
        <f>'[1]TABLEAU DE BORD'!K5435-'[1]TABLEAU DE BORD'!I5435</f>
        <v>0</v>
      </c>
    </row>
    <row r="5438" spans="84:88" x14ac:dyDescent="0.25">
      <c r="CF5438">
        <f>'[1]TABLEAU DE BORD'!B5436</f>
        <v>0</v>
      </c>
      <c r="CG5438">
        <f>'[1]TABLEAU DE BORD'!E5436-'[1]TABLEAU DE BORD'!C5436</f>
        <v>0</v>
      </c>
      <c r="CI5438">
        <f>'[1]TABLEAU DE BORD'!H5436</f>
        <v>0</v>
      </c>
      <c r="CJ5438">
        <f>'[1]TABLEAU DE BORD'!K5436-'[1]TABLEAU DE BORD'!I5436</f>
        <v>0</v>
      </c>
    </row>
    <row r="5439" spans="84:88" x14ac:dyDescent="0.25">
      <c r="CF5439">
        <f>'[1]TABLEAU DE BORD'!B5437</f>
        <v>0</v>
      </c>
      <c r="CG5439">
        <f>'[1]TABLEAU DE BORD'!E5437-'[1]TABLEAU DE BORD'!C5437</f>
        <v>0</v>
      </c>
      <c r="CI5439">
        <f>'[1]TABLEAU DE BORD'!H5437</f>
        <v>0</v>
      </c>
      <c r="CJ5439">
        <f>'[1]TABLEAU DE BORD'!K5437-'[1]TABLEAU DE BORD'!I5437</f>
        <v>0</v>
      </c>
    </row>
    <row r="5440" spans="84:88" x14ac:dyDescent="0.25">
      <c r="CF5440">
        <f>'[1]TABLEAU DE BORD'!B5438</f>
        <v>0</v>
      </c>
      <c r="CG5440">
        <f>'[1]TABLEAU DE BORD'!E5438-'[1]TABLEAU DE BORD'!C5438</f>
        <v>0</v>
      </c>
      <c r="CI5440">
        <f>'[1]TABLEAU DE BORD'!H5438</f>
        <v>0</v>
      </c>
      <c r="CJ5440">
        <f>'[1]TABLEAU DE BORD'!K5438-'[1]TABLEAU DE BORD'!I5438</f>
        <v>0</v>
      </c>
    </row>
    <row r="5441" spans="84:88" x14ac:dyDescent="0.25">
      <c r="CF5441">
        <f>'[1]TABLEAU DE BORD'!B5439</f>
        <v>0</v>
      </c>
      <c r="CG5441">
        <f>'[1]TABLEAU DE BORD'!E5439-'[1]TABLEAU DE BORD'!C5439</f>
        <v>0</v>
      </c>
      <c r="CI5441">
        <f>'[1]TABLEAU DE BORD'!H5439</f>
        <v>0</v>
      </c>
      <c r="CJ5441">
        <f>'[1]TABLEAU DE BORD'!K5439-'[1]TABLEAU DE BORD'!I5439</f>
        <v>0</v>
      </c>
    </row>
    <row r="5442" spans="84:88" x14ac:dyDescent="0.25">
      <c r="CF5442">
        <f>'[1]TABLEAU DE BORD'!B5440</f>
        <v>0</v>
      </c>
      <c r="CG5442">
        <f>'[1]TABLEAU DE BORD'!E5440-'[1]TABLEAU DE BORD'!C5440</f>
        <v>0</v>
      </c>
      <c r="CI5442">
        <f>'[1]TABLEAU DE BORD'!H5440</f>
        <v>0</v>
      </c>
      <c r="CJ5442">
        <f>'[1]TABLEAU DE BORD'!K5440-'[1]TABLEAU DE BORD'!I5440</f>
        <v>0</v>
      </c>
    </row>
    <row r="5443" spans="84:88" x14ac:dyDescent="0.25">
      <c r="CF5443">
        <f>'[1]TABLEAU DE BORD'!B5441</f>
        <v>0</v>
      </c>
      <c r="CG5443">
        <f>'[1]TABLEAU DE BORD'!E5441-'[1]TABLEAU DE BORD'!C5441</f>
        <v>0</v>
      </c>
      <c r="CI5443">
        <f>'[1]TABLEAU DE BORD'!H5441</f>
        <v>0</v>
      </c>
      <c r="CJ5443">
        <f>'[1]TABLEAU DE BORD'!K5441-'[1]TABLEAU DE BORD'!I5441</f>
        <v>0</v>
      </c>
    </row>
    <row r="5444" spans="84:88" x14ac:dyDescent="0.25">
      <c r="CF5444">
        <f>'[1]TABLEAU DE BORD'!B5442</f>
        <v>0</v>
      </c>
      <c r="CG5444">
        <f>'[1]TABLEAU DE BORD'!E5442-'[1]TABLEAU DE BORD'!C5442</f>
        <v>0</v>
      </c>
      <c r="CI5444">
        <f>'[1]TABLEAU DE BORD'!H5442</f>
        <v>0</v>
      </c>
      <c r="CJ5444">
        <f>'[1]TABLEAU DE BORD'!K5442-'[1]TABLEAU DE BORD'!I5442</f>
        <v>0</v>
      </c>
    </row>
    <row r="5445" spans="84:88" x14ac:dyDescent="0.25">
      <c r="CF5445">
        <f>'[1]TABLEAU DE BORD'!B5443</f>
        <v>0</v>
      </c>
      <c r="CG5445">
        <f>'[1]TABLEAU DE BORD'!E5443-'[1]TABLEAU DE BORD'!C5443</f>
        <v>0</v>
      </c>
      <c r="CI5445">
        <f>'[1]TABLEAU DE BORD'!H5443</f>
        <v>0</v>
      </c>
      <c r="CJ5445">
        <f>'[1]TABLEAU DE BORD'!K5443-'[1]TABLEAU DE BORD'!I5443</f>
        <v>0</v>
      </c>
    </row>
    <row r="5446" spans="84:88" x14ac:dyDescent="0.25">
      <c r="CF5446">
        <f>'[1]TABLEAU DE BORD'!B5444</f>
        <v>0</v>
      </c>
      <c r="CG5446">
        <f>'[1]TABLEAU DE BORD'!E5444-'[1]TABLEAU DE BORD'!C5444</f>
        <v>0</v>
      </c>
      <c r="CI5446">
        <f>'[1]TABLEAU DE BORD'!H5444</f>
        <v>0</v>
      </c>
      <c r="CJ5446">
        <f>'[1]TABLEAU DE BORD'!K5444-'[1]TABLEAU DE BORD'!I5444</f>
        <v>0</v>
      </c>
    </row>
    <row r="5447" spans="84:88" x14ac:dyDescent="0.25">
      <c r="CF5447">
        <f>'[1]TABLEAU DE BORD'!B5445</f>
        <v>0</v>
      </c>
      <c r="CG5447">
        <f>'[1]TABLEAU DE BORD'!E5445-'[1]TABLEAU DE BORD'!C5445</f>
        <v>0</v>
      </c>
      <c r="CI5447">
        <f>'[1]TABLEAU DE BORD'!H5445</f>
        <v>0</v>
      </c>
      <c r="CJ5447">
        <f>'[1]TABLEAU DE BORD'!K5445-'[1]TABLEAU DE BORD'!I5445</f>
        <v>0</v>
      </c>
    </row>
    <row r="5448" spans="84:88" x14ac:dyDescent="0.25">
      <c r="CF5448">
        <f>'[1]TABLEAU DE BORD'!B5446</f>
        <v>0</v>
      </c>
      <c r="CG5448">
        <f>'[1]TABLEAU DE BORD'!E5446-'[1]TABLEAU DE BORD'!C5446</f>
        <v>0</v>
      </c>
      <c r="CI5448">
        <f>'[1]TABLEAU DE BORD'!H5446</f>
        <v>0</v>
      </c>
      <c r="CJ5448">
        <f>'[1]TABLEAU DE BORD'!K5446-'[1]TABLEAU DE BORD'!I5446</f>
        <v>0</v>
      </c>
    </row>
    <row r="5449" spans="84:88" x14ac:dyDescent="0.25">
      <c r="CF5449">
        <f>'[1]TABLEAU DE BORD'!B5447</f>
        <v>0</v>
      </c>
      <c r="CG5449">
        <f>'[1]TABLEAU DE BORD'!E5447-'[1]TABLEAU DE BORD'!C5447</f>
        <v>0</v>
      </c>
      <c r="CI5449">
        <f>'[1]TABLEAU DE BORD'!H5447</f>
        <v>0</v>
      </c>
      <c r="CJ5449">
        <f>'[1]TABLEAU DE BORD'!K5447-'[1]TABLEAU DE BORD'!I5447</f>
        <v>0</v>
      </c>
    </row>
    <row r="5450" spans="84:88" x14ac:dyDescent="0.25">
      <c r="CF5450">
        <f>'[1]TABLEAU DE BORD'!B5448</f>
        <v>0</v>
      </c>
      <c r="CG5450">
        <f>'[1]TABLEAU DE BORD'!E5448-'[1]TABLEAU DE BORD'!C5448</f>
        <v>0</v>
      </c>
      <c r="CI5450">
        <f>'[1]TABLEAU DE BORD'!H5448</f>
        <v>0</v>
      </c>
      <c r="CJ5450">
        <f>'[1]TABLEAU DE BORD'!K5448-'[1]TABLEAU DE BORD'!I5448</f>
        <v>0</v>
      </c>
    </row>
    <row r="5451" spans="84:88" x14ac:dyDescent="0.25">
      <c r="CF5451">
        <f>'[1]TABLEAU DE BORD'!B5449</f>
        <v>0</v>
      </c>
      <c r="CG5451">
        <f>'[1]TABLEAU DE BORD'!E5449-'[1]TABLEAU DE BORD'!C5449</f>
        <v>0</v>
      </c>
      <c r="CI5451">
        <f>'[1]TABLEAU DE BORD'!H5449</f>
        <v>0</v>
      </c>
      <c r="CJ5451">
        <f>'[1]TABLEAU DE BORD'!K5449-'[1]TABLEAU DE BORD'!I5449</f>
        <v>0</v>
      </c>
    </row>
    <row r="5452" spans="84:88" x14ac:dyDescent="0.25">
      <c r="CF5452">
        <f>'[1]TABLEAU DE BORD'!B5450</f>
        <v>0</v>
      </c>
      <c r="CG5452">
        <f>'[1]TABLEAU DE BORD'!E5450-'[1]TABLEAU DE BORD'!C5450</f>
        <v>0</v>
      </c>
      <c r="CI5452">
        <f>'[1]TABLEAU DE BORD'!H5450</f>
        <v>0</v>
      </c>
      <c r="CJ5452">
        <f>'[1]TABLEAU DE BORD'!K5450-'[1]TABLEAU DE BORD'!I5450</f>
        <v>0</v>
      </c>
    </row>
    <row r="5453" spans="84:88" x14ac:dyDescent="0.25">
      <c r="CF5453">
        <f>'[1]TABLEAU DE BORD'!B5451</f>
        <v>0</v>
      </c>
      <c r="CG5453">
        <f>'[1]TABLEAU DE BORD'!E5451-'[1]TABLEAU DE BORD'!C5451</f>
        <v>0</v>
      </c>
      <c r="CI5453">
        <f>'[1]TABLEAU DE BORD'!H5451</f>
        <v>0</v>
      </c>
      <c r="CJ5453">
        <f>'[1]TABLEAU DE BORD'!K5451-'[1]TABLEAU DE BORD'!I5451</f>
        <v>0</v>
      </c>
    </row>
    <row r="5454" spans="84:88" x14ac:dyDescent="0.25">
      <c r="CF5454">
        <f>'[1]TABLEAU DE BORD'!B5452</f>
        <v>0</v>
      </c>
      <c r="CG5454">
        <f>'[1]TABLEAU DE BORD'!E5452-'[1]TABLEAU DE BORD'!C5452</f>
        <v>0</v>
      </c>
      <c r="CI5454">
        <f>'[1]TABLEAU DE BORD'!H5452</f>
        <v>0</v>
      </c>
      <c r="CJ5454">
        <f>'[1]TABLEAU DE BORD'!K5452-'[1]TABLEAU DE BORD'!I5452</f>
        <v>0</v>
      </c>
    </row>
    <row r="5455" spans="84:88" x14ac:dyDescent="0.25">
      <c r="CF5455">
        <f>'[1]TABLEAU DE BORD'!B5453</f>
        <v>0</v>
      </c>
      <c r="CG5455">
        <f>'[1]TABLEAU DE BORD'!E5453-'[1]TABLEAU DE BORD'!C5453</f>
        <v>0</v>
      </c>
      <c r="CI5455">
        <f>'[1]TABLEAU DE BORD'!H5453</f>
        <v>0</v>
      </c>
      <c r="CJ5455">
        <f>'[1]TABLEAU DE BORD'!K5453-'[1]TABLEAU DE BORD'!I5453</f>
        <v>0</v>
      </c>
    </row>
    <row r="5456" spans="84:88" x14ac:dyDescent="0.25">
      <c r="CF5456">
        <f>'[1]TABLEAU DE BORD'!B5454</f>
        <v>0</v>
      </c>
      <c r="CG5456">
        <f>'[1]TABLEAU DE BORD'!E5454-'[1]TABLEAU DE BORD'!C5454</f>
        <v>0</v>
      </c>
      <c r="CI5456">
        <f>'[1]TABLEAU DE BORD'!H5454</f>
        <v>0</v>
      </c>
      <c r="CJ5456">
        <f>'[1]TABLEAU DE BORD'!K5454-'[1]TABLEAU DE BORD'!I5454</f>
        <v>0</v>
      </c>
    </row>
    <row r="5457" spans="84:88" x14ac:dyDescent="0.25">
      <c r="CF5457">
        <f>'[1]TABLEAU DE BORD'!B5455</f>
        <v>0</v>
      </c>
      <c r="CG5457">
        <f>'[1]TABLEAU DE BORD'!E5455-'[1]TABLEAU DE BORD'!C5455</f>
        <v>0</v>
      </c>
      <c r="CI5457">
        <f>'[1]TABLEAU DE BORD'!H5455</f>
        <v>0</v>
      </c>
      <c r="CJ5457">
        <f>'[1]TABLEAU DE BORD'!K5455-'[1]TABLEAU DE BORD'!I5455</f>
        <v>0</v>
      </c>
    </row>
    <row r="5458" spans="84:88" x14ac:dyDescent="0.25">
      <c r="CF5458">
        <f>'[1]TABLEAU DE BORD'!B5456</f>
        <v>0</v>
      </c>
      <c r="CG5458">
        <f>'[1]TABLEAU DE BORD'!E5456-'[1]TABLEAU DE BORD'!C5456</f>
        <v>0</v>
      </c>
      <c r="CI5458">
        <f>'[1]TABLEAU DE BORD'!H5456</f>
        <v>0</v>
      </c>
      <c r="CJ5458">
        <f>'[1]TABLEAU DE BORD'!K5456-'[1]TABLEAU DE BORD'!I5456</f>
        <v>0</v>
      </c>
    </row>
    <row r="5459" spans="84:88" x14ac:dyDescent="0.25">
      <c r="CF5459">
        <f>'[1]TABLEAU DE BORD'!B5457</f>
        <v>0</v>
      </c>
      <c r="CG5459">
        <f>'[1]TABLEAU DE BORD'!E5457-'[1]TABLEAU DE BORD'!C5457</f>
        <v>0</v>
      </c>
      <c r="CI5459">
        <f>'[1]TABLEAU DE BORD'!H5457</f>
        <v>0</v>
      </c>
      <c r="CJ5459">
        <f>'[1]TABLEAU DE BORD'!K5457-'[1]TABLEAU DE BORD'!I5457</f>
        <v>0</v>
      </c>
    </row>
    <row r="5460" spans="84:88" x14ac:dyDescent="0.25">
      <c r="CF5460">
        <f>'[1]TABLEAU DE BORD'!B5458</f>
        <v>0</v>
      </c>
      <c r="CG5460">
        <f>'[1]TABLEAU DE BORD'!E5458-'[1]TABLEAU DE BORD'!C5458</f>
        <v>0</v>
      </c>
      <c r="CI5460">
        <f>'[1]TABLEAU DE BORD'!H5458</f>
        <v>0</v>
      </c>
      <c r="CJ5460">
        <f>'[1]TABLEAU DE BORD'!K5458-'[1]TABLEAU DE BORD'!I5458</f>
        <v>0</v>
      </c>
    </row>
    <row r="5461" spans="84:88" x14ac:dyDescent="0.25">
      <c r="CF5461">
        <f>'[1]TABLEAU DE BORD'!B5459</f>
        <v>0</v>
      </c>
      <c r="CG5461">
        <f>'[1]TABLEAU DE BORD'!E5459-'[1]TABLEAU DE BORD'!C5459</f>
        <v>0</v>
      </c>
      <c r="CI5461">
        <f>'[1]TABLEAU DE BORD'!H5459</f>
        <v>0</v>
      </c>
      <c r="CJ5461">
        <f>'[1]TABLEAU DE BORD'!K5459-'[1]TABLEAU DE BORD'!I5459</f>
        <v>0</v>
      </c>
    </row>
    <row r="5462" spans="84:88" x14ac:dyDescent="0.25">
      <c r="CF5462">
        <f>'[1]TABLEAU DE BORD'!B5460</f>
        <v>0</v>
      </c>
      <c r="CG5462">
        <f>'[1]TABLEAU DE BORD'!E5460-'[1]TABLEAU DE BORD'!C5460</f>
        <v>0</v>
      </c>
      <c r="CI5462">
        <f>'[1]TABLEAU DE BORD'!H5460</f>
        <v>0</v>
      </c>
      <c r="CJ5462">
        <f>'[1]TABLEAU DE BORD'!K5460-'[1]TABLEAU DE BORD'!I5460</f>
        <v>0</v>
      </c>
    </row>
    <row r="5463" spans="84:88" x14ac:dyDescent="0.25">
      <c r="CF5463">
        <f>'[1]TABLEAU DE BORD'!B5461</f>
        <v>0</v>
      </c>
      <c r="CG5463">
        <f>'[1]TABLEAU DE BORD'!E5461-'[1]TABLEAU DE BORD'!C5461</f>
        <v>0</v>
      </c>
      <c r="CI5463">
        <f>'[1]TABLEAU DE BORD'!H5461</f>
        <v>0</v>
      </c>
      <c r="CJ5463">
        <f>'[1]TABLEAU DE BORD'!K5461-'[1]TABLEAU DE BORD'!I5461</f>
        <v>0</v>
      </c>
    </row>
    <row r="5464" spans="84:88" x14ac:dyDescent="0.25">
      <c r="CF5464">
        <f>'[1]TABLEAU DE BORD'!B5462</f>
        <v>0</v>
      </c>
      <c r="CG5464">
        <f>'[1]TABLEAU DE BORD'!E5462-'[1]TABLEAU DE BORD'!C5462</f>
        <v>0</v>
      </c>
      <c r="CI5464">
        <f>'[1]TABLEAU DE BORD'!H5462</f>
        <v>0</v>
      </c>
      <c r="CJ5464">
        <f>'[1]TABLEAU DE BORD'!K5462-'[1]TABLEAU DE BORD'!I5462</f>
        <v>0</v>
      </c>
    </row>
    <row r="5465" spans="84:88" x14ac:dyDescent="0.25">
      <c r="CF5465">
        <f>'[1]TABLEAU DE BORD'!B5463</f>
        <v>0</v>
      </c>
      <c r="CG5465">
        <f>'[1]TABLEAU DE BORD'!E5463-'[1]TABLEAU DE BORD'!C5463</f>
        <v>0</v>
      </c>
      <c r="CI5465">
        <f>'[1]TABLEAU DE BORD'!H5463</f>
        <v>0</v>
      </c>
      <c r="CJ5465">
        <f>'[1]TABLEAU DE BORD'!K5463-'[1]TABLEAU DE BORD'!I5463</f>
        <v>0</v>
      </c>
    </row>
    <row r="5466" spans="84:88" x14ac:dyDescent="0.25">
      <c r="CF5466">
        <f>'[1]TABLEAU DE BORD'!B5464</f>
        <v>0</v>
      </c>
      <c r="CG5466">
        <f>'[1]TABLEAU DE BORD'!E5464-'[1]TABLEAU DE BORD'!C5464</f>
        <v>0</v>
      </c>
      <c r="CI5466">
        <f>'[1]TABLEAU DE BORD'!H5464</f>
        <v>0</v>
      </c>
      <c r="CJ5466">
        <f>'[1]TABLEAU DE BORD'!K5464-'[1]TABLEAU DE BORD'!I5464</f>
        <v>0</v>
      </c>
    </row>
    <row r="5467" spans="84:88" x14ac:dyDescent="0.25">
      <c r="CF5467">
        <f>'[1]TABLEAU DE BORD'!B5465</f>
        <v>0</v>
      </c>
      <c r="CG5467">
        <f>'[1]TABLEAU DE BORD'!E5465-'[1]TABLEAU DE BORD'!C5465</f>
        <v>0</v>
      </c>
      <c r="CI5467">
        <f>'[1]TABLEAU DE BORD'!H5465</f>
        <v>0</v>
      </c>
      <c r="CJ5467">
        <f>'[1]TABLEAU DE BORD'!K5465-'[1]TABLEAU DE BORD'!I5465</f>
        <v>0</v>
      </c>
    </row>
    <row r="5468" spans="84:88" x14ac:dyDescent="0.25">
      <c r="CF5468">
        <f>'[1]TABLEAU DE BORD'!B5466</f>
        <v>0</v>
      </c>
      <c r="CG5468">
        <f>'[1]TABLEAU DE BORD'!E5466-'[1]TABLEAU DE BORD'!C5466</f>
        <v>0</v>
      </c>
      <c r="CI5468">
        <f>'[1]TABLEAU DE BORD'!H5466</f>
        <v>0</v>
      </c>
      <c r="CJ5468">
        <f>'[1]TABLEAU DE BORD'!K5466-'[1]TABLEAU DE BORD'!I5466</f>
        <v>0</v>
      </c>
    </row>
    <row r="5469" spans="84:88" x14ac:dyDescent="0.25">
      <c r="CF5469">
        <f>'[1]TABLEAU DE BORD'!B5467</f>
        <v>0</v>
      </c>
      <c r="CG5469">
        <f>'[1]TABLEAU DE BORD'!E5467-'[1]TABLEAU DE BORD'!C5467</f>
        <v>0</v>
      </c>
      <c r="CI5469">
        <f>'[1]TABLEAU DE BORD'!H5467</f>
        <v>0</v>
      </c>
      <c r="CJ5469">
        <f>'[1]TABLEAU DE BORD'!K5467-'[1]TABLEAU DE BORD'!I5467</f>
        <v>0</v>
      </c>
    </row>
    <row r="5470" spans="84:88" x14ac:dyDescent="0.25">
      <c r="CF5470">
        <f>'[1]TABLEAU DE BORD'!B5468</f>
        <v>0</v>
      </c>
      <c r="CG5470">
        <f>'[1]TABLEAU DE BORD'!E5468-'[1]TABLEAU DE BORD'!C5468</f>
        <v>0</v>
      </c>
      <c r="CI5470">
        <f>'[1]TABLEAU DE BORD'!H5468</f>
        <v>0</v>
      </c>
      <c r="CJ5470">
        <f>'[1]TABLEAU DE BORD'!K5468-'[1]TABLEAU DE BORD'!I5468</f>
        <v>0</v>
      </c>
    </row>
    <row r="5471" spans="84:88" x14ac:dyDescent="0.25">
      <c r="CF5471">
        <f>'[1]TABLEAU DE BORD'!B5469</f>
        <v>0</v>
      </c>
      <c r="CG5471">
        <f>'[1]TABLEAU DE BORD'!E5469-'[1]TABLEAU DE BORD'!C5469</f>
        <v>0</v>
      </c>
      <c r="CI5471">
        <f>'[1]TABLEAU DE BORD'!H5469</f>
        <v>0</v>
      </c>
      <c r="CJ5471">
        <f>'[1]TABLEAU DE BORD'!K5469-'[1]TABLEAU DE BORD'!I5469</f>
        <v>0</v>
      </c>
    </row>
    <row r="5472" spans="84:88" x14ac:dyDescent="0.25">
      <c r="CF5472">
        <f>'[1]TABLEAU DE BORD'!B5470</f>
        <v>0</v>
      </c>
      <c r="CG5472">
        <f>'[1]TABLEAU DE BORD'!E5470-'[1]TABLEAU DE BORD'!C5470</f>
        <v>0</v>
      </c>
      <c r="CI5472">
        <f>'[1]TABLEAU DE BORD'!H5470</f>
        <v>0</v>
      </c>
      <c r="CJ5472">
        <f>'[1]TABLEAU DE BORD'!K5470-'[1]TABLEAU DE BORD'!I5470</f>
        <v>0</v>
      </c>
    </row>
    <row r="5473" spans="84:88" x14ac:dyDescent="0.25">
      <c r="CF5473">
        <f>'[1]TABLEAU DE BORD'!B5471</f>
        <v>0</v>
      </c>
      <c r="CG5473">
        <f>'[1]TABLEAU DE BORD'!E5471-'[1]TABLEAU DE BORD'!C5471</f>
        <v>0</v>
      </c>
      <c r="CI5473">
        <f>'[1]TABLEAU DE BORD'!H5471</f>
        <v>0</v>
      </c>
      <c r="CJ5473">
        <f>'[1]TABLEAU DE BORD'!K5471-'[1]TABLEAU DE BORD'!I5471</f>
        <v>0</v>
      </c>
    </row>
    <row r="5474" spans="84:88" x14ac:dyDescent="0.25">
      <c r="CF5474">
        <f>'[1]TABLEAU DE BORD'!B5472</f>
        <v>0</v>
      </c>
      <c r="CG5474">
        <f>'[1]TABLEAU DE BORD'!E5472-'[1]TABLEAU DE BORD'!C5472</f>
        <v>0</v>
      </c>
      <c r="CI5474">
        <f>'[1]TABLEAU DE BORD'!H5472</f>
        <v>0</v>
      </c>
      <c r="CJ5474">
        <f>'[1]TABLEAU DE BORD'!K5472-'[1]TABLEAU DE BORD'!I5472</f>
        <v>0</v>
      </c>
    </row>
    <row r="5475" spans="84:88" x14ac:dyDescent="0.25">
      <c r="CF5475">
        <f>'[1]TABLEAU DE BORD'!B5473</f>
        <v>0</v>
      </c>
      <c r="CG5475">
        <f>'[1]TABLEAU DE BORD'!E5473-'[1]TABLEAU DE BORD'!C5473</f>
        <v>0</v>
      </c>
      <c r="CI5475">
        <f>'[1]TABLEAU DE BORD'!H5473</f>
        <v>0</v>
      </c>
      <c r="CJ5475">
        <f>'[1]TABLEAU DE BORD'!K5473-'[1]TABLEAU DE BORD'!I5473</f>
        <v>0</v>
      </c>
    </row>
    <row r="5476" spans="84:88" x14ac:dyDescent="0.25">
      <c r="CF5476">
        <f>'[1]TABLEAU DE BORD'!B5474</f>
        <v>0</v>
      </c>
      <c r="CG5476">
        <f>'[1]TABLEAU DE BORD'!E5474-'[1]TABLEAU DE BORD'!C5474</f>
        <v>0</v>
      </c>
      <c r="CI5476">
        <f>'[1]TABLEAU DE BORD'!H5474</f>
        <v>0</v>
      </c>
      <c r="CJ5476">
        <f>'[1]TABLEAU DE BORD'!K5474-'[1]TABLEAU DE BORD'!I5474</f>
        <v>0</v>
      </c>
    </row>
    <row r="5477" spans="84:88" x14ac:dyDescent="0.25">
      <c r="CF5477">
        <f>'[1]TABLEAU DE BORD'!B5475</f>
        <v>0</v>
      </c>
      <c r="CG5477">
        <f>'[1]TABLEAU DE BORD'!E5475-'[1]TABLEAU DE BORD'!C5475</f>
        <v>0</v>
      </c>
      <c r="CI5477">
        <f>'[1]TABLEAU DE BORD'!H5475</f>
        <v>0</v>
      </c>
      <c r="CJ5477">
        <f>'[1]TABLEAU DE BORD'!K5475-'[1]TABLEAU DE BORD'!I5475</f>
        <v>0</v>
      </c>
    </row>
    <row r="5478" spans="84:88" x14ac:dyDescent="0.25">
      <c r="CF5478">
        <f>'[1]TABLEAU DE BORD'!B5476</f>
        <v>0</v>
      </c>
      <c r="CG5478">
        <f>'[1]TABLEAU DE BORD'!E5476-'[1]TABLEAU DE BORD'!C5476</f>
        <v>0</v>
      </c>
      <c r="CI5478">
        <f>'[1]TABLEAU DE BORD'!H5476</f>
        <v>0</v>
      </c>
      <c r="CJ5478">
        <f>'[1]TABLEAU DE BORD'!K5476-'[1]TABLEAU DE BORD'!I5476</f>
        <v>0</v>
      </c>
    </row>
    <row r="5479" spans="84:88" x14ac:dyDescent="0.25">
      <c r="CF5479">
        <f>'[1]TABLEAU DE BORD'!B5477</f>
        <v>0</v>
      </c>
      <c r="CG5479">
        <f>'[1]TABLEAU DE BORD'!E5477-'[1]TABLEAU DE BORD'!C5477</f>
        <v>0</v>
      </c>
      <c r="CI5479">
        <f>'[1]TABLEAU DE BORD'!H5477</f>
        <v>0</v>
      </c>
      <c r="CJ5479">
        <f>'[1]TABLEAU DE BORD'!K5477-'[1]TABLEAU DE BORD'!I5477</f>
        <v>0</v>
      </c>
    </row>
    <row r="5480" spans="84:88" x14ac:dyDescent="0.25">
      <c r="CF5480">
        <f>'[1]TABLEAU DE BORD'!B5478</f>
        <v>0</v>
      </c>
      <c r="CG5480">
        <f>'[1]TABLEAU DE BORD'!E5478-'[1]TABLEAU DE BORD'!C5478</f>
        <v>0</v>
      </c>
      <c r="CI5480">
        <f>'[1]TABLEAU DE BORD'!H5478</f>
        <v>0</v>
      </c>
      <c r="CJ5480">
        <f>'[1]TABLEAU DE BORD'!K5478-'[1]TABLEAU DE BORD'!I5478</f>
        <v>0</v>
      </c>
    </row>
    <row r="5481" spans="84:88" x14ac:dyDescent="0.25">
      <c r="CF5481">
        <f>'[1]TABLEAU DE BORD'!B5479</f>
        <v>0</v>
      </c>
      <c r="CG5481">
        <f>'[1]TABLEAU DE BORD'!E5479-'[1]TABLEAU DE BORD'!C5479</f>
        <v>0</v>
      </c>
      <c r="CI5481">
        <f>'[1]TABLEAU DE BORD'!H5479</f>
        <v>0</v>
      </c>
      <c r="CJ5481">
        <f>'[1]TABLEAU DE BORD'!K5479-'[1]TABLEAU DE BORD'!I5479</f>
        <v>0</v>
      </c>
    </row>
    <row r="5482" spans="84:88" x14ac:dyDescent="0.25">
      <c r="CF5482">
        <f>'[1]TABLEAU DE BORD'!B5480</f>
        <v>0</v>
      </c>
      <c r="CG5482">
        <f>'[1]TABLEAU DE BORD'!E5480-'[1]TABLEAU DE BORD'!C5480</f>
        <v>0</v>
      </c>
      <c r="CI5482">
        <f>'[1]TABLEAU DE BORD'!H5480</f>
        <v>0</v>
      </c>
      <c r="CJ5482">
        <f>'[1]TABLEAU DE BORD'!K5480-'[1]TABLEAU DE BORD'!I5480</f>
        <v>0</v>
      </c>
    </row>
    <row r="5483" spans="84:88" x14ac:dyDescent="0.25">
      <c r="CF5483">
        <f>'[1]TABLEAU DE BORD'!B5481</f>
        <v>0</v>
      </c>
      <c r="CG5483">
        <f>'[1]TABLEAU DE BORD'!E5481-'[1]TABLEAU DE BORD'!C5481</f>
        <v>0</v>
      </c>
      <c r="CI5483">
        <f>'[1]TABLEAU DE BORD'!H5481</f>
        <v>0</v>
      </c>
      <c r="CJ5483">
        <f>'[1]TABLEAU DE BORD'!K5481-'[1]TABLEAU DE BORD'!I5481</f>
        <v>0</v>
      </c>
    </row>
    <row r="5484" spans="84:88" x14ac:dyDescent="0.25">
      <c r="CF5484">
        <f>'[1]TABLEAU DE BORD'!B5482</f>
        <v>0</v>
      </c>
      <c r="CG5484">
        <f>'[1]TABLEAU DE BORD'!E5482-'[1]TABLEAU DE BORD'!C5482</f>
        <v>0</v>
      </c>
      <c r="CI5484">
        <f>'[1]TABLEAU DE BORD'!H5482</f>
        <v>0</v>
      </c>
      <c r="CJ5484">
        <f>'[1]TABLEAU DE BORD'!K5482-'[1]TABLEAU DE BORD'!I5482</f>
        <v>0</v>
      </c>
    </row>
    <row r="5485" spans="84:88" x14ac:dyDescent="0.25">
      <c r="CF5485">
        <f>'[1]TABLEAU DE BORD'!B5483</f>
        <v>0</v>
      </c>
      <c r="CG5485">
        <f>'[1]TABLEAU DE BORD'!E5483-'[1]TABLEAU DE BORD'!C5483</f>
        <v>0</v>
      </c>
      <c r="CI5485">
        <f>'[1]TABLEAU DE BORD'!H5483</f>
        <v>0</v>
      </c>
      <c r="CJ5485">
        <f>'[1]TABLEAU DE BORD'!K5483-'[1]TABLEAU DE BORD'!I5483</f>
        <v>0</v>
      </c>
    </row>
    <row r="5486" spans="84:88" x14ac:dyDescent="0.25">
      <c r="CF5486">
        <f>'[1]TABLEAU DE BORD'!B5484</f>
        <v>0</v>
      </c>
      <c r="CG5486">
        <f>'[1]TABLEAU DE BORD'!E5484-'[1]TABLEAU DE BORD'!C5484</f>
        <v>0</v>
      </c>
      <c r="CI5486">
        <f>'[1]TABLEAU DE BORD'!H5484</f>
        <v>0</v>
      </c>
      <c r="CJ5486">
        <f>'[1]TABLEAU DE BORD'!K5484-'[1]TABLEAU DE BORD'!I5484</f>
        <v>0</v>
      </c>
    </row>
    <row r="5487" spans="84:88" x14ac:dyDescent="0.25">
      <c r="CF5487">
        <f>'[1]TABLEAU DE BORD'!B5485</f>
        <v>0</v>
      </c>
      <c r="CG5487">
        <f>'[1]TABLEAU DE BORD'!E5485-'[1]TABLEAU DE BORD'!C5485</f>
        <v>0</v>
      </c>
      <c r="CI5487">
        <f>'[1]TABLEAU DE BORD'!H5485</f>
        <v>0</v>
      </c>
      <c r="CJ5487">
        <f>'[1]TABLEAU DE BORD'!K5485-'[1]TABLEAU DE BORD'!I5485</f>
        <v>0</v>
      </c>
    </row>
    <row r="5488" spans="84:88" x14ac:dyDescent="0.25">
      <c r="CF5488">
        <f>'[1]TABLEAU DE BORD'!B5486</f>
        <v>0</v>
      </c>
      <c r="CG5488">
        <f>'[1]TABLEAU DE BORD'!E5486-'[1]TABLEAU DE BORD'!C5486</f>
        <v>0</v>
      </c>
      <c r="CI5488">
        <f>'[1]TABLEAU DE BORD'!H5486</f>
        <v>0</v>
      </c>
      <c r="CJ5488">
        <f>'[1]TABLEAU DE BORD'!K5486-'[1]TABLEAU DE BORD'!I5486</f>
        <v>0</v>
      </c>
    </row>
    <row r="5489" spans="84:88" x14ac:dyDescent="0.25">
      <c r="CF5489">
        <f>'[1]TABLEAU DE BORD'!B5487</f>
        <v>0</v>
      </c>
      <c r="CG5489">
        <f>'[1]TABLEAU DE BORD'!E5487-'[1]TABLEAU DE BORD'!C5487</f>
        <v>0</v>
      </c>
      <c r="CI5489">
        <f>'[1]TABLEAU DE BORD'!H5487</f>
        <v>0</v>
      </c>
      <c r="CJ5489">
        <f>'[1]TABLEAU DE BORD'!K5487-'[1]TABLEAU DE BORD'!I5487</f>
        <v>0</v>
      </c>
    </row>
    <row r="5490" spans="84:88" x14ac:dyDescent="0.25">
      <c r="CF5490">
        <f>'[1]TABLEAU DE BORD'!B5488</f>
        <v>0</v>
      </c>
      <c r="CG5490">
        <f>'[1]TABLEAU DE BORD'!E5488-'[1]TABLEAU DE BORD'!C5488</f>
        <v>0</v>
      </c>
      <c r="CI5490">
        <f>'[1]TABLEAU DE BORD'!H5488</f>
        <v>0</v>
      </c>
      <c r="CJ5490">
        <f>'[1]TABLEAU DE BORD'!K5488-'[1]TABLEAU DE BORD'!I5488</f>
        <v>0</v>
      </c>
    </row>
    <row r="5491" spans="84:88" x14ac:dyDescent="0.25">
      <c r="CF5491">
        <f>'[1]TABLEAU DE BORD'!B5489</f>
        <v>0</v>
      </c>
      <c r="CG5491">
        <f>'[1]TABLEAU DE BORD'!E5489-'[1]TABLEAU DE BORD'!C5489</f>
        <v>0</v>
      </c>
      <c r="CI5491">
        <f>'[1]TABLEAU DE BORD'!H5489</f>
        <v>0</v>
      </c>
      <c r="CJ5491">
        <f>'[1]TABLEAU DE BORD'!K5489-'[1]TABLEAU DE BORD'!I5489</f>
        <v>0</v>
      </c>
    </row>
    <row r="5492" spans="84:88" x14ac:dyDescent="0.25">
      <c r="CF5492">
        <f>'[1]TABLEAU DE BORD'!B5490</f>
        <v>0</v>
      </c>
      <c r="CG5492">
        <f>'[1]TABLEAU DE BORD'!E5490-'[1]TABLEAU DE BORD'!C5490</f>
        <v>0</v>
      </c>
      <c r="CI5492">
        <f>'[1]TABLEAU DE BORD'!H5490</f>
        <v>0</v>
      </c>
      <c r="CJ5492">
        <f>'[1]TABLEAU DE BORD'!K5490-'[1]TABLEAU DE BORD'!I5490</f>
        <v>0</v>
      </c>
    </row>
    <row r="5493" spans="84:88" x14ac:dyDescent="0.25">
      <c r="CF5493">
        <f>'[1]TABLEAU DE BORD'!B5491</f>
        <v>0</v>
      </c>
      <c r="CG5493">
        <f>'[1]TABLEAU DE BORD'!E5491-'[1]TABLEAU DE BORD'!C5491</f>
        <v>0</v>
      </c>
      <c r="CI5493">
        <f>'[1]TABLEAU DE BORD'!H5491</f>
        <v>0</v>
      </c>
      <c r="CJ5493">
        <f>'[1]TABLEAU DE BORD'!K5491-'[1]TABLEAU DE BORD'!I5491</f>
        <v>0</v>
      </c>
    </row>
    <row r="5494" spans="84:88" x14ac:dyDescent="0.25">
      <c r="CF5494">
        <f>'[1]TABLEAU DE BORD'!B5492</f>
        <v>0</v>
      </c>
      <c r="CG5494">
        <f>'[1]TABLEAU DE BORD'!E5492-'[1]TABLEAU DE BORD'!C5492</f>
        <v>0</v>
      </c>
      <c r="CI5494">
        <f>'[1]TABLEAU DE BORD'!H5492</f>
        <v>0</v>
      </c>
      <c r="CJ5494">
        <f>'[1]TABLEAU DE BORD'!K5492-'[1]TABLEAU DE BORD'!I5492</f>
        <v>0</v>
      </c>
    </row>
    <row r="5495" spans="84:88" x14ac:dyDescent="0.25">
      <c r="CF5495">
        <f>'[1]TABLEAU DE BORD'!B5493</f>
        <v>0</v>
      </c>
      <c r="CG5495">
        <f>'[1]TABLEAU DE BORD'!E5493-'[1]TABLEAU DE BORD'!C5493</f>
        <v>0</v>
      </c>
      <c r="CI5495">
        <f>'[1]TABLEAU DE BORD'!H5493</f>
        <v>0</v>
      </c>
      <c r="CJ5495">
        <f>'[1]TABLEAU DE BORD'!K5493-'[1]TABLEAU DE BORD'!I5493</f>
        <v>0</v>
      </c>
    </row>
    <row r="5496" spans="84:88" x14ac:dyDescent="0.25">
      <c r="CF5496">
        <f>'[1]TABLEAU DE BORD'!B5494</f>
        <v>0</v>
      </c>
      <c r="CG5496">
        <f>'[1]TABLEAU DE BORD'!E5494-'[1]TABLEAU DE BORD'!C5494</f>
        <v>0</v>
      </c>
      <c r="CI5496">
        <f>'[1]TABLEAU DE BORD'!H5494</f>
        <v>0</v>
      </c>
      <c r="CJ5496">
        <f>'[1]TABLEAU DE BORD'!K5494-'[1]TABLEAU DE BORD'!I5494</f>
        <v>0</v>
      </c>
    </row>
    <row r="5497" spans="84:88" x14ac:dyDescent="0.25">
      <c r="CF5497">
        <f>'[1]TABLEAU DE BORD'!B5495</f>
        <v>0</v>
      </c>
      <c r="CG5497">
        <f>'[1]TABLEAU DE BORD'!E5495-'[1]TABLEAU DE BORD'!C5495</f>
        <v>0</v>
      </c>
      <c r="CI5497">
        <f>'[1]TABLEAU DE BORD'!H5495</f>
        <v>0</v>
      </c>
      <c r="CJ5497">
        <f>'[1]TABLEAU DE BORD'!K5495-'[1]TABLEAU DE BORD'!I5495</f>
        <v>0</v>
      </c>
    </row>
    <row r="5498" spans="84:88" x14ac:dyDescent="0.25">
      <c r="CF5498">
        <f>'[1]TABLEAU DE BORD'!B5496</f>
        <v>0</v>
      </c>
      <c r="CG5498">
        <f>'[1]TABLEAU DE BORD'!E5496-'[1]TABLEAU DE BORD'!C5496</f>
        <v>0</v>
      </c>
      <c r="CI5498">
        <f>'[1]TABLEAU DE BORD'!H5496</f>
        <v>0</v>
      </c>
      <c r="CJ5498">
        <f>'[1]TABLEAU DE BORD'!K5496-'[1]TABLEAU DE BORD'!I5496</f>
        <v>0</v>
      </c>
    </row>
    <row r="5499" spans="84:88" x14ac:dyDescent="0.25">
      <c r="CF5499">
        <f>'[1]TABLEAU DE BORD'!B5497</f>
        <v>0</v>
      </c>
      <c r="CG5499">
        <f>'[1]TABLEAU DE BORD'!E5497-'[1]TABLEAU DE BORD'!C5497</f>
        <v>0</v>
      </c>
      <c r="CI5499">
        <f>'[1]TABLEAU DE BORD'!H5497</f>
        <v>0</v>
      </c>
      <c r="CJ5499">
        <f>'[1]TABLEAU DE BORD'!K5497-'[1]TABLEAU DE BORD'!I5497</f>
        <v>0</v>
      </c>
    </row>
    <row r="5500" spans="84:88" x14ac:dyDescent="0.25">
      <c r="CF5500">
        <f>'[1]TABLEAU DE BORD'!B5498</f>
        <v>0</v>
      </c>
      <c r="CG5500">
        <f>'[1]TABLEAU DE BORD'!E5498-'[1]TABLEAU DE BORD'!C5498</f>
        <v>0</v>
      </c>
      <c r="CI5500">
        <f>'[1]TABLEAU DE BORD'!H5498</f>
        <v>0</v>
      </c>
      <c r="CJ5500">
        <f>'[1]TABLEAU DE BORD'!K5498-'[1]TABLEAU DE BORD'!I5498</f>
        <v>0</v>
      </c>
    </row>
    <row r="5501" spans="84:88" x14ac:dyDescent="0.25">
      <c r="CF5501">
        <f>'[1]TABLEAU DE BORD'!B5499</f>
        <v>0</v>
      </c>
      <c r="CG5501">
        <f>'[1]TABLEAU DE BORD'!E5499-'[1]TABLEAU DE BORD'!C5499</f>
        <v>0</v>
      </c>
      <c r="CI5501">
        <f>'[1]TABLEAU DE BORD'!H5499</f>
        <v>0</v>
      </c>
      <c r="CJ5501">
        <f>'[1]TABLEAU DE BORD'!K5499-'[1]TABLEAU DE BORD'!I5499</f>
        <v>0</v>
      </c>
    </row>
    <row r="5502" spans="84:88" x14ac:dyDescent="0.25">
      <c r="CF5502">
        <f>'[1]TABLEAU DE BORD'!B5500</f>
        <v>0</v>
      </c>
      <c r="CG5502">
        <f>'[1]TABLEAU DE BORD'!E5500-'[1]TABLEAU DE BORD'!C5500</f>
        <v>0</v>
      </c>
      <c r="CI5502">
        <f>'[1]TABLEAU DE BORD'!H5500</f>
        <v>0</v>
      </c>
      <c r="CJ5502">
        <f>'[1]TABLEAU DE BORD'!K5500-'[1]TABLEAU DE BORD'!I5500</f>
        <v>0</v>
      </c>
    </row>
    <row r="5503" spans="84:88" x14ac:dyDescent="0.25">
      <c r="CF5503">
        <f>'[1]TABLEAU DE BORD'!B5501</f>
        <v>0</v>
      </c>
      <c r="CG5503">
        <f>'[1]TABLEAU DE BORD'!E5501-'[1]TABLEAU DE BORD'!C5501</f>
        <v>0</v>
      </c>
      <c r="CI5503">
        <f>'[1]TABLEAU DE BORD'!H5501</f>
        <v>0</v>
      </c>
      <c r="CJ5503">
        <f>'[1]TABLEAU DE BORD'!K5501-'[1]TABLEAU DE BORD'!I5501</f>
        <v>0</v>
      </c>
    </row>
    <row r="5504" spans="84:88" x14ac:dyDescent="0.25">
      <c r="CF5504">
        <f>'[1]TABLEAU DE BORD'!B5502</f>
        <v>0</v>
      </c>
      <c r="CG5504">
        <f>'[1]TABLEAU DE BORD'!E5502-'[1]TABLEAU DE BORD'!C5502</f>
        <v>0</v>
      </c>
      <c r="CI5504">
        <f>'[1]TABLEAU DE BORD'!H5502</f>
        <v>0</v>
      </c>
      <c r="CJ5504">
        <f>'[1]TABLEAU DE BORD'!K5502-'[1]TABLEAU DE BORD'!I5502</f>
        <v>0</v>
      </c>
    </row>
    <row r="5505" spans="84:88" x14ac:dyDescent="0.25">
      <c r="CF5505">
        <f>'[1]TABLEAU DE BORD'!B5503</f>
        <v>0</v>
      </c>
      <c r="CG5505">
        <f>'[1]TABLEAU DE BORD'!E5503-'[1]TABLEAU DE BORD'!C5503</f>
        <v>0</v>
      </c>
      <c r="CI5505">
        <f>'[1]TABLEAU DE BORD'!H5503</f>
        <v>0</v>
      </c>
      <c r="CJ5505">
        <f>'[1]TABLEAU DE BORD'!K5503-'[1]TABLEAU DE BORD'!I5503</f>
        <v>0</v>
      </c>
    </row>
    <row r="5506" spans="84:88" x14ac:dyDescent="0.25">
      <c r="CF5506">
        <f>'[1]TABLEAU DE BORD'!B5504</f>
        <v>0</v>
      </c>
      <c r="CG5506">
        <f>'[1]TABLEAU DE BORD'!E5504-'[1]TABLEAU DE BORD'!C5504</f>
        <v>0</v>
      </c>
      <c r="CI5506">
        <f>'[1]TABLEAU DE BORD'!H5504</f>
        <v>0</v>
      </c>
      <c r="CJ5506">
        <f>'[1]TABLEAU DE BORD'!K5504-'[1]TABLEAU DE BORD'!I5504</f>
        <v>0</v>
      </c>
    </row>
    <row r="5507" spans="84:88" x14ac:dyDescent="0.25">
      <c r="CF5507">
        <f>'[1]TABLEAU DE BORD'!B5505</f>
        <v>0</v>
      </c>
      <c r="CG5507">
        <f>'[1]TABLEAU DE BORD'!E5505-'[1]TABLEAU DE BORD'!C5505</f>
        <v>0</v>
      </c>
      <c r="CI5507">
        <f>'[1]TABLEAU DE BORD'!H5505</f>
        <v>0</v>
      </c>
      <c r="CJ5507">
        <f>'[1]TABLEAU DE BORD'!K5505-'[1]TABLEAU DE BORD'!I5505</f>
        <v>0</v>
      </c>
    </row>
    <row r="5508" spans="84:88" x14ac:dyDescent="0.25">
      <c r="CF5508">
        <f>'[1]TABLEAU DE BORD'!B5506</f>
        <v>0</v>
      </c>
      <c r="CG5508">
        <f>'[1]TABLEAU DE BORD'!E5506-'[1]TABLEAU DE BORD'!C5506</f>
        <v>0</v>
      </c>
      <c r="CI5508">
        <f>'[1]TABLEAU DE BORD'!H5506</f>
        <v>0</v>
      </c>
      <c r="CJ5508">
        <f>'[1]TABLEAU DE BORD'!K5506-'[1]TABLEAU DE BORD'!I5506</f>
        <v>0</v>
      </c>
    </row>
    <row r="5509" spans="84:88" x14ac:dyDescent="0.25">
      <c r="CF5509">
        <f>'[1]TABLEAU DE BORD'!B5507</f>
        <v>0</v>
      </c>
      <c r="CG5509">
        <f>'[1]TABLEAU DE BORD'!E5507-'[1]TABLEAU DE BORD'!C5507</f>
        <v>0</v>
      </c>
      <c r="CI5509">
        <f>'[1]TABLEAU DE BORD'!H5507</f>
        <v>0</v>
      </c>
      <c r="CJ5509">
        <f>'[1]TABLEAU DE BORD'!K5507-'[1]TABLEAU DE BORD'!I5507</f>
        <v>0</v>
      </c>
    </row>
    <row r="5510" spans="84:88" x14ac:dyDescent="0.25">
      <c r="CF5510">
        <f>'[1]TABLEAU DE BORD'!B5508</f>
        <v>0</v>
      </c>
      <c r="CG5510">
        <f>'[1]TABLEAU DE BORD'!E5508-'[1]TABLEAU DE BORD'!C5508</f>
        <v>0</v>
      </c>
      <c r="CI5510">
        <f>'[1]TABLEAU DE BORD'!H5508</f>
        <v>0</v>
      </c>
      <c r="CJ5510">
        <f>'[1]TABLEAU DE BORD'!K5508-'[1]TABLEAU DE BORD'!I5508</f>
        <v>0</v>
      </c>
    </row>
    <row r="5511" spans="84:88" x14ac:dyDescent="0.25">
      <c r="CF5511">
        <f>'[1]TABLEAU DE BORD'!B5509</f>
        <v>0</v>
      </c>
      <c r="CG5511">
        <f>'[1]TABLEAU DE BORD'!E5509-'[1]TABLEAU DE BORD'!C5509</f>
        <v>0</v>
      </c>
      <c r="CI5511">
        <f>'[1]TABLEAU DE BORD'!H5509</f>
        <v>0</v>
      </c>
      <c r="CJ5511">
        <f>'[1]TABLEAU DE BORD'!K5509-'[1]TABLEAU DE BORD'!I5509</f>
        <v>0</v>
      </c>
    </row>
    <row r="5512" spans="84:88" x14ac:dyDescent="0.25">
      <c r="CF5512">
        <f>'[1]TABLEAU DE BORD'!B5510</f>
        <v>0</v>
      </c>
      <c r="CG5512">
        <f>'[1]TABLEAU DE BORD'!E5510-'[1]TABLEAU DE BORD'!C5510</f>
        <v>0</v>
      </c>
      <c r="CI5512">
        <f>'[1]TABLEAU DE BORD'!H5510</f>
        <v>0</v>
      </c>
      <c r="CJ5512">
        <f>'[1]TABLEAU DE BORD'!K5510-'[1]TABLEAU DE BORD'!I5510</f>
        <v>0</v>
      </c>
    </row>
    <row r="5513" spans="84:88" x14ac:dyDescent="0.25">
      <c r="CF5513">
        <f>'[1]TABLEAU DE BORD'!B5511</f>
        <v>0</v>
      </c>
      <c r="CG5513">
        <f>'[1]TABLEAU DE BORD'!E5511-'[1]TABLEAU DE BORD'!C5511</f>
        <v>0</v>
      </c>
      <c r="CI5513">
        <f>'[1]TABLEAU DE BORD'!H5511</f>
        <v>0</v>
      </c>
      <c r="CJ5513">
        <f>'[1]TABLEAU DE BORD'!K5511-'[1]TABLEAU DE BORD'!I5511</f>
        <v>0</v>
      </c>
    </row>
    <row r="5514" spans="84:88" x14ac:dyDescent="0.25">
      <c r="CF5514">
        <f>'[1]TABLEAU DE BORD'!B5512</f>
        <v>0</v>
      </c>
      <c r="CG5514">
        <f>'[1]TABLEAU DE BORD'!E5512-'[1]TABLEAU DE BORD'!C5512</f>
        <v>0</v>
      </c>
      <c r="CI5514">
        <f>'[1]TABLEAU DE BORD'!H5512</f>
        <v>0</v>
      </c>
      <c r="CJ5514">
        <f>'[1]TABLEAU DE BORD'!K5512-'[1]TABLEAU DE BORD'!I5512</f>
        <v>0</v>
      </c>
    </row>
    <row r="5515" spans="84:88" x14ac:dyDescent="0.25">
      <c r="CF5515">
        <f>'[1]TABLEAU DE BORD'!B5513</f>
        <v>0</v>
      </c>
      <c r="CG5515">
        <f>'[1]TABLEAU DE BORD'!E5513-'[1]TABLEAU DE BORD'!C5513</f>
        <v>0</v>
      </c>
      <c r="CI5515">
        <f>'[1]TABLEAU DE BORD'!H5513</f>
        <v>0</v>
      </c>
      <c r="CJ5515">
        <f>'[1]TABLEAU DE BORD'!K5513-'[1]TABLEAU DE BORD'!I5513</f>
        <v>0</v>
      </c>
    </row>
    <row r="5516" spans="84:88" x14ac:dyDescent="0.25">
      <c r="CF5516">
        <f>'[1]TABLEAU DE BORD'!B5514</f>
        <v>0</v>
      </c>
      <c r="CG5516">
        <f>'[1]TABLEAU DE BORD'!E5514-'[1]TABLEAU DE BORD'!C5514</f>
        <v>0</v>
      </c>
      <c r="CI5516">
        <f>'[1]TABLEAU DE BORD'!H5514</f>
        <v>0</v>
      </c>
      <c r="CJ5516">
        <f>'[1]TABLEAU DE BORD'!K5514-'[1]TABLEAU DE BORD'!I5514</f>
        <v>0</v>
      </c>
    </row>
    <row r="5517" spans="84:88" x14ac:dyDescent="0.25">
      <c r="CF5517">
        <f>'[1]TABLEAU DE BORD'!B5515</f>
        <v>0</v>
      </c>
      <c r="CG5517">
        <f>'[1]TABLEAU DE BORD'!E5515-'[1]TABLEAU DE BORD'!C5515</f>
        <v>0</v>
      </c>
      <c r="CI5517">
        <f>'[1]TABLEAU DE BORD'!H5515</f>
        <v>0</v>
      </c>
      <c r="CJ5517">
        <f>'[1]TABLEAU DE BORD'!K5515-'[1]TABLEAU DE BORD'!I5515</f>
        <v>0</v>
      </c>
    </row>
    <row r="5518" spans="84:88" x14ac:dyDescent="0.25">
      <c r="CF5518">
        <f>'[1]TABLEAU DE BORD'!B5516</f>
        <v>0</v>
      </c>
      <c r="CG5518">
        <f>'[1]TABLEAU DE BORD'!E5516-'[1]TABLEAU DE BORD'!C5516</f>
        <v>0</v>
      </c>
      <c r="CI5518">
        <f>'[1]TABLEAU DE BORD'!H5516</f>
        <v>0</v>
      </c>
      <c r="CJ5518">
        <f>'[1]TABLEAU DE BORD'!K5516-'[1]TABLEAU DE BORD'!I5516</f>
        <v>0</v>
      </c>
    </row>
    <row r="5519" spans="84:88" x14ac:dyDescent="0.25">
      <c r="CF5519">
        <f>'[1]TABLEAU DE BORD'!B5517</f>
        <v>0</v>
      </c>
      <c r="CG5519">
        <f>'[1]TABLEAU DE BORD'!E5517-'[1]TABLEAU DE BORD'!C5517</f>
        <v>0</v>
      </c>
      <c r="CI5519">
        <f>'[1]TABLEAU DE BORD'!H5517</f>
        <v>0</v>
      </c>
      <c r="CJ5519">
        <f>'[1]TABLEAU DE BORD'!K5517-'[1]TABLEAU DE BORD'!I5517</f>
        <v>0</v>
      </c>
    </row>
    <row r="5520" spans="84:88" x14ac:dyDescent="0.25">
      <c r="CF5520">
        <f>'[1]TABLEAU DE BORD'!B5518</f>
        <v>0</v>
      </c>
      <c r="CG5520">
        <f>'[1]TABLEAU DE BORD'!E5518-'[1]TABLEAU DE BORD'!C5518</f>
        <v>0</v>
      </c>
      <c r="CI5520">
        <f>'[1]TABLEAU DE BORD'!H5518</f>
        <v>0</v>
      </c>
      <c r="CJ5520">
        <f>'[1]TABLEAU DE BORD'!K5518-'[1]TABLEAU DE BORD'!I5518</f>
        <v>0</v>
      </c>
    </row>
    <row r="5521" spans="84:88" x14ac:dyDescent="0.25">
      <c r="CF5521">
        <f>'[1]TABLEAU DE BORD'!B5519</f>
        <v>0</v>
      </c>
      <c r="CG5521">
        <f>'[1]TABLEAU DE BORD'!E5519-'[1]TABLEAU DE BORD'!C5519</f>
        <v>0</v>
      </c>
      <c r="CI5521">
        <f>'[1]TABLEAU DE BORD'!H5519</f>
        <v>0</v>
      </c>
      <c r="CJ5521">
        <f>'[1]TABLEAU DE BORD'!K5519-'[1]TABLEAU DE BORD'!I5519</f>
        <v>0</v>
      </c>
    </row>
    <row r="5522" spans="84:88" x14ac:dyDescent="0.25">
      <c r="CF5522">
        <f>'[1]TABLEAU DE BORD'!B5520</f>
        <v>0</v>
      </c>
      <c r="CG5522">
        <f>'[1]TABLEAU DE BORD'!E5520-'[1]TABLEAU DE BORD'!C5520</f>
        <v>0</v>
      </c>
      <c r="CI5522">
        <f>'[1]TABLEAU DE BORD'!H5520</f>
        <v>0</v>
      </c>
      <c r="CJ5522">
        <f>'[1]TABLEAU DE BORD'!K5520-'[1]TABLEAU DE BORD'!I5520</f>
        <v>0</v>
      </c>
    </row>
    <row r="5523" spans="84:88" x14ac:dyDescent="0.25">
      <c r="CF5523">
        <f>'[1]TABLEAU DE BORD'!B5521</f>
        <v>0</v>
      </c>
      <c r="CG5523">
        <f>'[1]TABLEAU DE BORD'!E5521-'[1]TABLEAU DE BORD'!C5521</f>
        <v>0</v>
      </c>
      <c r="CI5523">
        <f>'[1]TABLEAU DE BORD'!H5521</f>
        <v>0</v>
      </c>
      <c r="CJ5523">
        <f>'[1]TABLEAU DE BORD'!K5521-'[1]TABLEAU DE BORD'!I5521</f>
        <v>0</v>
      </c>
    </row>
    <row r="5524" spans="84:88" x14ac:dyDescent="0.25">
      <c r="CF5524">
        <f>'[1]TABLEAU DE BORD'!B5522</f>
        <v>0</v>
      </c>
      <c r="CG5524">
        <f>'[1]TABLEAU DE BORD'!E5522-'[1]TABLEAU DE BORD'!C5522</f>
        <v>0</v>
      </c>
      <c r="CI5524">
        <f>'[1]TABLEAU DE BORD'!H5522</f>
        <v>0</v>
      </c>
      <c r="CJ5524">
        <f>'[1]TABLEAU DE BORD'!K5522-'[1]TABLEAU DE BORD'!I5522</f>
        <v>0</v>
      </c>
    </row>
    <row r="5525" spans="84:88" x14ac:dyDescent="0.25">
      <c r="CF5525">
        <f>'[1]TABLEAU DE BORD'!B5523</f>
        <v>0</v>
      </c>
      <c r="CG5525">
        <f>'[1]TABLEAU DE BORD'!E5523-'[1]TABLEAU DE BORD'!C5523</f>
        <v>0</v>
      </c>
      <c r="CI5525">
        <f>'[1]TABLEAU DE BORD'!H5523</f>
        <v>0</v>
      </c>
      <c r="CJ5525">
        <f>'[1]TABLEAU DE BORD'!K5523-'[1]TABLEAU DE BORD'!I5523</f>
        <v>0</v>
      </c>
    </row>
    <row r="5526" spans="84:88" x14ac:dyDescent="0.25">
      <c r="CF5526">
        <f>'[1]TABLEAU DE BORD'!B5524</f>
        <v>0</v>
      </c>
      <c r="CG5526">
        <f>'[1]TABLEAU DE BORD'!E5524-'[1]TABLEAU DE BORD'!C5524</f>
        <v>0</v>
      </c>
      <c r="CI5526">
        <f>'[1]TABLEAU DE BORD'!H5524</f>
        <v>0</v>
      </c>
      <c r="CJ5526">
        <f>'[1]TABLEAU DE BORD'!K5524-'[1]TABLEAU DE BORD'!I5524</f>
        <v>0</v>
      </c>
    </row>
    <row r="5527" spans="84:88" x14ac:dyDescent="0.25">
      <c r="CF5527">
        <f>'[1]TABLEAU DE BORD'!B5525</f>
        <v>0</v>
      </c>
      <c r="CG5527">
        <f>'[1]TABLEAU DE BORD'!E5525-'[1]TABLEAU DE BORD'!C5525</f>
        <v>0</v>
      </c>
      <c r="CI5527">
        <f>'[1]TABLEAU DE BORD'!H5525</f>
        <v>0</v>
      </c>
      <c r="CJ5527">
        <f>'[1]TABLEAU DE BORD'!K5525-'[1]TABLEAU DE BORD'!I5525</f>
        <v>0</v>
      </c>
    </row>
    <row r="5528" spans="84:88" x14ac:dyDescent="0.25">
      <c r="CF5528">
        <f>'[1]TABLEAU DE BORD'!B5526</f>
        <v>0</v>
      </c>
      <c r="CG5528">
        <f>'[1]TABLEAU DE BORD'!E5526-'[1]TABLEAU DE BORD'!C5526</f>
        <v>0</v>
      </c>
      <c r="CI5528">
        <f>'[1]TABLEAU DE BORD'!H5526</f>
        <v>0</v>
      </c>
      <c r="CJ5528">
        <f>'[1]TABLEAU DE BORD'!K5526-'[1]TABLEAU DE BORD'!I5526</f>
        <v>0</v>
      </c>
    </row>
    <row r="5529" spans="84:88" x14ac:dyDescent="0.25">
      <c r="CF5529">
        <f>'[1]TABLEAU DE BORD'!B5527</f>
        <v>0</v>
      </c>
      <c r="CG5529">
        <f>'[1]TABLEAU DE BORD'!E5527-'[1]TABLEAU DE BORD'!C5527</f>
        <v>0</v>
      </c>
      <c r="CI5529">
        <f>'[1]TABLEAU DE BORD'!H5527</f>
        <v>0</v>
      </c>
      <c r="CJ5529">
        <f>'[1]TABLEAU DE BORD'!K5527-'[1]TABLEAU DE BORD'!I5527</f>
        <v>0</v>
      </c>
    </row>
    <row r="5530" spans="84:88" x14ac:dyDescent="0.25">
      <c r="CF5530">
        <f>'[1]TABLEAU DE BORD'!B5528</f>
        <v>0</v>
      </c>
      <c r="CG5530">
        <f>'[1]TABLEAU DE BORD'!E5528-'[1]TABLEAU DE BORD'!C5528</f>
        <v>0</v>
      </c>
      <c r="CI5530">
        <f>'[1]TABLEAU DE BORD'!H5528</f>
        <v>0</v>
      </c>
      <c r="CJ5530">
        <f>'[1]TABLEAU DE BORD'!K5528-'[1]TABLEAU DE BORD'!I5528</f>
        <v>0</v>
      </c>
    </row>
    <row r="5531" spans="84:88" x14ac:dyDescent="0.25">
      <c r="CF5531">
        <f>'[1]TABLEAU DE BORD'!B5529</f>
        <v>0</v>
      </c>
      <c r="CG5531">
        <f>'[1]TABLEAU DE BORD'!E5529-'[1]TABLEAU DE BORD'!C5529</f>
        <v>0</v>
      </c>
      <c r="CI5531">
        <f>'[1]TABLEAU DE BORD'!H5529</f>
        <v>0</v>
      </c>
      <c r="CJ5531">
        <f>'[1]TABLEAU DE BORD'!K5529-'[1]TABLEAU DE BORD'!I5529</f>
        <v>0</v>
      </c>
    </row>
    <row r="5532" spans="84:88" x14ac:dyDescent="0.25">
      <c r="CF5532">
        <f>'[1]TABLEAU DE BORD'!B5530</f>
        <v>0</v>
      </c>
      <c r="CG5532">
        <f>'[1]TABLEAU DE BORD'!E5530-'[1]TABLEAU DE BORD'!C5530</f>
        <v>0</v>
      </c>
      <c r="CI5532">
        <f>'[1]TABLEAU DE BORD'!H5530</f>
        <v>0</v>
      </c>
      <c r="CJ5532">
        <f>'[1]TABLEAU DE BORD'!K5530-'[1]TABLEAU DE BORD'!I5530</f>
        <v>0</v>
      </c>
    </row>
    <row r="5533" spans="84:88" x14ac:dyDescent="0.25">
      <c r="CF5533">
        <f>'[1]TABLEAU DE BORD'!B5531</f>
        <v>0</v>
      </c>
      <c r="CG5533">
        <f>'[1]TABLEAU DE BORD'!E5531-'[1]TABLEAU DE BORD'!C5531</f>
        <v>0</v>
      </c>
      <c r="CI5533">
        <f>'[1]TABLEAU DE BORD'!H5531</f>
        <v>0</v>
      </c>
      <c r="CJ5533">
        <f>'[1]TABLEAU DE BORD'!K5531-'[1]TABLEAU DE BORD'!I5531</f>
        <v>0</v>
      </c>
    </row>
    <row r="5534" spans="84:88" x14ac:dyDescent="0.25">
      <c r="CF5534">
        <f>'[1]TABLEAU DE BORD'!B5532</f>
        <v>0</v>
      </c>
      <c r="CG5534">
        <f>'[1]TABLEAU DE BORD'!E5532-'[1]TABLEAU DE BORD'!C5532</f>
        <v>0</v>
      </c>
      <c r="CI5534">
        <f>'[1]TABLEAU DE BORD'!H5532</f>
        <v>0</v>
      </c>
      <c r="CJ5534">
        <f>'[1]TABLEAU DE BORD'!K5532-'[1]TABLEAU DE BORD'!I5532</f>
        <v>0</v>
      </c>
    </row>
    <row r="5535" spans="84:88" x14ac:dyDescent="0.25">
      <c r="CF5535">
        <f>'[1]TABLEAU DE BORD'!B5533</f>
        <v>0</v>
      </c>
      <c r="CG5535">
        <f>'[1]TABLEAU DE BORD'!E5533-'[1]TABLEAU DE BORD'!C5533</f>
        <v>0</v>
      </c>
      <c r="CI5535">
        <f>'[1]TABLEAU DE BORD'!H5533</f>
        <v>0</v>
      </c>
      <c r="CJ5535">
        <f>'[1]TABLEAU DE BORD'!K5533-'[1]TABLEAU DE BORD'!I5533</f>
        <v>0</v>
      </c>
    </row>
    <row r="5536" spans="84:88" x14ac:dyDescent="0.25">
      <c r="CF5536">
        <f>'[1]TABLEAU DE BORD'!B5534</f>
        <v>0</v>
      </c>
      <c r="CG5536">
        <f>'[1]TABLEAU DE BORD'!E5534-'[1]TABLEAU DE BORD'!C5534</f>
        <v>0</v>
      </c>
      <c r="CI5536">
        <f>'[1]TABLEAU DE BORD'!H5534</f>
        <v>0</v>
      </c>
      <c r="CJ5536">
        <f>'[1]TABLEAU DE BORD'!K5534-'[1]TABLEAU DE BORD'!I5534</f>
        <v>0</v>
      </c>
    </row>
    <row r="5537" spans="84:88" x14ac:dyDescent="0.25">
      <c r="CF5537">
        <f>'[1]TABLEAU DE BORD'!B5535</f>
        <v>0</v>
      </c>
      <c r="CG5537">
        <f>'[1]TABLEAU DE BORD'!E5535-'[1]TABLEAU DE BORD'!C5535</f>
        <v>0</v>
      </c>
      <c r="CI5537">
        <f>'[1]TABLEAU DE BORD'!H5535</f>
        <v>0</v>
      </c>
      <c r="CJ5537">
        <f>'[1]TABLEAU DE BORD'!K5535-'[1]TABLEAU DE BORD'!I5535</f>
        <v>0</v>
      </c>
    </row>
    <row r="5538" spans="84:88" x14ac:dyDescent="0.25">
      <c r="CF5538">
        <f>'[1]TABLEAU DE BORD'!B5536</f>
        <v>0</v>
      </c>
      <c r="CG5538">
        <f>'[1]TABLEAU DE BORD'!E5536-'[1]TABLEAU DE BORD'!C5536</f>
        <v>0</v>
      </c>
      <c r="CI5538">
        <f>'[1]TABLEAU DE BORD'!H5536</f>
        <v>0</v>
      </c>
      <c r="CJ5538">
        <f>'[1]TABLEAU DE BORD'!K5536-'[1]TABLEAU DE BORD'!I5536</f>
        <v>0</v>
      </c>
    </row>
    <row r="5539" spans="84:88" x14ac:dyDescent="0.25">
      <c r="CF5539">
        <f>'[1]TABLEAU DE BORD'!B5537</f>
        <v>0</v>
      </c>
      <c r="CG5539">
        <f>'[1]TABLEAU DE BORD'!E5537-'[1]TABLEAU DE BORD'!C5537</f>
        <v>0</v>
      </c>
      <c r="CI5539">
        <f>'[1]TABLEAU DE BORD'!H5537</f>
        <v>0</v>
      </c>
      <c r="CJ5539">
        <f>'[1]TABLEAU DE BORD'!K5537-'[1]TABLEAU DE BORD'!I5537</f>
        <v>0</v>
      </c>
    </row>
    <row r="5540" spans="84:88" x14ac:dyDescent="0.25">
      <c r="CF5540">
        <f>'[1]TABLEAU DE BORD'!B5538</f>
        <v>0</v>
      </c>
      <c r="CG5540">
        <f>'[1]TABLEAU DE BORD'!E5538-'[1]TABLEAU DE BORD'!C5538</f>
        <v>0</v>
      </c>
      <c r="CI5540">
        <f>'[1]TABLEAU DE BORD'!H5538</f>
        <v>0</v>
      </c>
      <c r="CJ5540">
        <f>'[1]TABLEAU DE BORD'!K5538-'[1]TABLEAU DE BORD'!I5538</f>
        <v>0</v>
      </c>
    </row>
    <row r="5541" spans="84:88" x14ac:dyDescent="0.25">
      <c r="CF5541">
        <f>'[1]TABLEAU DE BORD'!B5539</f>
        <v>0</v>
      </c>
      <c r="CG5541">
        <f>'[1]TABLEAU DE BORD'!E5539-'[1]TABLEAU DE BORD'!C5539</f>
        <v>0</v>
      </c>
      <c r="CI5541">
        <f>'[1]TABLEAU DE BORD'!H5539</f>
        <v>0</v>
      </c>
      <c r="CJ5541">
        <f>'[1]TABLEAU DE BORD'!K5539-'[1]TABLEAU DE BORD'!I5539</f>
        <v>0</v>
      </c>
    </row>
    <row r="5542" spans="84:88" x14ac:dyDescent="0.25">
      <c r="CF5542">
        <f>'[1]TABLEAU DE BORD'!B5540</f>
        <v>0</v>
      </c>
      <c r="CG5542">
        <f>'[1]TABLEAU DE BORD'!E5540-'[1]TABLEAU DE BORD'!C5540</f>
        <v>0</v>
      </c>
      <c r="CI5542">
        <f>'[1]TABLEAU DE BORD'!H5540</f>
        <v>0</v>
      </c>
      <c r="CJ5542">
        <f>'[1]TABLEAU DE BORD'!K5540-'[1]TABLEAU DE BORD'!I5540</f>
        <v>0</v>
      </c>
    </row>
    <row r="5543" spans="84:88" x14ac:dyDescent="0.25">
      <c r="CF5543">
        <f>'[1]TABLEAU DE BORD'!B5541</f>
        <v>0</v>
      </c>
      <c r="CG5543">
        <f>'[1]TABLEAU DE BORD'!E5541-'[1]TABLEAU DE BORD'!C5541</f>
        <v>0</v>
      </c>
      <c r="CI5543">
        <f>'[1]TABLEAU DE BORD'!H5541</f>
        <v>0</v>
      </c>
      <c r="CJ5543">
        <f>'[1]TABLEAU DE BORD'!K5541-'[1]TABLEAU DE BORD'!I5541</f>
        <v>0</v>
      </c>
    </row>
    <row r="5544" spans="84:88" x14ac:dyDescent="0.25">
      <c r="CF5544">
        <f>'[1]TABLEAU DE BORD'!B5542</f>
        <v>0</v>
      </c>
      <c r="CG5544">
        <f>'[1]TABLEAU DE BORD'!E5542-'[1]TABLEAU DE BORD'!C5542</f>
        <v>0</v>
      </c>
      <c r="CI5544">
        <f>'[1]TABLEAU DE BORD'!H5542</f>
        <v>0</v>
      </c>
      <c r="CJ5544">
        <f>'[1]TABLEAU DE BORD'!K5542-'[1]TABLEAU DE BORD'!I5542</f>
        <v>0</v>
      </c>
    </row>
    <row r="5545" spans="84:88" x14ac:dyDescent="0.25">
      <c r="CF5545">
        <f>'[1]TABLEAU DE BORD'!B5543</f>
        <v>0</v>
      </c>
      <c r="CG5545">
        <f>'[1]TABLEAU DE BORD'!E5543-'[1]TABLEAU DE BORD'!C5543</f>
        <v>0</v>
      </c>
      <c r="CI5545">
        <f>'[1]TABLEAU DE BORD'!H5543</f>
        <v>0</v>
      </c>
      <c r="CJ5545">
        <f>'[1]TABLEAU DE BORD'!K5543-'[1]TABLEAU DE BORD'!I5543</f>
        <v>0</v>
      </c>
    </row>
    <row r="5546" spans="84:88" x14ac:dyDescent="0.25">
      <c r="CF5546">
        <f>'[1]TABLEAU DE BORD'!B5544</f>
        <v>0</v>
      </c>
      <c r="CG5546">
        <f>'[1]TABLEAU DE BORD'!E5544-'[1]TABLEAU DE BORD'!C5544</f>
        <v>0</v>
      </c>
      <c r="CI5546">
        <f>'[1]TABLEAU DE BORD'!H5544</f>
        <v>0</v>
      </c>
      <c r="CJ5546">
        <f>'[1]TABLEAU DE BORD'!K5544-'[1]TABLEAU DE BORD'!I5544</f>
        <v>0</v>
      </c>
    </row>
    <row r="5547" spans="84:88" x14ac:dyDescent="0.25">
      <c r="CF5547">
        <f>'[1]TABLEAU DE BORD'!B5545</f>
        <v>0</v>
      </c>
      <c r="CG5547">
        <f>'[1]TABLEAU DE BORD'!E5545-'[1]TABLEAU DE BORD'!C5545</f>
        <v>0</v>
      </c>
      <c r="CI5547">
        <f>'[1]TABLEAU DE BORD'!H5545</f>
        <v>0</v>
      </c>
      <c r="CJ5547">
        <f>'[1]TABLEAU DE BORD'!K5545-'[1]TABLEAU DE BORD'!I5545</f>
        <v>0</v>
      </c>
    </row>
    <row r="5548" spans="84:88" x14ac:dyDescent="0.25">
      <c r="CF5548">
        <f>'[1]TABLEAU DE BORD'!B5546</f>
        <v>0</v>
      </c>
      <c r="CG5548">
        <f>'[1]TABLEAU DE BORD'!E5546-'[1]TABLEAU DE BORD'!C5546</f>
        <v>0</v>
      </c>
      <c r="CI5548">
        <f>'[1]TABLEAU DE BORD'!H5546</f>
        <v>0</v>
      </c>
      <c r="CJ5548">
        <f>'[1]TABLEAU DE BORD'!K5546-'[1]TABLEAU DE BORD'!I5546</f>
        <v>0</v>
      </c>
    </row>
    <row r="5549" spans="84:88" x14ac:dyDescent="0.25">
      <c r="CF5549">
        <f>'[1]TABLEAU DE BORD'!B5547</f>
        <v>0</v>
      </c>
      <c r="CG5549">
        <f>'[1]TABLEAU DE BORD'!E5547-'[1]TABLEAU DE BORD'!C5547</f>
        <v>0</v>
      </c>
      <c r="CI5549">
        <f>'[1]TABLEAU DE BORD'!H5547</f>
        <v>0</v>
      </c>
      <c r="CJ5549">
        <f>'[1]TABLEAU DE BORD'!K5547-'[1]TABLEAU DE BORD'!I5547</f>
        <v>0</v>
      </c>
    </row>
    <row r="5550" spans="84:88" x14ac:dyDescent="0.25">
      <c r="CF5550">
        <f>'[1]TABLEAU DE BORD'!B5548</f>
        <v>0</v>
      </c>
      <c r="CG5550">
        <f>'[1]TABLEAU DE BORD'!E5548-'[1]TABLEAU DE BORD'!C5548</f>
        <v>0</v>
      </c>
      <c r="CI5550">
        <f>'[1]TABLEAU DE BORD'!H5548</f>
        <v>0</v>
      </c>
      <c r="CJ5550">
        <f>'[1]TABLEAU DE BORD'!K5548-'[1]TABLEAU DE BORD'!I5548</f>
        <v>0</v>
      </c>
    </row>
    <row r="5551" spans="84:88" x14ac:dyDescent="0.25">
      <c r="CF5551">
        <f>'[1]TABLEAU DE BORD'!B5549</f>
        <v>0</v>
      </c>
      <c r="CG5551">
        <f>'[1]TABLEAU DE BORD'!E5549-'[1]TABLEAU DE BORD'!C5549</f>
        <v>0</v>
      </c>
      <c r="CI5551">
        <f>'[1]TABLEAU DE BORD'!H5549</f>
        <v>0</v>
      </c>
      <c r="CJ5551">
        <f>'[1]TABLEAU DE BORD'!K5549-'[1]TABLEAU DE BORD'!I5549</f>
        <v>0</v>
      </c>
    </row>
    <row r="5552" spans="84:88" x14ac:dyDescent="0.25">
      <c r="CF5552">
        <f>'[1]TABLEAU DE BORD'!B5550</f>
        <v>0</v>
      </c>
      <c r="CG5552">
        <f>'[1]TABLEAU DE BORD'!E5550-'[1]TABLEAU DE BORD'!C5550</f>
        <v>0</v>
      </c>
      <c r="CI5552">
        <f>'[1]TABLEAU DE BORD'!H5550</f>
        <v>0</v>
      </c>
      <c r="CJ5552">
        <f>'[1]TABLEAU DE BORD'!K5550-'[1]TABLEAU DE BORD'!I5550</f>
        <v>0</v>
      </c>
    </row>
    <row r="5553" spans="84:88" x14ac:dyDescent="0.25">
      <c r="CF5553">
        <f>'[1]TABLEAU DE BORD'!B5551</f>
        <v>0</v>
      </c>
      <c r="CG5553">
        <f>'[1]TABLEAU DE BORD'!E5551-'[1]TABLEAU DE BORD'!C5551</f>
        <v>0</v>
      </c>
      <c r="CI5553">
        <f>'[1]TABLEAU DE BORD'!H5551</f>
        <v>0</v>
      </c>
      <c r="CJ5553">
        <f>'[1]TABLEAU DE BORD'!K5551-'[1]TABLEAU DE BORD'!I5551</f>
        <v>0</v>
      </c>
    </row>
    <row r="5554" spans="84:88" x14ac:dyDescent="0.25">
      <c r="CF5554">
        <f>'[1]TABLEAU DE BORD'!B5552</f>
        <v>0</v>
      </c>
      <c r="CG5554">
        <f>'[1]TABLEAU DE BORD'!E5552-'[1]TABLEAU DE BORD'!C5552</f>
        <v>0</v>
      </c>
      <c r="CI5554">
        <f>'[1]TABLEAU DE BORD'!H5552</f>
        <v>0</v>
      </c>
      <c r="CJ5554">
        <f>'[1]TABLEAU DE BORD'!K5552-'[1]TABLEAU DE BORD'!I5552</f>
        <v>0</v>
      </c>
    </row>
    <row r="5555" spans="84:88" x14ac:dyDescent="0.25">
      <c r="CF5555">
        <f>'[1]TABLEAU DE BORD'!B5553</f>
        <v>0</v>
      </c>
      <c r="CG5555">
        <f>'[1]TABLEAU DE BORD'!E5553-'[1]TABLEAU DE BORD'!C5553</f>
        <v>0</v>
      </c>
      <c r="CI5555">
        <f>'[1]TABLEAU DE BORD'!H5553</f>
        <v>0</v>
      </c>
      <c r="CJ5555">
        <f>'[1]TABLEAU DE BORD'!K5553-'[1]TABLEAU DE BORD'!I5553</f>
        <v>0</v>
      </c>
    </row>
    <row r="5556" spans="84:88" x14ac:dyDescent="0.25">
      <c r="CF5556">
        <f>'[1]TABLEAU DE BORD'!B5554</f>
        <v>0</v>
      </c>
      <c r="CG5556">
        <f>'[1]TABLEAU DE BORD'!E5554-'[1]TABLEAU DE BORD'!C5554</f>
        <v>0</v>
      </c>
      <c r="CI5556">
        <f>'[1]TABLEAU DE BORD'!H5554</f>
        <v>0</v>
      </c>
      <c r="CJ5556">
        <f>'[1]TABLEAU DE BORD'!K5554-'[1]TABLEAU DE BORD'!I5554</f>
        <v>0</v>
      </c>
    </row>
    <row r="5557" spans="84:88" x14ac:dyDescent="0.25">
      <c r="CF5557">
        <f>'[1]TABLEAU DE BORD'!B5555</f>
        <v>0</v>
      </c>
      <c r="CG5557">
        <f>'[1]TABLEAU DE BORD'!E5555-'[1]TABLEAU DE BORD'!C5555</f>
        <v>0</v>
      </c>
      <c r="CI5557">
        <f>'[1]TABLEAU DE BORD'!H5555</f>
        <v>0</v>
      </c>
      <c r="CJ5557">
        <f>'[1]TABLEAU DE BORD'!K5555-'[1]TABLEAU DE BORD'!I5555</f>
        <v>0</v>
      </c>
    </row>
    <row r="5558" spans="84:88" x14ac:dyDescent="0.25">
      <c r="CF5558">
        <f>'[1]TABLEAU DE BORD'!B5556</f>
        <v>0</v>
      </c>
      <c r="CG5558">
        <f>'[1]TABLEAU DE BORD'!E5556-'[1]TABLEAU DE BORD'!C5556</f>
        <v>0</v>
      </c>
      <c r="CI5558">
        <f>'[1]TABLEAU DE BORD'!H5556</f>
        <v>0</v>
      </c>
      <c r="CJ5558">
        <f>'[1]TABLEAU DE BORD'!K5556-'[1]TABLEAU DE BORD'!I5556</f>
        <v>0</v>
      </c>
    </row>
    <row r="5559" spans="84:88" x14ac:dyDescent="0.25">
      <c r="CF5559">
        <f>'[1]TABLEAU DE BORD'!B5557</f>
        <v>0</v>
      </c>
      <c r="CG5559">
        <f>'[1]TABLEAU DE BORD'!E5557-'[1]TABLEAU DE BORD'!C5557</f>
        <v>0</v>
      </c>
      <c r="CI5559">
        <f>'[1]TABLEAU DE BORD'!H5557</f>
        <v>0</v>
      </c>
      <c r="CJ5559">
        <f>'[1]TABLEAU DE BORD'!K5557-'[1]TABLEAU DE BORD'!I5557</f>
        <v>0</v>
      </c>
    </row>
    <row r="5560" spans="84:88" x14ac:dyDescent="0.25">
      <c r="CF5560">
        <f>'[1]TABLEAU DE BORD'!B5558</f>
        <v>0</v>
      </c>
      <c r="CG5560">
        <f>'[1]TABLEAU DE BORD'!E5558-'[1]TABLEAU DE BORD'!C5558</f>
        <v>0</v>
      </c>
      <c r="CI5560">
        <f>'[1]TABLEAU DE BORD'!H5558</f>
        <v>0</v>
      </c>
      <c r="CJ5560">
        <f>'[1]TABLEAU DE BORD'!K5558-'[1]TABLEAU DE BORD'!I5558</f>
        <v>0</v>
      </c>
    </row>
    <row r="5561" spans="84:88" x14ac:dyDescent="0.25">
      <c r="CF5561">
        <f>'[1]TABLEAU DE BORD'!B5559</f>
        <v>0</v>
      </c>
      <c r="CG5561">
        <f>'[1]TABLEAU DE BORD'!E5559-'[1]TABLEAU DE BORD'!C5559</f>
        <v>0</v>
      </c>
      <c r="CI5561">
        <f>'[1]TABLEAU DE BORD'!H5559</f>
        <v>0</v>
      </c>
      <c r="CJ5561">
        <f>'[1]TABLEAU DE BORD'!K5559-'[1]TABLEAU DE BORD'!I5559</f>
        <v>0</v>
      </c>
    </row>
    <row r="5562" spans="84:88" x14ac:dyDescent="0.25">
      <c r="CF5562">
        <f>'[1]TABLEAU DE BORD'!B5560</f>
        <v>0</v>
      </c>
      <c r="CG5562">
        <f>'[1]TABLEAU DE BORD'!E5560-'[1]TABLEAU DE BORD'!C5560</f>
        <v>0</v>
      </c>
      <c r="CI5562">
        <f>'[1]TABLEAU DE BORD'!H5560</f>
        <v>0</v>
      </c>
      <c r="CJ5562">
        <f>'[1]TABLEAU DE BORD'!K5560-'[1]TABLEAU DE BORD'!I5560</f>
        <v>0</v>
      </c>
    </row>
    <row r="5563" spans="84:88" x14ac:dyDescent="0.25">
      <c r="CF5563">
        <f>'[1]TABLEAU DE BORD'!B5561</f>
        <v>0</v>
      </c>
      <c r="CG5563">
        <f>'[1]TABLEAU DE BORD'!E5561-'[1]TABLEAU DE BORD'!C5561</f>
        <v>0</v>
      </c>
      <c r="CI5563">
        <f>'[1]TABLEAU DE BORD'!H5561</f>
        <v>0</v>
      </c>
      <c r="CJ5563">
        <f>'[1]TABLEAU DE BORD'!K5561-'[1]TABLEAU DE BORD'!I5561</f>
        <v>0</v>
      </c>
    </row>
    <row r="5564" spans="84:88" x14ac:dyDescent="0.25">
      <c r="CF5564">
        <f>'[1]TABLEAU DE BORD'!B5562</f>
        <v>0</v>
      </c>
      <c r="CG5564">
        <f>'[1]TABLEAU DE BORD'!E5562-'[1]TABLEAU DE BORD'!C5562</f>
        <v>0</v>
      </c>
      <c r="CI5564">
        <f>'[1]TABLEAU DE BORD'!H5562</f>
        <v>0</v>
      </c>
      <c r="CJ5564">
        <f>'[1]TABLEAU DE BORD'!K5562-'[1]TABLEAU DE BORD'!I5562</f>
        <v>0</v>
      </c>
    </row>
    <row r="5565" spans="84:88" x14ac:dyDescent="0.25">
      <c r="CF5565">
        <f>'[1]TABLEAU DE BORD'!B5563</f>
        <v>0</v>
      </c>
      <c r="CG5565">
        <f>'[1]TABLEAU DE BORD'!E5563-'[1]TABLEAU DE BORD'!C5563</f>
        <v>0</v>
      </c>
      <c r="CI5565">
        <f>'[1]TABLEAU DE BORD'!H5563</f>
        <v>0</v>
      </c>
      <c r="CJ5565">
        <f>'[1]TABLEAU DE BORD'!K5563-'[1]TABLEAU DE BORD'!I5563</f>
        <v>0</v>
      </c>
    </row>
    <row r="5566" spans="84:88" x14ac:dyDescent="0.25">
      <c r="CF5566">
        <f>'[1]TABLEAU DE BORD'!B5564</f>
        <v>0</v>
      </c>
      <c r="CG5566">
        <f>'[1]TABLEAU DE BORD'!E5564-'[1]TABLEAU DE BORD'!C5564</f>
        <v>0</v>
      </c>
      <c r="CI5566">
        <f>'[1]TABLEAU DE BORD'!H5564</f>
        <v>0</v>
      </c>
      <c r="CJ5566">
        <f>'[1]TABLEAU DE BORD'!K5564-'[1]TABLEAU DE BORD'!I5564</f>
        <v>0</v>
      </c>
    </row>
    <row r="5567" spans="84:88" x14ac:dyDescent="0.25">
      <c r="CF5567">
        <f>'[1]TABLEAU DE BORD'!B5565</f>
        <v>0</v>
      </c>
      <c r="CG5567">
        <f>'[1]TABLEAU DE BORD'!E5565-'[1]TABLEAU DE BORD'!C5565</f>
        <v>0</v>
      </c>
      <c r="CI5567">
        <f>'[1]TABLEAU DE BORD'!H5565</f>
        <v>0</v>
      </c>
      <c r="CJ5567">
        <f>'[1]TABLEAU DE BORD'!K5565-'[1]TABLEAU DE BORD'!I5565</f>
        <v>0</v>
      </c>
    </row>
    <row r="5568" spans="84:88" x14ac:dyDescent="0.25">
      <c r="CF5568">
        <f>'[1]TABLEAU DE BORD'!B5566</f>
        <v>0</v>
      </c>
      <c r="CG5568">
        <f>'[1]TABLEAU DE BORD'!E5566-'[1]TABLEAU DE BORD'!C5566</f>
        <v>0</v>
      </c>
      <c r="CI5568">
        <f>'[1]TABLEAU DE BORD'!H5566</f>
        <v>0</v>
      </c>
      <c r="CJ5568">
        <f>'[1]TABLEAU DE BORD'!K5566-'[1]TABLEAU DE BORD'!I5566</f>
        <v>0</v>
      </c>
    </row>
    <row r="5569" spans="84:88" x14ac:dyDescent="0.25">
      <c r="CF5569">
        <f>'[1]TABLEAU DE BORD'!B5567</f>
        <v>0</v>
      </c>
      <c r="CG5569">
        <f>'[1]TABLEAU DE BORD'!E5567-'[1]TABLEAU DE BORD'!C5567</f>
        <v>0</v>
      </c>
      <c r="CI5569">
        <f>'[1]TABLEAU DE BORD'!H5567</f>
        <v>0</v>
      </c>
      <c r="CJ5569">
        <f>'[1]TABLEAU DE BORD'!K5567-'[1]TABLEAU DE BORD'!I5567</f>
        <v>0</v>
      </c>
    </row>
    <row r="5570" spans="84:88" x14ac:dyDescent="0.25">
      <c r="CF5570">
        <f>'[1]TABLEAU DE BORD'!B5568</f>
        <v>0</v>
      </c>
      <c r="CG5570">
        <f>'[1]TABLEAU DE BORD'!E5568-'[1]TABLEAU DE BORD'!C5568</f>
        <v>0</v>
      </c>
      <c r="CI5570">
        <f>'[1]TABLEAU DE BORD'!H5568</f>
        <v>0</v>
      </c>
      <c r="CJ5570">
        <f>'[1]TABLEAU DE BORD'!K5568-'[1]TABLEAU DE BORD'!I5568</f>
        <v>0</v>
      </c>
    </row>
    <row r="5571" spans="84:88" x14ac:dyDescent="0.25">
      <c r="CF5571">
        <f>'[1]TABLEAU DE BORD'!B5569</f>
        <v>0</v>
      </c>
      <c r="CG5571">
        <f>'[1]TABLEAU DE BORD'!E5569-'[1]TABLEAU DE BORD'!C5569</f>
        <v>0</v>
      </c>
      <c r="CI5571">
        <f>'[1]TABLEAU DE BORD'!H5569</f>
        <v>0</v>
      </c>
      <c r="CJ5571">
        <f>'[1]TABLEAU DE BORD'!K5569-'[1]TABLEAU DE BORD'!I5569</f>
        <v>0</v>
      </c>
    </row>
    <row r="5572" spans="84:88" x14ac:dyDescent="0.25">
      <c r="CF5572">
        <f>'[1]TABLEAU DE BORD'!B5570</f>
        <v>0</v>
      </c>
      <c r="CG5572">
        <f>'[1]TABLEAU DE BORD'!E5570-'[1]TABLEAU DE BORD'!C5570</f>
        <v>0</v>
      </c>
      <c r="CI5572">
        <f>'[1]TABLEAU DE BORD'!H5570</f>
        <v>0</v>
      </c>
      <c r="CJ5572">
        <f>'[1]TABLEAU DE BORD'!K5570-'[1]TABLEAU DE BORD'!I5570</f>
        <v>0</v>
      </c>
    </row>
    <row r="5573" spans="84:88" x14ac:dyDescent="0.25">
      <c r="CF5573">
        <f>'[1]TABLEAU DE BORD'!B5571</f>
        <v>0</v>
      </c>
      <c r="CG5573">
        <f>'[1]TABLEAU DE BORD'!E5571-'[1]TABLEAU DE BORD'!C5571</f>
        <v>0</v>
      </c>
      <c r="CI5573">
        <f>'[1]TABLEAU DE BORD'!H5571</f>
        <v>0</v>
      </c>
      <c r="CJ5573">
        <f>'[1]TABLEAU DE BORD'!K5571-'[1]TABLEAU DE BORD'!I5571</f>
        <v>0</v>
      </c>
    </row>
    <row r="5574" spans="84:88" x14ac:dyDescent="0.25">
      <c r="CF5574">
        <f>'[1]TABLEAU DE BORD'!B5572</f>
        <v>0</v>
      </c>
      <c r="CG5574">
        <f>'[1]TABLEAU DE BORD'!E5572-'[1]TABLEAU DE BORD'!C5572</f>
        <v>0</v>
      </c>
      <c r="CI5574">
        <f>'[1]TABLEAU DE BORD'!H5572</f>
        <v>0</v>
      </c>
      <c r="CJ5574">
        <f>'[1]TABLEAU DE BORD'!K5572-'[1]TABLEAU DE BORD'!I5572</f>
        <v>0</v>
      </c>
    </row>
    <row r="5575" spans="84:88" x14ac:dyDescent="0.25">
      <c r="CF5575">
        <f>'[1]TABLEAU DE BORD'!B5573</f>
        <v>0</v>
      </c>
      <c r="CG5575">
        <f>'[1]TABLEAU DE BORD'!E5573-'[1]TABLEAU DE BORD'!C5573</f>
        <v>0</v>
      </c>
      <c r="CI5575">
        <f>'[1]TABLEAU DE BORD'!H5573</f>
        <v>0</v>
      </c>
      <c r="CJ5575">
        <f>'[1]TABLEAU DE BORD'!K5573-'[1]TABLEAU DE BORD'!I5573</f>
        <v>0</v>
      </c>
    </row>
    <row r="5576" spans="84:88" x14ac:dyDescent="0.25">
      <c r="CF5576">
        <f>'[1]TABLEAU DE BORD'!B5574</f>
        <v>0</v>
      </c>
      <c r="CG5576">
        <f>'[1]TABLEAU DE BORD'!E5574-'[1]TABLEAU DE BORD'!C5574</f>
        <v>0</v>
      </c>
      <c r="CI5576">
        <f>'[1]TABLEAU DE BORD'!H5574</f>
        <v>0</v>
      </c>
      <c r="CJ5576">
        <f>'[1]TABLEAU DE BORD'!K5574-'[1]TABLEAU DE BORD'!I5574</f>
        <v>0</v>
      </c>
    </row>
    <row r="5577" spans="84:88" x14ac:dyDescent="0.25">
      <c r="CF5577">
        <f>'[1]TABLEAU DE BORD'!B5575</f>
        <v>0</v>
      </c>
      <c r="CG5577">
        <f>'[1]TABLEAU DE BORD'!E5575-'[1]TABLEAU DE BORD'!C5575</f>
        <v>0</v>
      </c>
      <c r="CI5577">
        <f>'[1]TABLEAU DE BORD'!H5575</f>
        <v>0</v>
      </c>
      <c r="CJ5577">
        <f>'[1]TABLEAU DE BORD'!K5575-'[1]TABLEAU DE BORD'!I5575</f>
        <v>0</v>
      </c>
    </row>
    <row r="5578" spans="84:88" x14ac:dyDescent="0.25">
      <c r="CF5578">
        <f>'[1]TABLEAU DE BORD'!B5576</f>
        <v>0</v>
      </c>
      <c r="CG5578">
        <f>'[1]TABLEAU DE BORD'!E5576-'[1]TABLEAU DE BORD'!C5576</f>
        <v>0</v>
      </c>
      <c r="CI5578">
        <f>'[1]TABLEAU DE BORD'!H5576</f>
        <v>0</v>
      </c>
      <c r="CJ5578">
        <f>'[1]TABLEAU DE BORD'!K5576-'[1]TABLEAU DE BORD'!I5576</f>
        <v>0</v>
      </c>
    </row>
    <row r="5579" spans="84:88" x14ac:dyDescent="0.25">
      <c r="CF5579">
        <f>'[1]TABLEAU DE BORD'!B5577</f>
        <v>0</v>
      </c>
      <c r="CG5579">
        <f>'[1]TABLEAU DE BORD'!E5577-'[1]TABLEAU DE BORD'!C5577</f>
        <v>0</v>
      </c>
      <c r="CI5579">
        <f>'[1]TABLEAU DE BORD'!H5577</f>
        <v>0</v>
      </c>
      <c r="CJ5579">
        <f>'[1]TABLEAU DE BORD'!K5577-'[1]TABLEAU DE BORD'!I5577</f>
        <v>0</v>
      </c>
    </row>
    <row r="5580" spans="84:88" x14ac:dyDescent="0.25">
      <c r="CF5580">
        <f>'[1]TABLEAU DE BORD'!B5578</f>
        <v>0</v>
      </c>
      <c r="CG5580">
        <f>'[1]TABLEAU DE BORD'!E5578-'[1]TABLEAU DE BORD'!C5578</f>
        <v>0</v>
      </c>
      <c r="CI5580">
        <f>'[1]TABLEAU DE BORD'!H5578</f>
        <v>0</v>
      </c>
      <c r="CJ5580">
        <f>'[1]TABLEAU DE BORD'!K5578-'[1]TABLEAU DE BORD'!I5578</f>
        <v>0</v>
      </c>
    </row>
    <row r="5581" spans="84:88" x14ac:dyDescent="0.25">
      <c r="CF5581">
        <f>'[1]TABLEAU DE BORD'!B5579</f>
        <v>0</v>
      </c>
      <c r="CG5581">
        <f>'[1]TABLEAU DE BORD'!E5579-'[1]TABLEAU DE BORD'!C5579</f>
        <v>0</v>
      </c>
      <c r="CI5581">
        <f>'[1]TABLEAU DE BORD'!H5579</f>
        <v>0</v>
      </c>
      <c r="CJ5581">
        <f>'[1]TABLEAU DE BORD'!K5579-'[1]TABLEAU DE BORD'!I5579</f>
        <v>0</v>
      </c>
    </row>
    <row r="5582" spans="84:88" x14ac:dyDescent="0.25">
      <c r="CF5582">
        <f>'[1]TABLEAU DE BORD'!B5580</f>
        <v>0</v>
      </c>
      <c r="CG5582">
        <f>'[1]TABLEAU DE BORD'!E5580-'[1]TABLEAU DE BORD'!C5580</f>
        <v>0</v>
      </c>
      <c r="CI5582">
        <f>'[1]TABLEAU DE BORD'!H5580</f>
        <v>0</v>
      </c>
      <c r="CJ5582">
        <f>'[1]TABLEAU DE BORD'!K5580-'[1]TABLEAU DE BORD'!I5580</f>
        <v>0</v>
      </c>
    </row>
    <row r="5583" spans="84:88" x14ac:dyDescent="0.25">
      <c r="CF5583">
        <f>'[1]TABLEAU DE BORD'!B5581</f>
        <v>0</v>
      </c>
      <c r="CG5583">
        <f>'[1]TABLEAU DE BORD'!E5581-'[1]TABLEAU DE BORD'!C5581</f>
        <v>0</v>
      </c>
      <c r="CI5583">
        <f>'[1]TABLEAU DE BORD'!H5581</f>
        <v>0</v>
      </c>
      <c r="CJ5583">
        <f>'[1]TABLEAU DE BORD'!K5581-'[1]TABLEAU DE BORD'!I5581</f>
        <v>0</v>
      </c>
    </row>
    <row r="5584" spans="84:88" x14ac:dyDescent="0.25">
      <c r="CF5584">
        <f>'[1]TABLEAU DE BORD'!B5582</f>
        <v>0</v>
      </c>
      <c r="CG5584">
        <f>'[1]TABLEAU DE BORD'!E5582-'[1]TABLEAU DE BORD'!C5582</f>
        <v>0</v>
      </c>
      <c r="CI5584">
        <f>'[1]TABLEAU DE BORD'!H5582</f>
        <v>0</v>
      </c>
      <c r="CJ5584">
        <f>'[1]TABLEAU DE BORD'!K5582-'[1]TABLEAU DE BORD'!I5582</f>
        <v>0</v>
      </c>
    </row>
    <row r="5585" spans="84:88" x14ac:dyDescent="0.25">
      <c r="CF5585">
        <f>'[1]TABLEAU DE BORD'!B5583</f>
        <v>0</v>
      </c>
      <c r="CG5585">
        <f>'[1]TABLEAU DE BORD'!E5583-'[1]TABLEAU DE BORD'!C5583</f>
        <v>0</v>
      </c>
      <c r="CI5585">
        <f>'[1]TABLEAU DE BORD'!H5583</f>
        <v>0</v>
      </c>
      <c r="CJ5585">
        <f>'[1]TABLEAU DE BORD'!K5583-'[1]TABLEAU DE BORD'!I5583</f>
        <v>0</v>
      </c>
    </row>
    <row r="5586" spans="84:88" x14ac:dyDescent="0.25">
      <c r="CF5586">
        <f>'[1]TABLEAU DE BORD'!B5584</f>
        <v>0</v>
      </c>
      <c r="CG5586">
        <f>'[1]TABLEAU DE BORD'!E5584-'[1]TABLEAU DE BORD'!C5584</f>
        <v>0</v>
      </c>
      <c r="CI5586">
        <f>'[1]TABLEAU DE BORD'!H5584</f>
        <v>0</v>
      </c>
      <c r="CJ5586">
        <f>'[1]TABLEAU DE BORD'!K5584-'[1]TABLEAU DE BORD'!I5584</f>
        <v>0</v>
      </c>
    </row>
    <row r="5587" spans="84:88" x14ac:dyDescent="0.25">
      <c r="CF5587">
        <f>'[1]TABLEAU DE BORD'!B5585</f>
        <v>0</v>
      </c>
      <c r="CG5587">
        <f>'[1]TABLEAU DE BORD'!E5585-'[1]TABLEAU DE BORD'!C5585</f>
        <v>0</v>
      </c>
      <c r="CI5587">
        <f>'[1]TABLEAU DE BORD'!H5585</f>
        <v>0</v>
      </c>
      <c r="CJ5587">
        <f>'[1]TABLEAU DE BORD'!K5585-'[1]TABLEAU DE BORD'!I5585</f>
        <v>0</v>
      </c>
    </row>
    <row r="5588" spans="84:88" x14ac:dyDescent="0.25">
      <c r="CF5588">
        <f>'[1]TABLEAU DE BORD'!B5586</f>
        <v>0</v>
      </c>
      <c r="CG5588">
        <f>'[1]TABLEAU DE BORD'!E5586-'[1]TABLEAU DE BORD'!C5586</f>
        <v>0</v>
      </c>
      <c r="CI5588">
        <f>'[1]TABLEAU DE BORD'!H5586</f>
        <v>0</v>
      </c>
      <c r="CJ5588">
        <f>'[1]TABLEAU DE BORD'!K5586-'[1]TABLEAU DE BORD'!I5586</f>
        <v>0</v>
      </c>
    </row>
    <row r="5589" spans="84:88" x14ac:dyDescent="0.25">
      <c r="CF5589">
        <f>'[1]TABLEAU DE BORD'!B5587</f>
        <v>0</v>
      </c>
      <c r="CG5589">
        <f>'[1]TABLEAU DE BORD'!E5587-'[1]TABLEAU DE BORD'!C5587</f>
        <v>0</v>
      </c>
      <c r="CI5589">
        <f>'[1]TABLEAU DE BORD'!H5587</f>
        <v>0</v>
      </c>
      <c r="CJ5589">
        <f>'[1]TABLEAU DE BORD'!K5587-'[1]TABLEAU DE BORD'!I5587</f>
        <v>0</v>
      </c>
    </row>
    <row r="5590" spans="84:88" x14ac:dyDescent="0.25">
      <c r="CF5590">
        <f>'[1]TABLEAU DE BORD'!B5588</f>
        <v>0</v>
      </c>
      <c r="CG5590">
        <f>'[1]TABLEAU DE BORD'!E5588-'[1]TABLEAU DE BORD'!C5588</f>
        <v>0</v>
      </c>
      <c r="CI5590">
        <f>'[1]TABLEAU DE BORD'!H5588</f>
        <v>0</v>
      </c>
      <c r="CJ5590">
        <f>'[1]TABLEAU DE BORD'!K5588-'[1]TABLEAU DE BORD'!I5588</f>
        <v>0</v>
      </c>
    </row>
    <row r="5591" spans="84:88" x14ac:dyDescent="0.25">
      <c r="CF5591">
        <f>'[1]TABLEAU DE BORD'!B5589</f>
        <v>0</v>
      </c>
      <c r="CG5591">
        <f>'[1]TABLEAU DE BORD'!E5589-'[1]TABLEAU DE BORD'!C5589</f>
        <v>0</v>
      </c>
      <c r="CI5591">
        <f>'[1]TABLEAU DE BORD'!H5589</f>
        <v>0</v>
      </c>
      <c r="CJ5591">
        <f>'[1]TABLEAU DE BORD'!K5589-'[1]TABLEAU DE BORD'!I5589</f>
        <v>0</v>
      </c>
    </row>
    <row r="5592" spans="84:88" x14ac:dyDescent="0.25">
      <c r="CF5592">
        <f>'[1]TABLEAU DE BORD'!B5590</f>
        <v>0</v>
      </c>
      <c r="CG5592">
        <f>'[1]TABLEAU DE BORD'!E5590-'[1]TABLEAU DE BORD'!C5590</f>
        <v>0</v>
      </c>
      <c r="CI5592">
        <f>'[1]TABLEAU DE BORD'!H5590</f>
        <v>0</v>
      </c>
      <c r="CJ5592">
        <f>'[1]TABLEAU DE BORD'!K5590-'[1]TABLEAU DE BORD'!I5590</f>
        <v>0</v>
      </c>
    </row>
    <row r="5593" spans="84:88" x14ac:dyDescent="0.25">
      <c r="CF5593">
        <f>'[1]TABLEAU DE BORD'!B5591</f>
        <v>0</v>
      </c>
      <c r="CG5593">
        <f>'[1]TABLEAU DE BORD'!E5591-'[1]TABLEAU DE BORD'!C5591</f>
        <v>0</v>
      </c>
      <c r="CI5593">
        <f>'[1]TABLEAU DE BORD'!H5591</f>
        <v>0</v>
      </c>
      <c r="CJ5593">
        <f>'[1]TABLEAU DE BORD'!K5591-'[1]TABLEAU DE BORD'!I5591</f>
        <v>0</v>
      </c>
    </row>
    <row r="5594" spans="84:88" x14ac:dyDescent="0.25">
      <c r="CF5594">
        <f>'[1]TABLEAU DE BORD'!B5592</f>
        <v>0</v>
      </c>
      <c r="CG5594">
        <f>'[1]TABLEAU DE BORD'!E5592-'[1]TABLEAU DE BORD'!C5592</f>
        <v>0</v>
      </c>
      <c r="CI5594">
        <f>'[1]TABLEAU DE BORD'!H5592</f>
        <v>0</v>
      </c>
      <c r="CJ5594">
        <f>'[1]TABLEAU DE BORD'!K5592-'[1]TABLEAU DE BORD'!I5592</f>
        <v>0</v>
      </c>
    </row>
    <row r="5595" spans="84:88" x14ac:dyDescent="0.25">
      <c r="CF5595">
        <f>'[1]TABLEAU DE BORD'!B5593</f>
        <v>0</v>
      </c>
      <c r="CG5595">
        <f>'[1]TABLEAU DE BORD'!E5593-'[1]TABLEAU DE BORD'!C5593</f>
        <v>0</v>
      </c>
      <c r="CI5595">
        <f>'[1]TABLEAU DE BORD'!H5593</f>
        <v>0</v>
      </c>
      <c r="CJ5595">
        <f>'[1]TABLEAU DE BORD'!K5593-'[1]TABLEAU DE BORD'!I5593</f>
        <v>0</v>
      </c>
    </row>
    <row r="5596" spans="84:88" x14ac:dyDescent="0.25">
      <c r="CF5596">
        <f>'[1]TABLEAU DE BORD'!B5594</f>
        <v>0</v>
      </c>
      <c r="CG5596">
        <f>'[1]TABLEAU DE BORD'!E5594-'[1]TABLEAU DE BORD'!C5594</f>
        <v>0</v>
      </c>
      <c r="CI5596">
        <f>'[1]TABLEAU DE BORD'!H5594</f>
        <v>0</v>
      </c>
      <c r="CJ5596">
        <f>'[1]TABLEAU DE BORD'!K5594-'[1]TABLEAU DE BORD'!I5594</f>
        <v>0</v>
      </c>
    </row>
    <row r="5597" spans="84:88" x14ac:dyDescent="0.25">
      <c r="CF5597">
        <f>'[1]TABLEAU DE BORD'!B5595</f>
        <v>0</v>
      </c>
      <c r="CG5597">
        <f>'[1]TABLEAU DE BORD'!E5595-'[1]TABLEAU DE BORD'!C5595</f>
        <v>0</v>
      </c>
      <c r="CI5597">
        <f>'[1]TABLEAU DE BORD'!H5595</f>
        <v>0</v>
      </c>
      <c r="CJ5597">
        <f>'[1]TABLEAU DE BORD'!K5595-'[1]TABLEAU DE BORD'!I5595</f>
        <v>0</v>
      </c>
    </row>
    <row r="5598" spans="84:88" x14ac:dyDescent="0.25">
      <c r="CF5598">
        <f>'[1]TABLEAU DE BORD'!B5596</f>
        <v>0</v>
      </c>
      <c r="CG5598">
        <f>'[1]TABLEAU DE BORD'!E5596-'[1]TABLEAU DE BORD'!C5596</f>
        <v>0</v>
      </c>
      <c r="CI5598">
        <f>'[1]TABLEAU DE BORD'!H5596</f>
        <v>0</v>
      </c>
      <c r="CJ5598">
        <f>'[1]TABLEAU DE BORD'!K5596-'[1]TABLEAU DE BORD'!I5596</f>
        <v>0</v>
      </c>
    </row>
    <row r="5599" spans="84:88" x14ac:dyDescent="0.25">
      <c r="CF5599">
        <f>'[1]TABLEAU DE BORD'!B5597</f>
        <v>0</v>
      </c>
      <c r="CG5599">
        <f>'[1]TABLEAU DE BORD'!E5597-'[1]TABLEAU DE BORD'!C5597</f>
        <v>0</v>
      </c>
      <c r="CI5599">
        <f>'[1]TABLEAU DE BORD'!H5597</f>
        <v>0</v>
      </c>
      <c r="CJ5599">
        <f>'[1]TABLEAU DE BORD'!K5597-'[1]TABLEAU DE BORD'!I5597</f>
        <v>0</v>
      </c>
    </row>
    <row r="5600" spans="84:88" x14ac:dyDescent="0.25">
      <c r="CF5600">
        <f>'[1]TABLEAU DE BORD'!B5598</f>
        <v>0</v>
      </c>
      <c r="CG5600">
        <f>'[1]TABLEAU DE BORD'!E5598-'[1]TABLEAU DE BORD'!C5598</f>
        <v>0</v>
      </c>
      <c r="CI5600">
        <f>'[1]TABLEAU DE BORD'!H5598</f>
        <v>0</v>
      </c>
      <c r="CJ5600">
        <f>'[1]TABLEAU DE BORD'!K5598-'[1]TABLEAU DE BORD'!I5598</f>
        <v>0</v>
      </c>
    </row>
    <row r="5601" spans="84:88" x14ac:dyDescent="0.25">
      <c r="CF5601">
        <f>'[1]TABLEAU DE BORD'!B5599</f>
        <v>0</v>
      </c>
      <c r="CG5601">
        <f>'[1]TABLEAU DE BORD'!E5599-'[1]TABLEAU DE BORD'!C5599</f>
        <v>0</v>
      </c>
      <c r="CI5601">
        <f>'[1]TABLEAU DE BORD'!H5599</f>
        <v>0</v>
      </c>
      <c r="CJ5601">
        <f>'[1]TABLEAU DE BORD'!K5599-'[1]TABLEAU DE BORD'!I5599</f>
        <v>0</v>
      </c>
    </row>
    <row r="5602" spans="84:88" x14ac:dyDescent="0.25">
      <c r="CF5602">
        <f>'[1]TABLEAU DE BORD'!B5600</f>
        <v>0</v>
      </c>
      <c r="CG5602">
        <f>'[1]TABLEAU DE BORD'!E5600-'[1]TABLEAU DE BORD'!C5600</f>
        <v>0</v>
      </c>
      <c r="CI5602">
        <f>'[1]TABLEAU DE BORD'!H5600</f>
        <v>0</v>
      </c>
      <c r="CJ5602">
        <f>'[1]TABLEAU DE BORD'!K5600-'[1]TABLEAU DE BORD'!I5600</f>
        <v>0</v>
      </c>
    </row>
    <row r="5603" spans="84:88" x14ac:dyDescent="0.25">
      <c r="CF5603">
        <f>'[1]TABLEAU DE BORD'!B5601</f>
        <v>0</v>
      </c>
      <c r="CG5603">
        <f>'[1]TABLEAU DE BORD'!E5601-'[1]TABLEAU DE BORD'!C5601</f>
        <v>0</v>
      </c>
      <c r="CI5603">
        <f>'[1]TABLEAU DE BORD'!H5601</f>
        <v>0</v>
      </c>
      <c r="CJ5603">
        <f>'[1]TABLEAU DE BORD'!K5601-'[1]TABLEAU DE BORD'!I5601</f>
        <v>0</v>
      </c>
    </row>
    <row r="5604" spans="84:88" x14ac:dyDescent="0.25">
      <c r="CF5604">
        <f>'[1]TABLEAU DE BORD'!B5602</f>
        <v>0</v>
      </c>
      <c r="CG5604">
        <f>'[1]TABLEAU DE BORD'!E5602-'[1]TABLEAU DE BORD'!C5602</f>
        <v>0</v>
      </c>
      <c r="CI5604">
        <f>'[1]TABLEAU DE BORD'!H5602</f>
        <v>0</v>
      </c>
      <c r="CJ5604">
        <f>'[1]TABLEAU DE BORD'!K5602-'[1]TABLEAU DE BORD'!I5602</f>
        <v>0</v>
      </c>
    </row>
    <row r="5605" spans="84:88" x14ac:dyDescent="0.25">
      <c r="CF5605">
        <f>'[1]TABLEAU DE BORD'!B5603</f>
        <v>0</v>
      </c>
      <c r="CG5605">
        <f>'[1]TABLEAU DE BORD'!E5603-'[1]TABLEAU DE BORD'!C5603</f>
        <v>0</v>
      </c>
      <c r="CI5605">
        <f>'[1]TABLEAU DE BORD'!H5603</f>
        <v>0</v>
      </c>
      <c r="CJ5605">
        <f>'[1]TABLEAU DE BORD'!K5603-'[1]TABLEAU DE BORD'!I5603</f>
        <v>0</v>
      </c>
    </row>
    <row r="5606" spans="84:88" x14ac:dyDescent="0.25">
      <c r="CF5606">
        <f>'[1]TABLEAU DE BORD'!B5604</f>
        <v>0</v>
      </c>
      <c r="CG5606">
        <f>'[1]TABLEAU DE BORD'!E5604-'[1]TABLEAU DE BORD'!C5604</f>
        <v>0</v>
      </c>
      <c r="CI5606">
        <f>'[1]TABLEAU DE BORD'!H5604</f>
        <v>0</v>
      </c>
      <c r="CJ5606">
        <f>'[1]TABLEAU DE BORD'!K5604-'[1]TABLEAU DE BORD'!I5604</f>
        <v>0</v>
      </c>
    </row>
    <row r="5607" spans="84:88" x14ac:dyDescent="0.25">
      <c r="CF5607">
        <f>'[1]TABLEAU DE BORD'!B5605</f>
        <v>0</v>
      </c>
      <c r="CG5607">
        <f>'[1]TABLEAU DE BORD'!E5605-'[1]TABLEAU DE BORD'!C5605</f>
        <v>0</v>
      </c>
      <c r="CI5607">
        <f>'[1]TABLEAU DE BORD'!H5605</f>
        <v>0</v>
      </c>
      <c r="CJ5607">
        <f>'[1]TABLEAU DE BORD'!K5605-'[1]TABLEAU DE BORD'!I5605</f>
        <v>0</v>
      </c>
    </row>
    <row r="5608" spans="84:88" x14ac:dyDescent="0.25">
      <c r="CF5608">
        <f>'[1]TABLEAU DE BORD'!B5606</f>
        <v>0</v>
      </c>
      <c r="CG5608">
        <f>'[1]TABLEAU DE BORD'!E5606-'[1]TABLEAU DE BORD'!C5606</f>
        <v>0</v>
      </c>
      <c r="CI5608">
        <f>'[1]TABLEAU DE BORD'!H5606</f>
        <v>0</v>
      </c>
      <c r="CJ5608">
        <f>'[1]TABLEAU DE BORD'!K5606-'[1]TABLEAU DE BORD'!I5606</f>
        <v>0</v>
      </c>
    </row>
    <row r="5609" spans="84:88" x14ac:dyDescent="0.25">
      <c r="CF5609">
        <f>'[1]TABLEAU DE BORD'!B5607</f>
        <v>0</v>
      </c>
      <c r="CG5609">
        <f>'[1]TABLEAU DE BORD'!E5607-'[1]TABLEAU DE BORD'!C5607</f>
        <v>0</v>
      </c>
      <c r="CI5609">
        <f>'[1]TABLEAU DE BORD'!H5607</f>
        <v>0</v>
      </c>
      <c r="CJ5609">
        <f>'[1]TABLEAU DE BORD'!K5607-'[1]TABLEAU DE BORD'!I5607</f>
        <v>0</v>
      </c>
    </row>
    <row r="5610" spans="84:88" x14ac:dyDescent="0.25">
      <c r="CF5610">
        <f>'[1]TABLEAU DE BORD'!B5608</f>
        <v>0</v>
      </c>
      <c r="CG5610">
        <f>'[1]TABLEAU DE BORD'!E5608-'[1]TABLEAU DE BORD'!C5608</f>
        <v>0</v>
      </c>
      <c r="CI5610">
        <f>'[1]TABLEAU DE BORD'!H5608</f>
        <v>0</v>
      </c>
      <c r="CJ5610">
        <f>'[1]TABLEAU DE BORD'!K5608-'[1]TABLEAU DE BORD'!I5608</f>
        <v>0</v>
      </c>
    </row>
    <row r="5611" spans="84:88" x14ac:dyDescent="0.25">
      <c r="CF5611">
        <f>'[1]TABLEAU DE BORD'!B5609</f>
        <v>0</v>
      </c>
      <c r="CG5611">
        <f>'[1]TABLEAU DE BORD'!E5609-'[1]TABLEAU DE BORD'!C5609</f>
        <v>0</v>
      </c>
      <c r="CI5611">
        <f>'[1]TABLEAU DE BORD'!H5609</f>
        <v>0</v>
      </c>
      <c r="CJ5611">
        <f>'[1]TABLEAU DE BORD'!K5609-'[1]TABLEAU DE BORD'!I5609</f>
        <v>0</v>
      </c>
    </row>
    <row r="5612" spans="84:88" x14ac:dyDescent="0.25">
      <c r="CF5612">
        <f>'[1]TABLEAU DE BORD'!B5610</f>
        <v>0</v>
      </c>
      <c r="CG5612">
        <f>'[1]TABLEAU DE BORD'!E5610-'[1]TABLEAU DE BORD'!C5610</f>
        <v>0</v>
      </c>
      <c r="CI5612">
        <f>'[1]TABLEAU DE BORD'!H5610</f>
        <v>0</v>
      </c>
      <c r="CJ5612">
        <f>'[1]TABLEAU DE BORD'!K5610-'[1]TABLEAU DE BORD'!I5610</f>
        <v>0</v>
      </c>
    </row>
    <row r="5613" spans="84:88" x14ac:dyDescent="0.25">
      <c r="CF5613">
        <f>'[1]TABLEAU DE BORD'!B5611</f>
        <v>0</v>
      </c>
      <c r="CG5613">
        <f>'[1]TABLEAU DE BORD'!E5611-'[1]TABLEAU DE BORD'!C5611</f>
        <v>0</v>
      </c>
      <c r="CI5613">
        <f>'[1]TABLEAU DE BORD'!H5611</f>
        <v>0</v>
      </c>
      <c r="CJ5613">
        <f>'[1]TABLEAU DE BORD'!K5611-'[1]TABLEAU DE BORD'!I5611</f>
        <v>0</v>
      </c>
    </row>
    <row r="5614" spans="84:88" x14ac:dyDescent="0.25">
      <c r="CF5614">
        <f>'[1]TABLEAU DE BORD'!B5612</f>
        <v>0</v>
      </c>
      <c r="CG5614">
        <f>'[1]TABLEAU DE BORD'!E5612-'[1]TABLEAU DE BORD'!C5612</f>
        <v>0</v>
      </c>
      <c r="CI5614">
        <f>'[1]TABLEAU DE BORD'!H5612</f>
        <v>0</v>
      </c>
      <c r="CJ5614">
        <f>'[1]TABLEAU DE BORD'!K5612-'[1]TABLEAU DE BORD'!I5612</f>
        <v>0</v>
      </c>
    </row>
    <row r="5615" spans="84:88" x14ac:dyDescent="0.25">
      <c r="CF5615">
        <f>'[1]TABLEAU DE BORD'!B5613</f>
        <v>0</v>
      </c>
      <c r="CG5615">
        <f>'[1]TABLEAU DE BORD'!E5613-'[1]TABLEAU DE BORD'!C5613</f>
        <v>0</v>
      </c>
      <c r="CI5615">
        <f>'[1]TABLEAU DE BORD'!H5613</f>
        <v>0</v>
      </c>
      <c r="CJ5615">
        <f>'[1]TABLEAU DE BORD'!K5613-'[1]TABLEAU DE BORD'!I5613</f>
        <v>0</v>
      </c>
    </row>
    <row r="5616" spans="84:88" x14ac:dyDescent="0.25">
      <c r="CF5616">
        <f>'[1]TABLEAU DE BORD'!B5614</f>
        <v>0</v>
      </c>
      <c r="CG5616">
        <f>'[1]TABLEAU DE BORD'!E5614-'[1]TABLEAU DE BORD'!C5614</f>
        <v>0</v>
      </c>
      <c r="CI5616">
        <f>'[1]TABLEAU DE BORD'!H5614</f>
        <v>0</v>
      </c>
      <c r="CJ5616">
        <f>'[1]TABLEAU DE BORD'!K5614-'[1]TABLEAU DE BORD'!I5614</f>
        <v>0</v>
      </c>
    </row>
    <row r="5617" spans="84:88" x14ac:dyDescent="0.25">
      <c r="CF5617">
        <f>'[1]TABLEAU DE BORD'!B5615</f>
        <v>0</v>
      </c>
      <c r="CG5617">
        <f>'[1]TABLEAU DE BORD'!E5615-'[1]TABLEAU DE BORD'!C5615</f>
        <v>0</v>
      </c>
      <c r="CI5617">
        <f>'[1]TABLEAU DE BORD'!H5615</f>
        <v>0</v>
      </c>
      <c r="CJ5617">
        <f>'[1]TABLEAU DE BORD'!K5615-'[1]TABLEAU DE BORD'!I5615</f>
        <v>0</v>
      </c>
    </row>
    <row r="5618" spans="84:88" x14ac:dyDescent="0.25">
      <c r="CF5618">
        <f>'[1]TABLEAU DE BORD'!B5616</f>
        <v>0</v>
      </c>
      <c r="CG5618">
        <f>'[1]TABLEAU DE BORD'!E5616-'[1]TABLEAU DE BORD'!C5616</f>
        <v>0</v>
      </c>
      <c r="CI5618">
        <f>'[1]TABLEAU DE BORD'!H5616</f>
        <v>0</v>
      </c>
      <c r="CJ5618">
        <f>'[1]TABLEAU DE BORD'!K5616-'[1]TABLEAU DE BORD'!I5616</f>
        <v>0</v>
      </c>
    </row>
    <row r="5619" spans="84:88" x14ac:dyDescent="0.25">
      <c r="CF5619">
        <f>'[1]TABLEAU DE BORD'!B5617</f>
        <v>0</v>
      </c>
      <c r="CG5619">
        <f>'[1]TABLEAU DE BORD'!E5617-'[1]TABLEAU DE BORD'!C5617</f>
        <v>0</v>
      </c>
      <c r="CI5619">
        <f>'[1]TABLEAU DE BORD'!H5617</f>
        <v>0</v>
      </c>
      <c r="CJ5619">
        <f>'[1]TABLEAU DE BORD'!K5617-'[1]TABLEAU DE BORD'!I5617</f>
        <v>0</v>
      </c>
    </row>
    <row r="5620" spans="84:88" x14ac:dyDescent="0.25">
      <c r="CF5620">
        <f>'[1]TABLEAU DE BORD'!B5618</f>
        <v>0</v>
      </c>
      <c r="CG5620">
        <f>'[1]TABLEAU DE BORD'!E5618-'[1]TABLEAU DE BORD'!C5618</f>
        <v>0</v>
      </c>
      <c r="CI5620">
        <f>'[1]TABLEAU DE BORD'!H5618</f>
        <v>0</v>
      </c>
      <c r="CJ5620">
        <f>'[1]TABLEAU DE BORD'!K5618-'[1]TABLEAU DE BORD'!I5618</f>
        <v>0</v>
      </c>
    </row>
    <row r="5621" spans="84:88" x14ac:dyDescent="0.25">
      <c r="CF5621">
        <f>'[1]TABLEAU DE BORD'!B5619</f>
        <v>0</v>
      </c>
      <c r="CG5621">
        <f>'[1]TABLEAU DE BORD'!E5619-'[1]TABLEAU DE BORD'!C5619</f>
        <v>0</v>
      </c>
      <c r="CI5621">
        <f>'[1]TABLEAU DE BORD'!H5619</f>
        <v>0</v>
      </c>
      <c r="CJ5621">
        <f>'[1]TABLEAU DE BORD'!K5619-'[1]TABLEAU DE BORD'!I5619</f>
        <v>0</v>
      </c>
    </row>
    <row r="5622" spans="84:88" x14ac:dyDescent="0.25">
      <c r="CF5622">
        <f>'[1]TABLEAU DE BORD'!B5620</f>
        <v>0</v>
      </c>
      <c r="CG5622">
        <f>'[1]TABLEAU DE BORD'!E5620-'[1]TABLEAU DE BORD'!C5620</f>
        <v>0</v>
      </c>
      <c r="CI5622">
        <f>'[1]TABLEAU DE BORD'!H5620</f>
        <v>0</v>
      </c>
      <c r="CJ5622">
        <f>'[1]TABLEAU DE BORD'!K5620-'[1]TABLEAU DE BORD'!I5620</f>
        <v>0</v>
      </c>
    </row>
    <row r="5623" spans="84:88" x14ac:dyDescent="0.25">
      <c r="CF5623">
        <f>'[1]TABLEAU DE BORD'!B5621</f>
        <v>0</v>
      </c>
      <c r="CG5623">
        <f>'[1]TABLEAU DE BORD'!E5621-'[1]TABLEAU DE BORD'!C5621</f>
        <v>0</v>
      </c>
      <c r="CI5623">
        <f>'[1]TABLEAU DE BORD'!H5621</f>
        <v>0</v>
      </c>
      <c r="CJ5623">
        <f>'[1]TABLEAU DE BORD'!K5621-'[1]TABLEAU DE BORD'!I5621</f>
        <v>0</v>
      </c>
    </row>
    <row r="5624" spans="84:88" x14ac:dyDescent="0.25">
      <c r="CF5624">
        <f>'[1]TABLEAU DE BORD'!B5622</f>
        <v>0</v>
      </c>
      <c r="CG5624">
        <f>'[1]TABLEAU DE BORD'!E5622-'[1]TABLEAU DE BORD'!C5622</f>
        <v>0</v>
      </c>
      <c r="CI5624">
        <f>'[1]TABLEAU DE BORD'!H5622</f>
        <v>0</v>
      </c>
      <c r="CJ5624">
        <f>'[1]TABLEAU DE BORD'!K5622-'[1]TABLEAU DE BORD'!I5622</f>
        <v>0</v>
      </c>
    </row>
    <row r="5625" spans="84:88" x14ac:dyDescent="0.25">
      <c r="CF5625">
        <f>'[1]TABLEAU DE BORD'!B5623</f>
        <v>0</v>
      </c>
      <c r="CG5625">
        <f>'[1]TABLEAU DE BORD'!E5623-'[1]TABLEAU DE BORD'!C5623</f>
        <v>0</v>
      </c>
      <c r="CI5625">
        <f>'[1]TABLEAU DE BORD'!H5623</f>
        <v>0</v>
      </c>
      <c r="CJ5625">
        <f>'[1]TABLEAU DE BORD'!K5623-'[1]TABLEAU DE BORD'!I5623</f>
        <v>0</v>
      </c>
    </row>
    <row r="5626" spans="84:88" x14ac:dyDescent="0.25">
      <c r="CF5626">
        <f>'[1]TABLEAU DE BORD'!B5624</f>
        <v>0</v>
      </c>
      <c r="CG5626">
        <f>'[1]TABLEAU DE BORD'!E5624-'[1]TABLEAU DE BORD'!C5624</f>
        <v>0</v>
      </c>
      <c r="CI5626">
        <f>'[1]TABLEAU DE BORD'!H5624</f>
        <v>0</v>
      </c>
      <c r="CJ5626">
        <f>'[1]TABLEAU DE BORD'!K5624-'[1]TABLEAU DE BORD'!I5624</f>
        <v>0</v>
      </c>
    </row>
    <row r="5627" spans="84:88" x14ac:dyDescent="0.25">
      <c r="CF5627">
        <f>'[1]TABLEAU DE BORD'!B5625</f>
        <v>0</v>
      </c>
      <c r="CG5627">
        <f>'[1]TABLEAU DE BORD'!E5625-'[1]TABLEAU DE BORD'!C5625</f>
        <v>0</v>
      </c>
      <c r="CI5627">
        <f>'[1]TABLEAU DE BORD'!H5625</f>
        <v>0</v>
      </c>
      <c r="CJ5627">
        <f>'[1]TABLEAU DE BORD'!K5625-'[1]TABLEAU DE BORD'!I5625</f>
        <v>0</v>
      </c>
    </row>
    <row r="5628" spans="84:88" x14ac:dyDescent="0.25">
      <c r="CF5628">
        <f>'[1]TABLEAU DE BORD'!B5626</f>
        <v>0</v>
      </c>
      <c r="CG5628">
        <f>'[1]TABLEAU DE BORD'!E5626-'[1]TABLEAU DE BORD'!C5626</f>
        <v>0</v>
      </c>
      <c r="CI5628">
        <f>'[1]TABLEAU DE BORD'!H5626</f>
        <v>0</v>
      </c>
      <c r="CJ5628">
        <f>'[1]TABLEAU DE BORD'!K5626-'[1]TABLEAU DE BORD'!I5626</f>
        <v>0</v>
      </c>
    </row>
    <row r="5629" spans="84:88" x14ac:dyDescent="0.25">
      <c r="CF5629">
        <f>'[1]TABLEAU DE BORD'!B5627</f>
        <v>0</v>
      </c>
      <c r="CG5629">
        <f>'[1]TABLEAU DE BORD'!E5627-'[1]TABLEAU DE BORD'!C5627</f>
        <v>0</v>
      </c>
      <c r="CI5629">
        <f>'[1]TABLEAU DE BORD'!H5627</f>
        <v>0</v>
      </c>
      <c r="CJ5629">
        <f>'[1]TABLEAU DE BORD'!K5627-'[1]TABLEAU DE BORD'!I5627</f>
        <v>0</v>
      </c>
    </row>
    <row r="5630" spans="84:88" x14ac:dyDescent="0.25">
      <c r="CF5630">
        <f>'[1]TABLEAU DE BORD'!B5628</f>
        <v>0</v>
      </c>
      <c r="CG5630">
        <f>'[1]TABLEAU DE BORD'!E5628-'[1]TABLEAU DE BORD'!C5628</f>
        <v>0</v>
      </c>
      <c r="CI5630">
        <f>'[1]TABLEAU DE BORD'!H5628</f>
        <v>0</v>
      </c>
      <c r="CJ5630">
        <f>'[1]TABLEAU DE BORD'!K5628-'[1]TABLEAU DE BORD'!I5628</f>
        <v>0</v>
      </c>
    </row>
    <row r="5631" spans="84:88" x14ac:dyDescent="0.25">
      <c r="CF5631">
        <f>'[1]TABLEAU DE BORD'!B5629</f>
        <v>0</v>
      </c>
      <c r="CG5631">
        <f>'[1]TABLEAU DE BORD'!E5629-'[1]TABLEAU DE BORD'!C5629</f>
        <v>0</v>
      </c>
      <c r="CI5631">
        <f>'[1]TABLEAU DE BORD'!H5629</f>
        <v>0</v>
      </c>
      <c r="CJ5631">
        <f>'[1]TABLEAU DE BORD'!K5629-'[1]TABLEAU DE BORD'!I5629</f>
        <v>0</v>
      </c>
    </row>
    <row r="5632" spans="84:88" x14ac:dyDescent="0.25">
      <c r="CF5632">
        <f>'[1]TABLEAU DE BORD'!B5630</f>
        <v>0</v>
      </c>
      <c r="CG5632">
        <f>'[1]TABLEAU DE BORD'!E5630-'[1]TABLEAU DE BORD'!C5630</f>
        <v>0</v>
      </c>
      <c r="CI5632">
        <f>'[1]TABLEAU DE BORD'!H5630</f>
        <v>0</v>
      </c>
      <c r="CJ5632">
        <f>'[1]TABLEAU DE BORD'!K5630-'[1]TABLEAU DE BORD'!I5630</f>
        <v>0</v>
      </c>
    </row>
    <row r="5633" spans="84:88" x14ac:dyDescent="0.25">
      <c r="CF5633">
        <f>'[1]TABLEAU DE BORD'!B5631</f>
        <v>0</v>
      </c>
      <c r="CG5633">
        <f>'[1]TABLEAU DE BORD'!E5631-'[1]TABLEAU DE BORD'!C5631</f>
        <v>0</v>
      </c>
      <c r="CI5633">
        <f>'[1]TABLEAU DE BORD'!H5631</f>
        <v>0</v>
      </c>
      <c r="CJ5633">
        <f>'[1]TABLEAU DE BORD'!K5631-'[1]TABLEAU DE BORD'!I5631</f>
        <v>0</v>
      </c>
    </row>
    <row r="5634" spans="84:88" x14ac:dyDescent="0.25">
      <c r="CF5634">
        <f>'[1]TABLEAU DE BORD'!B5632</f>
        <v>0</v>
      </c>
      <c r="CG5634">
        <f>'[1]TABLEAU DE BORD'!E5632-'[1]TABLEAU DE BORD'!C5632</f>
        <v>0</v>
      </c>
      <c r="CI5634">
        <f>'[1]TABLEAU DE BORD'!H5632</f>
        <v>0</v>
      </c>
      <c r="CJ5634">
        <f>'[1]TABLEAU DE BORD'!K5632-'[1]TABLEAU DE BORD'!I5632</f>
        <v>0</v>
      </c>
    </row>
    <row r="5635" spans="84:88" x14ac:dyDescent="0.25">
      <c r="CF5635">
        <f>'[1]TABLEAU DE BORD'!B5633</f>
        <v>0</v>
      </c>
      <c r="CG5635">
        <f>'[1]TABLEAU DE BORD'!E5633-'[1]TABLEAU DE BORD'!C5633</f>
        <v>0</v>
      </c>
      <c r="CI5635">
        <f>'[1]TABLEAU DE BORD'!H5633</f>
        <v>0</v>
      </c>
      <c r="CJ5635">
        <f>'[1]TABLEAU DE BORD'!K5633-'[1]TABLEAU DE BORD'!I5633</f>
        <v>0</v>
      </c>
    </row>
    <row r="5636" spans="84:88" x14ac:dyDescent="0.25">
      <c r="CF5636">
        <f>'[1]TABLEAU DE BORD'!B5634</f>
        <v>0</v>
      </c>
      <c r="CG5636">
        <f>'[1]TABLEAU DE BORD'!E5634-'[1]TABLEAU DE BORD'!C5634</f>
        <v>0</v>
      </c>
      <c r="CI5636">
        <f>'[1]TABLEAU DE BORD'!H5634</f>
        <v>0</v>
      </c>
      <c r="CJ5636">
        <f>'[1]TABLEAU DE BORD'!K5634-'[1]TABLEAU DE BORD'!I5634</f>
        <v>0</v>
      </c>
    </row>
    <row r="5637" spans="84:88" x14ac:dyDescent="0.25">
      <c r="CF5637">
        <f>'[1]TABLEAU DE BORD'!B5635</f>
        <v>0</v>
      </c>
      <c r="CG5637">
        <f>'[1]TABLEAU DE BORD'!E5635-'[1]TABLEAU DE BORD'!C5635</f>
        <v>0</v>
      </c>
      <c r="CI5637">
        <f>'[1]TABLEAU DE BORD'!H5635</f>
        <v>0</v>
      </c>
      <c r="CJ5637">
        <f>'[1]TABLEAU DE BORD'!K5635-'[1]TABLEAU DE BORD'!I5635</f>
        <v>0</v>
      </c>
    </row>
    <row r="5638" spans="84:88" x14ac:dyDescent="0.25">
      <c r="CF5638">
        <f>'[1]TABLEAU DE BORD'!B5636</f>
        <v>0</v>
      </c>
      <c r="CG5638">
        <f>'[1]TABLEAU DE BORD'!E5636-'[1]TABLEAU DE BORD'!C5636</f>
        <v>0</v>
      </c>
      <c r="CI5638">
        <f>'[1]TABLEAU DE BORD'!H5636</f>
        <v>0</v>
      </c>
      <c r="CJ5638">
        <f>'[1]TABLEAU DE BORD'!K5636-'[1]TABLEAU DE BORD'!I5636</f>
        <v>0</v>
      </c>
    </row>
    <row r="5639" spans="84:88" x14ac:dyDescent="0.25">
      <c r="CF5639">
        <f>'[1]TABLEAU DE BORD'!B5637</f>
        <v>0</v>
      </c>
      <c r="CG5639">
        <f>'[1]TABLEAU DE BORD'!E5637-'[1]TABLEAU DE BORD'!C5637</f>
        <v>0</v>
      </c>
      <c r="CI5639">
        <f>'[1]TABLEAU DE BORD'!H5637</f>
        <v>0</v>
      </c>
      <c r="CJ5639">
        <f>'[1]TABLEAU DE BORD'!K5637-'[1]TABLEAU DE BORD'!I5637</f>
        <v>0</v>
      </c>
    </row>
    <row r="5640" spans="84:88" x14ac:dyDescent="0.25">
      <c r="CF5640">
        <f>'[1]TABLEAU DE BORD'!B5638</f>
        <v>0</v>
      </c>
      <c r="CG5640">
        <f>'[1]TABLEAU DE BORD'!E5638-'[1]TABLEAU DE BORD'!C5638</f>
        <v>0</v>
      </c>
      <c r="CI5640">
        <f>'[1]TABLEAU DE BORD'!H5638</f>
        <v>0</v>
      </c>
      <c r="CJ5640">
        <f>'[1]TABLEAU DE BORD'!K5638-'[1]TABLEAU DE BORD'!I5638</f>
        <v>0</v>
      </c>
    </row>
    <row r="5641" spans="84:88" x14ac:dyDescent="0.25">
      <c r="CF5641">
        <f>'[1]TABLEAU DE BORD'!B5639</f>
        <v>0</v>
      </c>
      <c r="CG5641">
        <f>'[1]TABLEAU DE BORD'!E5639-'[1]TABLEAU DE BORD'!C5639</f>
        <v>0</v>
      </c>
      <c r="CI5641">
        <f>'[1]TABLEAU DE BORD'!H5639</f>
        <v>0</v>
      </c>
      <c r="CJ5641">
        <f>'[1]TABLEAU DE BORD'!K5639-'[1]TABLEAU DE BORD'!I5639</f>
        <v>0</v>
      </c>
    </row>
    <row r="5642" spans="84:88" x14ac:dyDescent="0.25">
      <c r="CF5642">
        <f>'[1]TABLEAU DE BORD'!B5640</f>
        <v>0</v>
      </c>
      <c r="CG5642">
        <f>'[1]TABLEAU DE BORD'!E5640-'[1]TABLEAU DE BORD'!C5640</f>
        <v>0</v>
      </c>
      <c r="CI5642">
        <f>'[1]TABLEAU DE BORD'!H5640</f>
        <v>0</v>
      </c>
      <c r="CJ5642">
        <f>'[1]TABLEAU DE BORD'!K5640-'[1]TABLEAU DE BORD'!I5640</f>
        <v>0</v>
      </c>
    </row>
    <row r="5643" spans="84:88" x14ac:dyDescent="0.25">
      <c r="CF5643">
        <f>'[1]TABLEAU DE BORD'!B5641</f>
        <v>0</v>
      </c>
      <c r="CG5643">
        <f>'[1]TABLEAU DE BORD'!E5641-'[1]TABLEAU DE BORD'!C5641</f>
        <v>0</v>
      </c>
      <c r="CI5643">
        <f>'[1]TABLEAU DE BORD'!H5641</f>
        <v>0</v>
      </c>
      <c r="CJ5643">
        <f>'[1]TABLEAU DE BORD'!K5641-'[1]TABLEAU DE BORD'!I5641</f>
        <v>0</v>
      </c>
    </row>
    <row r="5644" spans="84:88" x14ac:dyDescent="0.25">
      <c r="CF5644">
        <f>'[1]TABLEAU DE BORD'!B5642</f>
        <v>0</v>
      </c>
      <c r="CG5644">
        <f>'[1]TABLEAU DE BORD'!E5642-'[1]TABLEAU DE BORD'!C5642</f>
        <v>0</v>
      </c>
      <c r="CI5644">
        <f>'[1]TABLEAU DE BORD'!H5642</f>
        <v>0</v>
      </c>
      <c r="CJ5644">
        <f>'[1]TABLEAU DE BORD'!K5642-'[1]TABLEAU DE BORD'!I5642</f>
        <v>0</v>
      </c>
    </row>
    <row r="5645" spans="84:88" x14ac:dyDescent="0.25">
      <c r="CF5645">
        <f>'[1]TABLEAU DE BORD'!B5643</f>
        <v>0</v>
      </c>
      <c r="CG5645">
        <f>'[1]TABLEAU DE BORD'!E5643-'[1]TABLEAU DE BORD'!C5643</f>
        <v>0</v>
      </c>
      <c r="CI5645">
        <f>'[1]TABLEAU DE BORD'!H5643</f>
        <v>0</v>
      </c>
      <c r="CJ5645">
        <f>'[1]TABLEAU DE BORD'!K5643-'[1]TABLEAU DE BORD'!I5643</f>
        <v>0</v>
      </c>
    </row>
    <row r="5646" spans="84:88" x14ac:dyDescent="0.25">
      <c r="CF5646">
        <f>'[1]TABLEAU DE BORD'!B5644</f>
        <v>0</v>
      </c>
      <c r="CG5646">
        <f>'[1]TABLEAU DE BORD'!E5644-'[1]TABLEAU DE BORD'!C5644</f>
        <v>0</v>
      </c>
      <c r="CI5646">
        <f>'[1]TABLEAU DE BORD'!H5644</f>
        <v>0</v>
      </c>
      <c r="CJ5646">
        <f>'[1]TABLEAU DE BORD'!K5644-'[1]TABLEAU DE BORD'!I5644</f>
        <v>0</v>
      </c>
    </row>
    <row r="5647" spans="84:88" x14ac:dyDescent="0.25">
      <c r="CF5647">
        <f>'[1]TABLEAU DE BORD'!B5645</f>
        <v>0</v>
      </c>
      <c r="CG5647">
        <f>'[1]TABLEAU DE BORD'!E5645-'[1]TABLEAU DE BORD'!C5645</f>
        <v>0</v>
      </c>
      <c r="CI5647">
        <f>'[1]TABLEAU DE BORD'!H5645</f>
        <v>0</v>
      </c>
      <c r="CJ5647">
        <f>'[1]TABLEAU DE BORD'!K5645-'[1]TABLEAU DE BORD'!I5645</f>
        <v>0</v>
      </c>
    </row>
    <row r="5648" spans="84:88" x14ac:dyDescent="0.25">
      <c r="CF5648">
        <f>'[1]TABLEAU DE BORD'!B5646</f>
        <v>0</v>
      </c>
      <c r="CG5648">
        <f>'[1]TABLEAU DE BORD'!E5646-'[1]TABLEAU DE BORD'!C5646</f>
        <v>0</v>
      </c>
      <c r="CI5648">
        <f>'[1]TABLEAU DE BORD'!H5646</f>
        <v>0</v>
      </c>
      <c r="CJ5648">
        <f>'[1]TABLEAU DE BORD'!K5646-'[1]TABLEAU DE BORD'!I5646</f>
        <v>0</v>
      </c>
    </row>
    <row r="5649" spans="84:88" x14ac:dyDescent="0.25">
      <c r="CF5649">
        <f>'[1]TABLEAU DE BORD'!B5647</f>
        <v>0</v>
      </c>
      <c r="CG5649">
        <f>'[1]TABLEAU DE BORD'!E5647-'[1]TABLEAU DE BORD'!C5647</f>
        <v>0</v>
      </c>
      <c r="CI5649">
        <f>'[1]TABLEAU DE BORD'!H5647</f>
        <v>0</v>
      </c>
      <c r="CJ5649">
        <f>'[1]TABLEAU DE BORD'!K5647-'[1]TABLEAU DE BORD'!I5647</f>
        <v>0</v>
      </c>
    </row>
    <row r="5650" spans="84:88" x14ac:dyDescent="0.25">
      <c r="CF5650">
        <f>'[1]TABLEAU DE BORD'!B5648</f>
        <v>0</v>
      </c>
      <c r="CG5650">
        <f>'[1]TABLEAU DE BORD'!E5648-'[1]TABLEAU DE BORD'!C5648</f>
        <v>0</v>
      </c>
      <c r="CI5650">
        <f>'[1]TABLEAU DE BORD'!H5648</f>
        <v>0</v>
      </c>
      <c r="CJ5650">
        <f>'[1]TABLEAU DE BORD'!K5648-'[1]TABLEAU DE BORD'!I5648</f>
        <v>0</v>
      </c>
    </row>
    <row r="5651" spans="84:88" x14ac:dyDescent="0.25">
      <c r="CF5651">
        <f>'[1]TABLEAU DE BORD'!B5649</f>
        <v>0</v>
      </c>
      <c r="CG5651">
        <f>'[1]TABLEAU DE BORD'!E5649-'[1]TABLEAU DE BORD'!C5649</f>
        <v>0</v>
      </c>
      <c r="CI5651">
        <f>'[1]TABLEAU DE BORD'!H5649</f>
        <v>0</v>
      </c>
      <c r="CJ5651">
        <f>'[1]TABLEAU DE BORD'!K5649-'[1]TABLEAU DE BORD'!I5649</f>
        <v>0</v>
      </c>
    </row>
    <row r="5652" spans="84:88" x14ac:dyDescent="0.25">
      <c r="CF5652">
        <f>'[1]TABLEAU DE BORD'!B5650</f>
        <v>0</v>
      </c>
      <c r="CG5652">
        <f>'[1]TABLEAU DE BORD'!E5650-'[1]TABLEAU DE BORD'!C5650</f>
        <v>0</v>
      </c>
      <c r="CI5652">
        <f>'[1]TABLEAU DE BORD'!H5650</f>
        <v>0</v>
      </c>
      <c r="CJ5652">
        <f>'[1]TABLEAU DE BORD'!K5650-'[1]TABLEAU DE BORD'!I5650</f>
        <v>0</v>
      </c>
    </row>
    <row r="5653" spans="84:88" x14ac:dyDescent="0.25">
      <c r="CF5653">
        <f>'[1]TABLEAU DE BORD'!B5651</f>
        <v>0</v>
      </c>
      <c r="CG5653">
        <f>'[1]TABLEAU DE BORD'!E5651-'[1]TABLEAU DE BORD'!C5651</f>
        <v>0</v>
      </c>
      <c r="CI5653">
        <f>'[1]TABLEAU DE BORD'!H5651</f>
        <v>0</v>
      </c>
      <c r="CJ5653">
        <f>'[1]TABLEAU DE BORD'!K5651-'[1]TABLEAU DE BORD'!I5651</f>
        <v>0</v>
      </c>
    </row>
    <row r="5654" spans="84:88" x14ac:dyDescent="0.25">
      <c r="CF5654">
        <f>'[1]TABLEAU DE BORD'!B5652</f>
        <v>0</v>
      </c>
      <c r="CG5654">
        <f>'[1]TABLEAU DE BORD'!E5652-'[1]TABLEAU DE BORD'!C5652</f>
        <v>0</v>
      </c>
      <c r="CI5654">
        <f>'[1]TABLEAU DE BORD'!H5652</f>
        <v>0</v>
      </c>
      <c r="CJ5654">
        <f>'[1]TABLEAU DE BORD'!K5652-'[1]TABLEAU DE BORD'!I5652</f>
        <v>0</v>
      </c>
    </row>
    <row r="5655" spans="84:88" x14ac:dyDescent="0.25">
      <c r="CF5655">
        <f>'[1]TABLEAU DE BORD'!B5653</f>
        <v>0</v>
      </c>
      <c r="CG5655">
        <f>'[1]TABLEAU DE BORD'!E5653-'[1]TABLEAU DE BORD'!C5653</f>
        <v>0</v>
      </c>
      <c r="CI5655">
        <f>'[1]TABLEAU DE BORD'!H5653</f>
        <v>0</v>
      </c>
      <c r="CJ5655">
        <f>'[1]TABLEAU DE BORD'!K5653-'[1]TABLEAU DE BORD'!I5653</f>
        <v>0</v>
      </c>
    </row>
    <row r="5656" spans="84:88" x14ac:dyDescent="0.25">
      <c r="CF5656">
        <f>'[1]TABLEAU DE BORD'!B5654</f>
        <v>0</v>
      </c>
      <c r="CG5656">
        <f>'[1]TABLEAU DE BORD'!E5654-'[1]TABLEAU DE BORD'!C5654</f>
        <v>0</v>
      </c>
      <c r="CI5656">
        <f>'[1]TABLEAU DE BORD'!H5654</f>
        <v>0</v>
      </c>
      <c r="CJ5656">
        <f>'[1]TABLEAU DE BORD'!K5654-'[1]TABLEAU DE BORD'!I5654</f>
        <v>0</v>
      </c>
    </row>
    <row r="5657" spans="84:88" x14ac:dyDescent="0.25">
      <c r="CF5657">
        <f>'[1]TABLEAU DE BORD'!B5655</f>
        <v>0</v>
      </c>
      <c r="CG5657">
        <f>'[1]TABLEAU DE BORD'!E5655-'[1]TABLEAU DE BORD'!C5655</f>
        <v>0</v>
      </c>
      <c r="CI5657">
        <f>'[1]TABLEAU DE BORD'!H5655</f>
        <v>0</v>
      </c>
      <c r="CJ5657">
        <f>'[1]TABLEAU DE BORD'!K5655-'[1]TABLEAU DE BORD'!I5655</f>
        <v>0</v>
      </c>
    </row>
    <row r="5658" spans="84:88" x14ac:dyDescent="0.25">
      <c r="CF5658">
        <f>'[1]TABLEAU DE BORD'!B5656</f>
        <v>0</v>
      </c>
      <c r="CG5658">
        <f>'[1]TABLEAU DE BORD'!E5656-'[1]TABLEAU DE BORD'!C5656</f>
        <v>0</v>
      </c>
      <c r="CI5658">
        <f>'[1]TABLEAU DE BORD'!H5656</f>
        <v>0</v>
      </c>
      <c r="CJ5658">
        <f>'[1]TABLEAU DE BORD'!K5656-'[1]TABLEAU DE BORD'!I5656</f>
        <v>0</v>
      </c>
    </row>
    <row r="5659" spans="84:88" x14ac:dyDescent="0.25">
      <c r="CF5659">
        <f>'[1]TABLEAU DE BORD'!B5657</f>
        <v>0</v>
      </c>
      <c r="CG5659">
        <f>'[1]TABLEAU DE BORD'!E5657-'[1]TABLEAU DE BORD'!C5657</f>
        <v>0</v>
      </c>
      <c r="CI5659">
        <f>'[1]TABLEAU DE BORD'!H5657</f>
        <v>0</v>
      </c>
      <c r="CJ5659">
        <f>'[1]TABLEAU DE BORD'!K5657-'[1]TABLEAU DE BORD'!I5657</f>
        <v>0</v>
      </c>
    </row>
    <row r="5660" spans="84:88" x14ac:dyDescent="0.25">
      <c r="CF5660">
        <f>'[1]TABLEAU DE BORD'!B5658</f>
        <v>0</v>
      </c>
      <c r="CG5660">
        <f>'[1]TABLEAU DE BORD'!E5658-'[1]TABLEAU DE BORD'!C5658</f>
        <v>0</v>
      </c>
      <c r="CI5660">
        <f>'[1]TABLEAU DE BORD'!H5658</f>
        <v>0</v>
      </c>
      <c r="CJ5660">
        <f>'[1]TABLEAU DE BORD'!K5658-'[1]TABLEAU DE BORD'!I5658</f>
        <v>0</v>
      </c>
    </row>
    <row r="5661" spans="84:88" x14ac:dyDescent="0.25">
      <c r="CF5661">
        <f>'[1]TABLEAU DE BORD'!B5659</f>
        <v>0</v>
      </c>
      <c r="CG5661">
        <f>'[1]TABLEAU DE BORD'!E5659-'[1]TABLEAU DE BORD'!C5659</f>
        <v>0</v>
      </c>
      <c r="CI5661">
        <f>'[1]TABLEAU DE BORD'!H5659</f>
        <v>0</v>
      </c>
      <c r="CJ5661">
        <f>'[1]TABLEAU DE BORD'!K5659-'[1]TABLEAU DE BORD'!I5659</f>
        <v>0</v>
      </c>
    </row>
    <row r="5662" spans="84:88" x14ac:dyDescent="0.25">
      <c r="CF5662">
        <f>'[1]TABLEAU DE BORD'!B5660</f>
        <v>0</v>
      </c>
      <c r="CG5662">
        <f>'[1]TABLEAU DE BORD'!E5660-'[1]TABLEAU DE BORD'!C5660</f>
        <v>0</v>
      </c>
      <c r="CI5662">
        <f>'[1]TABLEAU DE BORD'!H5660</f>
        <v>0</v>
      </c>
      <c r="CJ5662">
        <f>'[1]TABLEAU DE BORD'!K5660-'[1]TABLEAU DE BORD'!I5660</f>
        <v>0</v>
      </c>
    </row>
    <row r="5663" spans="84:88" x14ac:dyDescent="0.25">
      <c r="CF5663">
        <f>'[1]TABLEAU DE BORD'!B5661</f>
        <v>0</v>
      </c>
      <c r="CG5663">
        <f>'[1]TABLEAU DE BORD'!E5661-'[1]TABLEAU DE BORD'!C5661</f>
        <v>0</v>
      </c>
      <c r="CI5663">
        <f>'[1]TABLEAU DE BORD'!H5661</f>
        <v>0</v>
      </c>
      <c r="CJ5663">
        <f>'[1]TABLEAU DE BORD'!K5661-'[1]TABLEAU DE BORD'!I5661</f>
        <v>0</v>
      </c>
    </row>
    <row r="5664" spans="84:88" x14ac:dyDescent="0.25">
      <c r="CF5664">
        <f>'[1]TABLEAU DE BORD'!B5662</f>
        <v>0</v>
      </c>
      <c r="CG5664">
        <f>'[1]TABLEAU DE BORD'!E5662-'[1]TABLEAU DE BORD'!C5662</f>
        <v>0</v>
      </c>
      <c r="CI5664">
        <f>'[1]TABLEAU DE BORD'!H5662</f>
        <v>0</v>
      </c>
      <c r="CJ5664">
        <f>'[1]TABLEAU DE BORD'!K5662-'[1]TABLEAU DE BORD'!I5662</f>
        <v>0</v>
      </c>
    </row>
    <row r="5665" spans="84:88" x14ac:dyDescent="0.25">
      <c r="CF5665">
        <f>'[1]TABLEAU DE BORD'!B5663</f>
        <v>0</v>
      </c>
      <c r="CG5665">
        <f>'[1]TABLEAU DE BORD'!E5663-'[1]TABLEAU DE BORD'!C5663</f>
        <v>0</v>
      </c>
      <c r="CI5665">
        <f>'[1]TABLEAU DE BORD'!H5663</f>
        <v>0</v>
      </c>
      <c r="CJ5665">
        <f>'[1]TABLEAU DE BORD'!K5663-'[1]TABLEAU DE BORD'!I5663</f>
        <v>0</v>
      </c>
    </row>
    <row r="5666" spans="84:88" x14ac:dyDescent="0.25">
      <c r="CF5666">
        <f>'[1]TABLEAU DE BORD'!B5664</f>
        <v>0</v>
      </c>
      <c r="CG5666">
        <f>'[1]TABLEAU DE BORD'!E5664-'[1]TABLEAU DE BORD'!C5664</f>
        <v>0</v>
      </c>
      <c r="CI5666">
        <f>'[1]TABLEAU DE BORD'!H5664</f>
        <v>0</v>
      </c>
      <c r="CJ5666">
        <f>'[1]TABLEAU DE BORD'!K5664-'[1]TABLEAU DE BORD'!I5664</f>
        <v>0</v>
      </c>
    </row>
    <row r="5667" spans="84:88" x14ac:dyDescent="0.25">
      <c r="CF5667">
        <f>'[1]TABLEAU DE BORD'!B5665</f>
        <v>0</v>
      </c>
      <c r="CG5667">
        <f>'[1]TABLEAU DE BORD'!E5665-'[1]TABLEAU DE BORD'!C5665</f>
        <v>0</v>
      </c>
      <c r="CI5667">
        <f>'[1]TABLEAU DE BORD'!H5665</f>
        <v>0</v>
      </c>
      <c r="CJ5667">
        <f>'[1]TABLEAU DE BORD'!K5665-'[1]TABLEAU DE BORD'!I5665</f>
        <v>0</v>
      </c>
    </row>
    <row r="5668" spans="84:88" x14ac:dyDescent="0.25">
      <c r="CF5668">
        <f>'[1]TABLEAU DE BORD'!B5666</f>
        <v>0</v>
      </c>
      <c r="CG5668">
        <f>'[1]TABLEAU DE BORD'!E5666-'[1]TABLEAU DE BORD'!C5666</f>
        <v>0</v>
      </c>
      <c r="CI5668">
        <f>'[1]TABLEAU DE BORD'!H5666</f>
        <v>0</v>
      </c>
      <c r="CJ5668">
        <f>'[1]TABLEAU DE BORD'!K5666-'[1]TABLEAU DE BORD'!I5666</f>
        <v>0</v>
      </c>
    </row>
    <row r="5669" spans="84:88" x14ac:dyDescent="0.25">
      <c r="CF5669">
        <f>'[1]TABLEAU DE BORD'!B5667</f>
        <v>0</v>
      </c>
      <c r="CG5669">
        <f>'[1]TABLEAU DE BORD'!E5667-'[1]TABLEAU DE BORD'!C5667</f>
        <v>0</v>
      </c>
      <c r="CJ5669">
        <f>'[1]TABLEAU DE BORD'!K5667-'[1]TABLEAU DE BORD'!I5667</f>
        <v>0</v>
      </c>
    </row>
    <row r="5670" spans="84:88" x14ac:dyDescent="0.25">
      <c r="CF5670">
        <f>'[1]TABLEAU DE BORD'!B5668</f>
        <v>0</v>
      </c>
      <c r="CG5670">
        <f>'[1]TABLEAU DE BORD'!E5668-'[1]TABLEAU DE BORD'!C5668</f>
        <v>0</v>
      </c>
      <c r="CJ5670">
        <f>'[1]TABLEAU DE BORD'!K5668-'[1]TABLEAU DE BORD'!I5668</f>
        <v>0</v>
      </c>
    </row>
    <row r="5671" spans="84:88" x14ac:dyDescent="0.25">
      <c r="CF5671">
        <f>'[1]TABLEAU DE BORD'!B5669</f>
        <v>0</v>
      </c>
      <c r="CG5671">
        <f>'[1]TABLEAU DE BORD'!E5669-'[1]TABLEAU DE BORD'!C5669</f>
        <v>0</v>
      </c>
      <c r="CJ5671">
        <f>'[1]TABLEAU DE BORD'!K5669-'[1]TABLEAU DE BORD'!I5669</f>
        <v>0</v>
      </c>
    </row>
    <row r="5672" spans="84:88" x14ac:dyDescent="0.25">
      <c r="CF5672">
        <f>'[1]TABLEAU DE BORD'!B5670</f>
        <v>0</v>
      </c>
      <c r="CG5672">
        <f>'[1]TABLEAU DE BORD'!E5670-'[1]TABLEAU DE BORD'!C5670</f>
        <v>0</v>
      </c>
      <c r="CJ5672">
        <f>'[1]TABLEAU DE BORD'!K5670-'[1]TABLEAU DE BORD'!I5670</f>
        <v>0</v>
      </c>
    </row>
    <row r="5673" spans="84:88" x14ac:dyDescent="0.25">
      <c r="CF5673">
        <f>'[1]TABLEAU DE BORD'!B5671</f>
        <v>0</v>
      </c>
      <c r="CG5673">
        <f>'[1]TABLEAU DE BORD'!E5671-'[1]TABLEAU DE BORD'!C5671</f>
        <v>0</v>
      </c>
      <c r="CJ5673">
        <f>'[1]TABLEAU DE BORD'!K5671-'[1]TABLEAU DE BORD'!I5671</f>
        <v>0</v>
      </c>
    </row>
    <row r="5674" spans="84:88" x14ac:dyDescent="0.25">
      <c r="CF5674">
        <f>'[1]TABLEAU DE BORD'!B5672</f>
        <v>0</v>
      </c>
      <c r="CG5674">
        <f>'[1]TABLEAU DE BORD'!E5672-'[1]TABLEAU DE BORD'!C5672</f>
        <v>0</v>
      </c>
      <c r="CJ5674">
        <f>'[1]TABLEAU DE BORD'!K5672-'[1]TABLEAU DE BORD'!I5672</f>
        <v>0</v>
      </c>
    </row>
    <row r="5675" spans="84:88" x14ac:dyDescent="0.25">
      <c r="CF5675">
        <f>'[1]TABLEAU DE BORD'!B5673</f>
        <v>0</v>
      </c>
      <c r="CG5675">
        <f>'[1]TABLEAU DE BORD'!E5673-'[1]TABLEAU DE BORD'!C5673</f>
        <v>0</v>
      </c>
      <c r="CJ5675">
        <f>'[1]TABLEAU DE BORD'!K5673-'[1]TABLEAU DE BORD'!I5673</f>
        <v>0</v>
      </c>
    </row>
    <row r="5676" spans="84:88" x14ac:dyDescent="0.25">
      <c r="CF5676">
        <f>'[1]TABLEAU DE BORD'!B5674</f>
        <v>0</v>
      </c>
      <c r="CG5676">
        <f>'[1]TABLEAU DE BORD'!E5674-'[1]TABLEAU DE BORD'!C5674</f>
        <v>0</v>
      </c>
      <c r="CJ5676">
        <f>'[1]TABLEAU DE BORD'!K5674-'[1]TABLEAU DE BORD'!I5674</f>
        <v>0</v>
      </c>
    </row>
    <row r="5677" spans="84:88" x14ac:dyDescent="0.25">
      <c r="CF5677">
        <f>'[1]TABLEAU DE BORD'!B5675</f>
        <v>0</v>
      </c>
      <c r="CG5677">
        <f>'[1]TABLEAU DE BORD'!E5675-'[1]TABLEAU DE BORD'!C5675</f>
        <v>0</v>
      </c>
      <c r="CJ5677">
        <f>'[1]TABLEAU DE BORD'!K5675-'[1]TABLEAU DE BORD'!I5675</f>
        <v>0</v>
      </c>
    </row>
    <row r="5678" spans="84:88" x14ac:dyDescent="0.25">
      <c r="CF5678">
        <f>'[1]TABLEAU DE BORD'!B5676</f>
        <v>0</v>
      </c>
      <c r="CG5678">
        <f>'[1]TABLEAU DE BORD'!E5676-'[1]TABLEAU DE BORD'!C5676</f>
        <v>0</v>
      </c>
    </row>
    <row r="5679" spans="84:88" x14ac:dyDescent="0.25">
      <c r="CF5679">
        <f>'[1]TABLEAU DE BORD'!B5677</f>
        <v>0</v>
      </c>
      <c r="CG5679">
        <f>'[1]TABLEAU DE BORD'!E5677-'[1]TABLEAU DE BORD'!C5677</f>
        <v>0</v>
      </c>
    </row>
    <row r="5680" spans="84:88" x14ac:dyDescent="0.25">
      <c r="CF5680">
        <f>'[1]TABLEAU DE BORD'!B5678</f>
        <v>0</v>
      </c>
      <c r="CG5680">
        <f>'[1]TABLEAU DE BORD'!E5678-'[1]TABLEAU DE BORD'!C5678</f>
        <v>0</v>
      </c>
    </row>
    <row r="5681" spans="84:85" x14ac:dyDescent="0.25">
      <c r="CF5681">
        <f>'[1]TABLEAU DE BORD'!B5679</f>
        <v>0</v>
      </c>
      <c r="CG5681">
        <f>'[1]TABLEAU DE BORD'!E5679-'[1]TABLEAU DE BORD'!C5679</f>
        <v>0</v>
      </c>
    </row>
    <row r="5682" spans="84:85" x14ac:dyDescent="0.25">
      <c r="CF5682">
        <f>'[1]TABLEAU DE BORD'!B5680</f>
        <v>0</v>
      </c>
      <c r="CG5682">
        <f>'[1]TABLEAU DE BORD'!E5680-'[1]TABLEAU DE BORD'!C5680</f>
        <v>0</v>
      </c>
    </row>
    <row r="5683" spans="84:85" x14ac:dyDescent="0.25">
      <c r="CF5683">
        <f>'[1]TABLEAU DE BORD'!B5681</f>
        <v>0</v>
      </c>
      <c r="CG5683">
        <f>'[1]TABLEAU DE BORD'!E5681-'[1]TABLEAU DE BORD'!C5681</f>
        <v>0</v>
      </c>
    </row>
    <row r="5684" spans="84:85" x14ac:dyDescent="0.25">
      <c r="CF5684">
        <f>'[1]TABLEAU DE BORD'!B5682</f>
        <v>0</v>
      </c>
      <c r="CG5684">
        <f>'[1]TABLEAU DE BORD'!E5682-'[1]TABLEAU DE BORD'!C5682</f>
        <v>0</v>
      </c>
    </row>
    <row r="5685" spans="84:85" x14ac:dyDescent="0.25">
      <c r="CF5685">
        <f>'[1]TABLEAU DE BORD'!B5683</f>
        <v>0</v>
      </c>
      <c r="CG5685">
        <f>'[1]TABLEAU DE BORD'!E5683-'[1]TABLEAU DE BORD'!C5683</f>
        <v>0</v>
      </c>
    </row>
    <row r="5686" spans="84:85" x14ac:dyDescent="0.25">
      <c r="CF5686">
        <f>'[1]TABLEAU DE BORD'!B5684</f>
        <v>0</v>
      </c>
      <c r="CG5686">
        <f>'[1]TABLEAU DE BORD'!E5684-'[1]TABLEAU DE BORD'!C5684</f>
        <v>0</v>
      </c>
    </row>
    <row r="5687" spans="84:85" x14ac:dyDescent="0.25">
      <c r="CF5687">
        <f>'[1]TABLEAU DE BORD'!B5685</f>
        <v>0</v>
      </c>
      <c r="CG5687">
        <f>'[1]TABLEAU DE BORD'!E5685-'[1]TABLEAU DE BORD'!C5685</f>
        <v>0</v>
      </c>
    </row>
    <row r="5688" spans="84:85" x14ac:dyDescent="0.25">
      <c r="CF5688">
        <f>'[1]TABLEAU DE BORD'!B5686</f>
        <v>0</v>
      </c>
      <c r="CG5688">
        <f>'[1]TABLEAU DE BORD'!E5686-'[1]TABLEAU DE BORD'!C5686</f>
        <v>0</v>
      </c>
    </row>
    <row r="5689" spans="84:85" x14ac:dyDescent="0.25">
      <c r="CF5689">
        <f>'[1]TABLEAU DE BORD'!B5687</f>
        <v>0</v>
      </c>
      <c r="CG5689">
        <f>'[1]TABLEAU DE BORD'!E5687-'[1]TABLEAU DE BORD'!C5687</f>
        <v>0</v>
      </c>
    </row>
    <row r="5690" spans="84:85" x14ac:dyDescent="0.25">
      <c r="CF5690">
        <f>'[1]TABLEAU DE BORD'!B5688</f>
        <v>0</v>
      </c>
      <c r="CG5690">
        <f>'[1]TABLEAU DE BORD'!E5688-'[1]TABLEAU DE BORD'!C5688</f>
        <v>0</v>
      </c>
    </row>
    <row r="5691" spans="84:85" x14ac:dyDescent="0.25">
      <c r="CF5691">
        <f>'[1]TABLEAU DE BORD'!B5689</f>
        <v>0</v>
      </c>
      <c r="CG5691">
        <f>'[1]TABLEAU DE BORD'!E5689-'[1]TABLEAU DE BORD'!C5689</f>
        <v>0</v>
      </c>
    </row>
    <row r="5692" spans="84:85" x14ac:dyDescent="0.25">
      <c r="CF5692">
        <f>'[1]TABLEAU DE BORD'!B5690</f>
        <v>0</v>
      </c>
      <c r="CG5692">
        <f>'[1]TABLEAU DE BORD'!E5690-'[1]TABLEAU DE BORD'!C5690</f>
        <v>0</v>
      </c>
    </row>
    <row r="5693" spans="84:85" x14ac:dyDescent="0.25">
      <c r="CF5693">
        <f>'[1]TABLEAU DE BORD'!B5691</f>
        <v>0</v>
      </c>
      <c r="CG5693">
        <f>'[1]TABLEAU DE BORD'!E5691-'[1]TABLEAU DE BORD'!C5691</f>
        <v>0</v>
      </c>
    </row>
    <row r="5694" spans="84:85" x14ac:dyDescent="0.25">
      <c r="CF5694">
        <f>'[1]TABLEAU DE BORD'!B5692</f>
        <v>0</v>
      </c>
      <c r="CG5694">
        <f>'[1]TABLEAU DE BORD'!E5692-'[1]TABLEAU DE BORD'!C5692</f>
        <v>0</v>
      </c>
    </row>
    <row r="5695" spans="84:85" x14ac:dyDescent="0.25">
      <c r="CF5695">
        <f>'[1]TABLEAU DE BORD'!B5693</f>
        <v>0</v>
      </c>
      <c r="CG5695">
        <f>'[1]TABLEAU DE BORD'!E5693-'[1]TABLEAU DE BORD'!C5693</f>
        <v>0</v>
      </c>
    </row>
    <row r="5696" spans="84:85" x14ac:dyDescent="0.25">
      <c r="CF5696">
        <f>'[1]TABLEAU DE BORD'!B5694</f>
        <v>0</v>
      </c>
      <c r="CG5696">
        <f>'[1]TABLEAU DE BORD'!E5694-'[1]TABLEAU DE BORD'!C5694</f>
        <v>0</v>
      </c>
    </row>
    <row r="5697" spans="84:85" x14ac:dyDescent="0.25">
      <c r="CF5697">
        <f>'[1]TABLEAU DE BORD'!B5695</f>
        <v>0</v>
      </c>
      <c r="CG5697">
        <f>'[1]TABLEAU DE BORD'!E5695-'[1]TABLEAU DE BORD'!C5695</f>
        <v>0</v>
      </c>
    </row>
    <row r="5698" spans="84:85" x14ac:dyDescent="0.25">
      <c r="CF5698">
        <f>'[1]TABLEAU DE BORD'!B5696</f>
        <v>0</v>
      </c>
      <c r="CG5698">
        <f>'[1]TABLEAU DE BORD'!E5696-'[1]TABLEAU DE BORD'!C5696</f>
        <v>0</v>
      </c>
    </row>
    <row r="5699" spans="84:85" x14ac:dyDescent="0.25">
      <c r="CF5699">
        <f>'[1]TABLEAU DE BORD'!B5697</f>
        <v>0</v>
      </c>
      <c r="CG5699">
        <f>'[1]TABLEAU DE BORD'!E5697-'[1]TABLEAU DE BORD'!C5697</f>
        <v>0</v>
      </c>
    </row>
    <row r="5700" spans="84:85" x14ac:dyDescent="0.25">
      <c r="CF5700">
        <f>'[1]TABLEAU DE BORD'!B5698</f>
        <v>0</v>
      </c>
      <c r="CG5700">
        <f>'[1]TABLEAU DE BORD'!E5698-'[1]TABLEAU DE BORD'!C5698</f>
        <v>0</v>
      </c>
    </row>
    <row r="5701" spans="84:85" x14ac:dyDescent="0.25">
      <c r="CF5701">
        <f>'[1]TABLEAU DE BORD'!B5699</f>
        <v>0</v>
      </c>
      <c r="CG5701">
        <f>'[1]TABLEAU DE BORD'!E5699-'[1]TABLEAU DE BORD'!C5699</f>
        <v>0</v>
      </c>
    </row>
    <row r="5702" spans="84:85" x14ac:dyDescent="0.25">
      <c r="CF5702">
        <f>'[1]TABLEAU DE BORD'!B5700</f>
        <v>0</v>
      </c>
      <c r="CG5702">
        <f>'[1]TABLEAU DE BORD'!E5700-'[1]TABLEAU DE BORD'!C5700</f>
        <v>0</v>
      </c>
    </row>
    <row r="5703" spans="84:85" x14ac:dyDescent="0.25">
      <c r="CF5703">
        <f>'[1]TABLEAU DE BORD'!B5701</f>
        <v>0</v>
      </c>
      <c r="CG5703">
        <f>'[1]TABLEAU DE BORD'!E5701-'[1]TABLEAU DE BORD'!C5701</f>
        <v>0</v>
      </c>
    </row>
    <row r="5704" spans="84:85" x14ac:dyDescent="0.25">
      <c r="CF5704">
        <f>'[1]TABLEAU DE BORD'!B5702</f>
        <v>0</v>
      </c>
      <c r="CG5704">
        <f>'[1]TABLEAU DE BORD'!E5702-'[1]TABLEAU DE BORD'!C5702</f>
        <v>0</v>
      </c>
    </row>
    <row r="5705" spans="84:85" x14ac:dyDescent="0.25">
      <c r="CF5705">
        <f>'[1]TABLEAU DE BORD'!B5703</f>
        <v>0</v>
      </c>
      <c r="CG5705">
        <f>'[1]TABLEAU DE BORD'!E5703-'[1]TABLEAU DE BORD'!C5703</f>
        <v>0</v>
      </c>
    </row>
    <row r="5706" spans="84:85" x14ac:dyDescent="0.25">
      <c r="CF5706">
        <f>'[1]TABLEAU DE BORD'!B5704</f>
        <v>0</v>
      </c>
      <c r="CG5706">
        <f>'[1]TABLEAU DE BORD'!E5704-'[1]TABLEAU DE BORD'!C5704</f>
        <v>0</v>
      </c>
    </row>
    <row r="5707" spans="84:85" x14ac:dyDescent="0.25">
      <c r="CF5707">
        <f>'[1]TABLEAU DE BORD'!B5705</f>
        <v>0</v>
      </c>
      <c r="CG5707">
        <f>'[1]TABLEAU DE BORD'!E5705-'[1]TABLEAU DE BORD'!C5705</f>
        <v>0</v>
      </c>
    </row>
    <row r="5708" spans="84:85" x14ac:dyDescent="0.25">
      <c r="CF5708">
        <f>'[1]TABLEAU DE BORD'!B5706</f>
        <v>0</v>
      </c>
      <c r="CG5708">
        <f>'[1]TABLEAU DE BORD'!E5706-'[1]TABLEAU DE BORD'!C5706</f>
        <v>0</v>
      </c>
    </row>
    <row r="5709" spans="84:85" x14ac:dyDescent="0.25">
      <c r="CF5709">
        <f>'[1]TABLEAU DE BORD'!B5707</f>
        <v>0</v>
      </c>
      <c r="CG5709">
        <f>'[1]TABLEAU DE BORD'!E5707-'[1]TABLEAU DE BORD'!C5707</f>
        <v>0</v>
      </c>
    </row>
    <row r="5710" spans="84:85" x14ac:dyDescent="0.25">
      <c r="CF5710">
        <f>'[1]TABLEAU DE BORD'!B5708</f>
        <v>0</v>
      </c>
      <c r="CG5710">
        <f>'[1]TABLEAU DE BORD'!E5708-'[1]TABLEAU DE BORD'!C5708</f>
        <v>0</v>
      </c>
    </row>
    <row r="5711" spans="84:85" x14ac:dyDescent="0.25">
      <c r="CF5711">
        <f>'[1]TABLEAU DE BORD'!B5709</f>
        <v>0</v>
      </c>
      <c r="CG5711">
        <f>'[1]TABLEAU DE BORD'!E5709-'[1]TABLEAU DE BORD'!C5709</f>
        <v>0</v>
      </c>
    </row>
    <row r="5712" spans="84:85" x14ac:dyDescent="0.25">
      <c r="CF5712">
        <f>'[1]TABLEAU DE BORD'!B5710</f>
        <v>0</v>
      </c>
      <c r="CG5712">
        <f>'[1]TABLEAU DE BORD'!E5710-'[1]TABLEAU DE BORD'!C5710</f>
        <v>0</v>
      </c>
    </row>
    <row r="5713" spans="84:85" x14ac:dyDescent="0.25">
      <c r="CF5713">
        <f>'[1]TABLEAU DE BORD'!B5711</f>
        <v>0</v>
      </c>
      <c r="CG5713">
        <f>'[1]TABLEAU DE BORD'!E5711-'[1]TABLEAU DE BORD'!C5711</f>
        <v>0</v>
      </c>
    </row>
    <row r="5714" spans="84:85" x14ac:dyDescent="0.25">
      <c r="CF5714">
        <f>'[1]TABLEAU DE BORD'!B5712</f>
        <v>0</v>
      </c>
      <c r="CG5714">
        <f>'[1]TABLEAU DE BORD'!E5712-'[1]TABLEAU DE BORD'!C5712</f>
        <v>0</v>
      </c>
    </row>
    <row r="5715" spans="84:85" x14ac:dyDescent="0.25">
      <c r="CF5715">
        <f>'[1]TABLEAU DE BORD'!B5713</f>
        <v>0</v>
      </c>
      <c r="CG5715">
        <f>'[1]TABLEAU DE BORD'!E5713-'[1]TABLEAU DE BORD'!C5713</f>
        <v>0</v>
      </c>
    </row>
    <row r="5716" spans="84:85" x14ac:dyDescent="0.25">
      <c r="CF5716">
        <f>'[1]TABLEAU DE BORD'!B5714</f>
        <v>0</v>
      </c>
      <c r="CG5716">
        <f>'[1]TABLEAU DE BORD'!E5714-'[1]TABLEAU DE BORD'!C5714</f>
        <v>0</v>
      </c>
    </row>
    <row r="5717" spans="84:85" x14ac:dyDescent="0.25">
      <c r="CF5717">
        <f>'[1]TABLEAU DE BORD'!B5715</f>
        <v>0</v>
      </c>
      <c r="CG5717">
        <f>'[1]TABLEAU DE BORD'!E5715-'[1]TABLEAU DE BORD'!C5715</f>
        <v>0</v>
      </c>
    </row>
    <row r="5718" spans="84:85" x14ac:dyDescent="0.25">
      <c r="CF5718">
        <f>'[1]TABLEAU DE BORD'!B5716</f>
        <v>0</v>
      </c>
      <c r="CG5718">
        <f>'[1]TABLEAU DE BORD'!E5716-'[1]TABLEAU DE BORD'!C5716</f>
        <v>0</v>
      </c>
    </row>
    <row r="5719" spans="84:85" x14ac:dyDescent="0.25">
      <c r="CF5719">
        <f>'[1]TABLEAU DE BORD'!B5717</f>
        <v>0</v>
      </c>
      <c r="CG5719">
        <f>'[1]TABLEAU DE BORD'!E5717-'[1]TABLEAU DE BORD'!C5717</f>
        <v>0</v>
      </c>
    </row>
    <row r="5720" spans="84:85" x14ac:dyDescent="0.25">
      <c r="CF5720">
        <f>'[1]TABLEAU DE BORD'!B5718</f>
        <v>0</v>
      </c>
      <c r="CG5720">
        <f>'[1]TABLEAU DE BORD'!E5718-'[1]TABLEAU DE BORD'!C5718</f>
        <v>0</v>
      </c>
    </row>
    <row r="5721" spans="84:85" x14ac:dyDescent="0.25">
      <c r="CF5721">
        <f>'[1]TABLEAU DE BORD'!B5719</f>
        <v>0</v>
      </c>
      <c r="CG5721">
        <f>'[1]TABLEAU DE BORD'!E5719-'[1]TABLEAU DE BORD'!C5719</f>
        <v>0</v>
      </c>
    </row>
    <row r="5722" spans="84:85" x14ac:dyDescent="0.25">
      <c r="CF5722">
        <f>'[1]TABLEAU DE BORD'!B5720</f>
        <v>0</v>
      </c>
      <c r="CG5722">
        <f>'[1]TABLEAU DE BORD'!E5720-'[1]TABLEAU DE BORD'!C5720</f>
        <v>0</v>
      </c>
    </row>
    <row r="5723" spans="84:85" x14ac:dyDescent="0.25">
      <c r="CF5723">
        <f>'[1]TABLEAU DE BORD'!B5721</f>
        <v>0</v>
      </c>
      <c r="CG5723">
        <f>'[1]TABLEAU DE BORD'!E5721-'[1]TABLEAU DE BORD'!C5721</f>
        <v>0</v>
      </c>
    </row>
    <row r="5724" spans="84:85" x14ac:dyDescent="0.25">
      <c r="CF5724">
        <f>'[1]TABLEAU DE BORD'!B5722</f>
        <v>0</v>
      </c>
      <c r="CG5724">
        <f>'[1]TABLEAU DE BORD'!E5722-'[1]TABLEAU DE BORD'!C5722</f>
        <v>0</v>
      </c>
    </row>
    <row r="5725" spans="84:85" x14ac:dyDescent="0.25">
      <c r="CF5725">
        <f>'[1]TABLEAU DE BORD'!B5723</f>
        <v>0</v>
      </c>
      <c r="CG5725">
        <f>'[1]TABLEAU DE BORD'!E5723-'[1]TABLEAU DE BORD'!C5723</f>
        <v>0</v>
      </c>
    </row>
    <row r="5726" spans="84:85" x14ac:dyDescent="0.25">
      <c r="CF5726">
        <f>'[1]TABLEAU DE BORD'!B5724</f>
        <v>0</v>
      </c>
      <c r="CG5726">
        <f>'[1]TABLEAU DE BORD'!E5724-'[1]TABLEAU DE BORD'!C5724</f>
        <v>0</v>
      </c>
    </row>
    <row r="5727" spans="84:85" x14ac:dyDescent="0.25">
      <c r="CF5727">
        <f>'[1]TABLEAU DE BORD'!B5725</f>
        <v>0</v>
      </c>
      <c r="CG5727">
        <f>'[1]TABLEAU DE BORD'!E5725-'[1]TABLEAU DE BORD'!C5725</f>
        <v>0</v>
      </c>
    </row>
    <row r="5728" spans="84:85" x14ac:dyDescent="0.25">
      <c r="CF5728">
        <f>'[1]TABLEAU DE BORD'!B5726</f>
        <v>0</v>
      </c>
      <c r="CG5728">
        <f>'[1]TABLEAU DE BORD'!E5726-'[1]TABLEAU DE BORD'!C5726</f>
        <v>0</v>
      </c>
    </row>
    <row r="5729" spans="84:85" x14ac:dyDescent="0.25">
      <c r="CF5729">
        <f>'[1]TABLEAU DE BORD'!B5727</f>
        <v>0</v>
      </c>
      <c r="CG5729">
        <f>'[1]TABLEAU DE BORD'!E5727-'[1]TABLEAU DE BORD'!C5727</f>
        <v>0</v>
      </c>
    </row>
    <row r="5730" spans="84:85" x14ac:dyDescent="0.25">
      <c r="CF5730">
        <f>'[1]TABLEAU DE BORD'!B5728</f>
        <v>0</v>
      </c>
      <c r="CG5730">
        <f>'[1]TABLEAU DE BORD'!E5728-'[1]TABLEAU DE BORD'!C5728</f>
        <v>0</v>
      </c>
    </row>
    <row r="5731" spans="84:85" x14ac:dyDescent="0.25">
      <c r="CF5731">
        <f>'[1]TABLEAU DE BORD'!B5729</f>
        <v>0</v>
      </c>
      <c r="CG5731">
        <f>'[1]TABLEAU DE BORD'!E5729-'[1]TABLEAU DE BORD'!C5729</f>
        <v>0</v>
      </c>
    </row>
    <row r="5732" spans="84:85" x14ac:dyDescent="0.25">
      <c r="CF5732">
        <f>'[1]TABLEAU DE BORD'!B5730</f>
        <v>0</v>
      </c>
      <c r="CG5732">
        <f>'[1]TABLEAU DE BORD'!E5730-'[1]TABLEAU DE BORD'!C5730</f>
        <v>0</v>
      </c>
    </row>
    <row r="5733" spans="84:85" x14ac:dyDescent="0.25">
      <c r="CF5733">
        <f>'[1]TABLEAU DE BORD'!B5731</f>
        <v>0</v>
      </c>
      <c r="CG5733">
        <f>'[1]TABLEAU DE BORD'!E5731-'[1]TABLEAU DE BORD'!C5731</f>
        <v>0</v>
      </c>
    </row>
    <row r="5734" spans="84:85" x14ac:dyDescent="0.25">
      <c r="CF5734">
        <f>'[1]TABLEAU DE BORD'!B5732</f>
        <v>0</v>
      </c>
      <c r="CG5734">
        <f>'[1]TABLEAU DE BORD'!E5732-'[1]TABLEAU DE BORD'!C5732</f>
        <v>0</v>
      </c>
    </row>
    <row r="5735" spans="84:85" x14ac:dyDescent="0.25">
      <c r="CF5735">
        <f>'[1]TABLEAU DE BORD'!B5733</f>
        <v>0</v>
      </c>
      <c r="CG5735">
        <f>'[1]TABLEAU DE BORD'!E5733-'[1]TABLEAU DE BORD'!C5733</f>
        <v>0</v>
      </c>
    </row>
    <row r="5736" spans="84:85" x14ac:dyDescent="0.25">
      <c r="CF5736">
        <f>'[1]TABLEAU DE BORD'!B5734</f>
        <v>0</v>
      </c>
      <c r="CG5736">
        <f>'[1]TABLEAU DE BORD'!E5734-'[1]TABLEAU DE BORD'!C5734</f>
        <v>0</v>
      </c>
    </row>
    <row r="5737" spans="84:85" x14ac:dyDescent="0.25">
      <c r="CF5737">
        <f>'[1]TABLEAU DE BORD'!B5735</f>
        <v>0</v>
      </c>
      <c r="CG5737">
        <f>'[1]TABLEAU DE BORD'!E5735-'[1]TABLEAU DE BORD'!C5735</f>
        <v>0</v>
      </c>
    </row>
    <row r="5738" spans="84:85" x14ac:dyDescent="0.25">
      <c r="CF5738">
        <f>'[1]TABLEAU DE BORD'!B5736</f>
        <v>0</v>
      </c>
      <c r="CG5738">
        <f>'[1]TABLEAU DE BORD'!E5736-'[1]TABLEAU DE BORD'!C5736</f>
        <v>0</v>
      </c>
    </row>
    <row r="5739" spans="84:85" x14ac:dyDescent="0.25">
      <c r="CF5739">
        <f>'[1]TABLEAU DE BORD'!B5737</f>
        <v>0</v>
      </c>
      <c r="CG5739">
        <f>'[1]TABLEAU DE BORD'!E5737-'[1]TABLEAU DE BORD'!C5737</f>
        <v>0</v>
      </c>
    </row>
    <row r="5740" spans="84:85" x14ac:dyDescent="0.25">
      <c r="CF5740">
        <f>'[1]TABLEAU DE BORD'!B5738</f>
        <v>0</v>
      </c>
      <c r="CG5740">
        <f>'[1]TABLEAU DE BORD'!E5738-'[1]TABLEAU DE BORD'!C5738</f>
        <v>0</v>
      </c>
    </row>
    <row r="5741" spans="84:85" x14ac:dyDescent="0.25">
      <c r="CF5741">
        <f>'[1]TABLEAU DE BORD'!B5739</f>
        <v>0</v>
      </c>
      <c r="CG5741">
        <f>'[1]TABLEAU DE BORD'!E5739-'[1]TABLEAU DE BORD'!C5739</f>
        <v>0</v>
      </c>
    </row>
    <row r="5742" spans="84:85" x14ac:dyDescent="0.25">
      <c r="CF5742">
        <f>'[1]TABLEAU DE BORD'!B5740</f>
        <v>0</v>
      </c>
      <c r="CG5742">
        <f>'[1]TABLEAU DE BORD'!E5740-'[1]TABLEAU DE BORD'!C5740</f>
        <v>0</v>
      </c>
    </row>
    <row r="5743" spans="84:85" x14ac:dyDescent="0.25">
      <c r="CF5743">
        <f>'[1]TABLEAU DE BORD'!B5741</f>
        <v>0</v>
      </c>
      <c r="CG5743">
        <f>'[1]TABLEAU DE BORD'!E5741-'[1]TABLEAU DE BORD'!C5741</f>
        <v>0</v>
      </c>
    </row>
    <row r="5744" spans="84:85" x14ac:dyDescent="0.25">
      <c r="CF5744">
        <f>'[1]TABLEAU DE BORD'!B5742</f>
        <v>0</v>
      </c>
      <c r="CG5744">
        <f>'[1]TABLEAU DE BORD'!E5742-'[1]TABLEAU DE BORD'!C5742</f>
        <v>0</v>
      </c>
    </row>
    <row r="5745" spans="84:85" x14ac:dyDescent="0.25">
      <c r="CF5745">
        <f>'[1]TABLEAU DE BORD'!B5743</f>
        <v>0</v>
      </c>
      <c r="CG5745">
        <f>'[1]TABLEAU DE BORD'!E5743-'[1]TABLEAU DE BORD'!C5743</f>
        <v>0</v>
      </c>
    </row>
    <row r="5746" spans="84:85" x14ac:dyDescent="0.25">
      <c r="CF5746">
        <f>'[1]TABLEAU DE BORD'!B5744</f>
        <v>0</v>
      </c>
      <c r="CG5746">
        <f>'[1]TABLEAU DE BORD'!E5744-'[1]TABLEAU DE BORD'!C5744</f>
        <v>0</v>
      </c>
    </row>
    <row r="5747" spans="84:85" x14ac:dyDescent="0.25">
      <c r="CF5747">
        <f>'[1]TABLEAU DE BORD'!B5745</f>
        <v>0</v>
      </c>
      <c r="CG5747">
        <f>'[1]TABLEAU DE BORD'!E5745-'[1]TABLEAU DE BORD'!C5745</f>
        <v>0</v>
      </c>
    </row>
    <row r="5748" spans="84:85" x14ac:dyDescent="0.25">
      <c r="CF5748">
        <f>'[1]TABLEAU DE BORD'!B5746</f>
        <v>0</v>
      </c>
      <c r="CG5748">
        <f>'[1]TABLEAU DE BORD'!E5746-'[1]TABLEAU DE BORD'!C5746</f>
        <v>0</v>
      </c>
    </row>
    <row r="5749" spans="84:85" x14ac:dyDescent="0.25">
      <c r="CF5749">
        <f>'[1]TABLEAU DE BORD'!B5747</f>
        <v>0</v>
      </c>
      <c r="CG5749">
        <f>'[1]TABLEAU DE BORD'!E5747-'[1]TABLEAU DE BORD'!C5747</f>
        <v>0</v>
      </c>
    </row>
    <row r="5750" spans="84:85" x14ac:dyDescent="0.25">
      <c r="CF5750">
        <f>'[1]TABLEAU DE BORD'!B5748</f>
        <v>0</v>
      </c>
      <c r="CG5750">
        <f>'[1]TABLEAU DE BORD'!E5748-'[1]TABLEAU DE BORD'!C5748</f>
        <v>0</v>
      </c>
    </row>
    <row r="5751" spans="84:85" x14ac:dyDescent="0.25">
      <c r="CF5751">
        <f>'[1]TABLEAU DE BORD'!B5749</f>
        <v>0</v>
      </c>
      <c r="CG5751">
        <f>'[1]TABLEAU DE BORD'!E5749-'[1]TABLEAU DE BORD'!C5749</f>
        <v>0</v>
      </c>
    </row>
    <row r="5752" spans="84:85" x14ac:dyDescent="0.25">
      <c r="CF5752">
        <f>'[1]TABLEAU DE BORD'!B5750</f>
        <v>0</v>
      </c>
      <c r="CG5752">
        <f>'[1]TABLEAU DE BORD'!E5750-'[1]TABLEAU DE BORD'!C5750</f>
        <v>0</v>
      </c>
    </row>
    <row r="5753" spans="84:85" x14ac:dyDescent="0.25">
      <c r="CF5753">
        <f>'[1]TABLEAU DE BORD'!B5751</f>
        <v>0</v>
      </c>
      <c r="CG5753">
        <f>'[1]TABLEAU DE BORD'!E5751-'[1]TABLEAU DE BORD'!C5751</f>
        <v>0</v>
      </c>
    </row>
    <row r="5754" spans="84:85" x14ac:dyDescent="0.25">
      <c r="CF5754">
        <f>'[1]TABLEAU DE BORD'!B5752</f>
        <v>0</v>
      </c>
      <c r="CG5754">
        <f>'[1]TABLEAU DE BORD'!E5752-'[1]TABLEAU DE BORD'!C5752</f>
        <v>0</v>
      </c>
    </row>
    <row r="5755" spans="84:85" x14ac:dyDescent="0.25">
      <c r="CF5755">
        <f>'[1]TABLEAU DE BORD'!B5753</f>
        <v>0</v>
      </c>
      <c r="CG5755">
        <f>'[1]TABLEAU DE BORD'!E5753-'[1]TABLEAU DE BORD'!C5753</f>
        <v>0</v>
      </c>
    </row>
    <row r="5756" spans="84:85" x14ac:dyDescent="0.25">
      <c r="CF5756">
        <f>'[1]TABLEAU DE BORD'!B5754</f>
        <v>0</v>
      </c>
      <c r="CG5756">
        <f>'[1]TABLEAU DE BORD'!E5754-'[1]TABLEAU DE BORD'!C5754</f>
        <v>0</v>
      </c>
    </row>
    <row r="5757" spans="84:85" x14ac:dyDescent="0.25">
      <c r="CF5757">
        <f>'[1]TABLEAU DE BORD'!B5755</f>
        <v>0</v>
      </c>
      <c r="CG5757">
        <f>'[1]TABLEAU DE BORD'!E5755-'[1]TABLEAU DE BORD'!C5755</f>
        <v>0</v>
      </c>
    </row>
    <row r="5758" spans="84:85" x14ac:dyDescent="0.25">
      <c r="CF5758">
        <f>'[1]TABLEAU DE BORD'!B5756</f>
        <v>0</v>
      </c>
      <c r="CG5758">
        <f>'[1]TABLEAU DE BORD'!E5756-'[1]TABLEAU DE BORD'!C5756</f>
        <v>0</v>
      </c>
    </row>
    <row r="5759" spans="84:85" x14ac:dyDescent="0.25">
      <c r="CF5759">
        <f>'[1]TABLEAU DE BORD'!B5757</f>
        <v>0</v>
      </c>
      <c r="CG5759">
        <f>'[1]TABLEAU DE BORD'!E5757-'[1]TABLEAU DE BORD'!C5757</f>
        <v>0</v>
      </c>
    </row>
    <row r="5760" spans="84:85" x14ac:dyDescent="0.25">
      <c r="CF5760">
        <f>'[1]TABLEAU DE BORD'!B5758</f>
        <v>0</v>
      </c>
      <c r="CG5760">
        <f>'[1]TABLEAU DE BORD'!E5758-'[1]TABLEAU DE BORD'!C5758</f>
        <v>0</v>
      </c>
    </row>
    <row r="5761" spans="84:85" x14ac:dyDescent="0.25">
      <c r="CF5761">
        <f>'[1]TABLEAU DE BORD'!B5759</f>
        <v>0</v>
      </c>
      <c r="CG5761">
        <f>'[1]TABLEAU DE BORD'!E5759-'[1]TABLEAU DE BORD'!C5759</f>
        <v>0</v>
      </c>
    </row>
    <row r="5762" spans="84:85" x14ac:dyDescent="0.25">
      <c r="CF5762">
        <f>'[1]TABLEAU DE BORD'!B5760</f>
        <v>0</v>
      </c>
      <c r="CG5762">
        <f>'[1]TABLEAU DE BORD'!E5760-'[1]TABLEAU DE BORD'!C5760</f>
        <v>0</v>
      </c>
    </row>
    <row r="5763" spans="84:85" x14ac:dyDescent="0.25">
      <c r="CF5763">
        <f>'[1]TABLEAU DE BORD'!B5761</f>
        <v>0</v>
      </c>
      <c r="CG5763">
        <f>'[1]TABLEAU DE BORD'!E5761-'[1]TABLEAU DE BORD'!C5761</f>
        <v>0</v>
      </c>
    </row>
    <row r="5764" spans="84:85" x14ac:dyDescent="0.25">
      <c r="CF5764">
        <f>'[1]TABLEAU DE BORD'!B5762</f>
        <v>0</v>
      </c>
      <c r="CG5764">
        <f>'[1]TABLEAU DE BORD'!E5762-'[1]TABLEAU DE BORD'!C5762</f>
        <v>0</v>
      </c>
    </row>
    <row r="5765" spans="84:85" x14ac:dyDescent="0.25">
      <c r="CF5765">
        <f>'[1]TABLEAU DE BORD'!B5763</f>
        <v>0</v>
      </c>
      <c r="CG5765">
        <f>'[1]TABLEAU DE BORD'!E5763-'[1]TABLEAU DE BORD'!C5763</f>
        <v>0</v>
      </c>
    </row>
    <row r="5766" spans="84:85" x14ac:dyDescent="0.25">
      <c r="CF5766">
        <f>'[1]TABLEAU DE BORD'!B5764</f>
        <v>0</v>
      </c>
      <c r="CG5766">
        <f>'[1]TABLEAU DE BORD'!E5764-'[1]TABLEAU DE BORD'!C5764</f>
        <v>0</v>
      </c>
    </row>
    <row r="5767" spans="84:85" x14ac:dyDescent="0.25">
      <c r="CF5767">
        <f>'[1]TABLEAU DE BORD'!B5765</f>
        <v>0</v>
      </c>
      <c r="CG5767">
        <f>'[1]TABLEAU DE BORD'!E5765-'[1]TABLEAU DE BORD'!C5765</f>
        <v>0</v>
      </c>
    </row>
    <row r="5768" spans="84:85" x14ac:dyDescent="0.25">
      <c r="CF5768">
        <f>'[1]TABLEAU DE BORD'!B5766</f>
        <v>0</v>
      </c>
      <c r="CG5768">
        <f>'[1]TABLEAU DE BORD'!E5766-'[1]TABLEAU DE BORD'!C5766</f>
        <v>0</v>
      </c>
    </row>
    <row r="5769" spans="84:85" x14ac:dyDescent="0.25">
      <c r="CF5769">
        <f>'[1]TABLEAU DE BORD'!B5767</f>
        <v>0</v>
      </c>
      <c r="CG5769">
        <f>'[1]TABLEAU DE BORD'!E5767-'[1]TABLEAU DE BORD'!C5767</f>
        <v>0</v>
      </c>
    </row>
    <row r="5770" spans="84:85" x14ac:dyDescent="0.25">
      <c r="CF5770">
        <f>'[1]TABLEAU DE BORD'!B5768</f>
        <v>0</v>
      </c>
      <c r="CG5770">
        <f>'[1]TABLEAU DE BORD'!E5768-'[1]TABLEAU DE BORD'!C5768</f>
        <v>0</v>
      </c>
    </row>
    <row r="5771" spans="84:85" x14ac:dyDescent="0.25">
      <c r="CF5771">
        <f>'[1]TABLEAU DE BORD'!B5769</f>
        <v>0</v>
      </c>
      <c r="CG5771">
        <f>'[1]TABLEAU DE BORD'!E5769-'[1]TABLEAU DE BORD'!C5769</f>
        <v>0</v>
      </c>
    </row>
    <row r="5772" spans="84:85" x14ac:dyDescent="0.25">
      <c r="CF5772">
        <f>'[1]TABLEAU DE BORD'!B5770</f>
        <v>0</v>
      </c>
      <c r="CG5772">
        <f>'[1]TABLEAU DE BORD'!E5770-'[1]TABLEAU DE BORD'!C5770</f>
        <v>0</v>
      </c>
    </row>
    <row r="5773" spans="84:85" x14ac:dyDescent="0.25">
      <c r="CF5773">
        <f>'[1]TABLEAU DE BORD'!B5771</f>
        <v>0</v>
      </c>
      <c r="CG5773">
        <f>'[1]TABLEAU DE BORD'!E5771-'[1]TABLEAU DE BORD'!C5771</f>
        <v>0</v>
      </c>
    </row>
    <row r="5774" spans="84:85" x14ac:dyDescent="0.25">
      <c r="CF5774">
        <f>'[1]TABLEAU DE BORD'!B5772</f>
        <v>0</v>
      </c>
      <c r="CG5774">
        <f>'[1]TABLEAU DE BORD'!E5772-'[1]TABLEAU DE BORD'!C5772</f>
        <v>0</v>
      </c>
    </row>
    <row r="5775" spans="84:85" x14ac:dyDescent="0.25">
      <c r="CF5775">
        <f>'[1]TABLEAU DE BORD'!B5773</f>
        <v>0</v>
      </c>
      <c r="CG5775">
        <f>'[1]TABLEAU DE BORD'!E5773-'[1]TABLEAU DE BORD'!C5773</f>
        <v>0</v>
      </c>
    </row>
    <row r="5776" spans="84:85" x14ac:dyDescent="0.25">
      <c r="CF5776">
        <f>'[1]TABLEAU DE BORD'!B5774</f>
        <v>0</v>
      </c>
      <c r="CG5776">
        <f>'[1]TABLEAU DE BORD'!E5774-'[1]TABLEAU DE BORD'!C5774</f>
        <v>0</v>
      </c>
    </row>
    <row r="5777" spans="84:85" x14ac:dyDescent="0.25">
      <c r="CF5777">
        <f>'[1]TABLEAU DE BORD'!B5775</f>
        <v>0</v>
      </c>
      <c r="CG5777">
        <f>'[1]TABLEAU DE BORD'!E5775-'[1]TABLEAU DE BORD'!C5775</f>
        <v>0</v>
      </c>
    </row>
    <row r="5778" spans="84:85" x14ac:dyDescent="0.25">
      <c r="CF5778">
        <f>'[1]TABLEAU DE BORD'!B5776</f>
        <v>0</v>
      </c>
      <c r="CG5778">
        <f>'[1]TABLEAU DE BORD'!E5776-'[1]TABLEAU DE BORD'!C5776</f>
        <v>0</v>
      </c>
    </row>
    <row r="5779" spans="84:85" x14ac:dyDescent="0.25">
      <c r="CF5779">
        <f>'[1]TABLEAU DE BORD'!B5777</f>
        <v>0</v>
      </c>
      <c r="CG5779">
        <f>'[1]TABLEAU DE BORD'!E5777-'[1]TABLEAU DE BORD'!C5777</f>
        <v>0</v>
      </c>
    </row>
    <row r="5780" spans="84:85" x14ac:dyDescent="0.25">
      <c r="CF5780">
        <f>'[1]TABLEAU DE BORD'!B5778</f>
        <v>0</v>
      </c>
      <c r="CG5780">
        <f>'[1]TABLEAU DE BORD'!E5778-'[1]TABLEAU DE BORD'!C5778</f>
        <v>0</v>
      </c>
    </row>
    <row r="5781" spans="84:85" x14ac:dyDescent="0.25">
      <c r="CF5781">
        <f>'[1]TABLEAU DE BORD'!B5779</f>
        <v>0</v>
      </c>
      <c r="CG5781">
        <f>'[1]TABLEAU DE BORD'!E5779-'[1]TABLEAU DE BORD'!C5779</f>
        <v>0</v>
      </c>
    </row>
    <row r="5782" spans="84:85" x14ac:dyDescent="0.25">
      <c r="CF5782">
        <f>'[1]TABLEAU DE BORD'!B5780</f>
        <v>0</v>
      </c>
      <c r="CG5782">
        <f>'[1]TABLEAU DE BORD'!E5780-'[1]TABLEAU DE BORD'!C5780</f>
        <v>0</v>
      </c>
    </row>
    <row r="5783" spans="84:85" x14ac:dyDescent="0.25">
      <c r="CF5783">
        <f>'[1]TABLEAU DE BORD'!B5781</f>
        <v>0</v>
      </c>
      <c r="CG5783">
        <f>'[1]TABLEAU DE BORD'!E5781-'[1]TABLEAU DE BORD'!C5781</f>
        <v>0</v>
      </c>
    </row>
    <row r="5784" spans="84:85" x14ac:dyDescent="0.25">
      <c r="CF5784">
        <f>'[1]TABLEAU DE BORD'!B5782</f>
        <v>0</v>
      </c>
      <c r="CG5784">
        <f>'[1]TABLEAU DE BORD'!E5782-'[1]TABLEAU DE BORD'!C5782</f>
        <v>0</v>
      </c>
    </row>
    <row r="5785" spans="84:85" x14ac:dyDescent="0.25">
      <c r="CF5785">
        <f>'[1]TABLEAU DE BORD'!B5783</f>
        <v>0</v>
      </c>
      <c r="CG5785">
        <f>'[1]TABLEAU DE BORD'!E5783-'[1]TABLEAU DE BORD'!C5783</f>
        <v>0</v>
      </c>
    </row>
    <row r="5786" spans="84:85" x14ac:dyDescent="0.25">
      <c r="CF5786">
        <f>'[1]TABLEAU DE BORD'!B5784</f>
        <v>0</v>
      </c>
      <c r="CG5786">
        <f>'[1]TABLEAU DE BORD'!E5784-'[1]TABLEAU DE BORD'!C5784</f>
        <v>0</v>
      </c>
    </row>
    <row r="5787" spans="84:85" x14ac:dyDescent="0.25">
      <c r="CF5787">
        <f>'[1]TABLEAU DE BORD'!B5785</f>
        <v>0</v>
      </c>
      <c r="CG5787">
        <f>'[1]TABLEAU DE BORD'!E5785-'[1]TABLEAU DE BORD'!C5785</f>
        <v>0</v>
      </c>
    </row>
    <row r="5788" spans="84:85" x14ac:dyDescent="0.25">
      <c r="CF5788">
        <f>'[1]TABLEAU DE BORD'!B5786</f>
        <v>0</v>
      </c>
      <c r="CG5788">
        <f>'[1]TABLEAU DE BORD'!E5786-'[1]TABLEAU DE BORD'!C5786</f>
        <v>0</v>
      </c>
    </row>
    <row r="5789" spans="84:85" x14ac:dyDescent="0.25">
      <c r="CF5789">
        <f>'[1]TABLEAU DE BORD'!B5787</f>
        <v>0</v>
      </c>
      <c r="CG5789">
        <f>'[1]TABLEAU DE BORD'!E5787-'[1]TABLEAU DE BORD'!C5787</f>
        <v>0</v>
      </c>
    </row>
    <row r="5790" spans="84:85" x14ac:dyDescent="0.25">
      <c r="CG5790">
        <f>'[1]TABLEAU DE BORD'!E5788-'[1]TABLEAU DE BORD'!C5788</f>
        <v>0</v>
      </c>
    </row>
    <row r="5791" spans="84:85" x14ac:dyDescent="0.25">
      <c r="CG5791">
        <f>'[1]TABLEAU DE BORD'!E5789-'[1]TABLEAU DE BORD'!C5789</f>
        <v>0</v>
      </c>
    </row>
    <row r="5792" spans="84:85" x14ac:dyDescent="0.25">
      <c r="CG5792">
        <f>'[1]TABLEAU DE BORD'!E5790-'[1]TABLEAU DE BORD'!C5790</f>
        <v>0</v>
      </c>
    </row>
    <row r="5793" spans="85:85" x14ac:dyDescent="0.25">
      <c r="CG5793">
        <f>'[1]TABLEAU DE BORD'!E5791-'[1]TABLEAU DE BORD'!C5791</f>
        <v>0</v>
      </c>
    </row>
    <row r="5794" spans="85:85" x14ac:dyDescent="0.25">
      <c r="CG5794">
        <f>'[1]TABLEAU DE BORD'!E5792-'[1]TABLEAU DE BORD'!C5792</f>
        <v>0</v>
      </c>
    </row>
    <row r="5795" spans="85:85" x14ac:dyDescent="0.25">
      <c r="CG5795">
        <f>'[1]TABLEAU DE BORD'!E5793-'[1]TABLEAU DE BORD'!C5793</f>
        <v>0</v>
      </c>
    </row>
    <row r="5796" spans="85:85" x14ac:dyDescent="0.25">
      <c r="CG5796">
        <f>'[1]TABLEAU DE BORD'!E5794-'[1]TABLEAU DE BORD'!C5794</f>
        <v>0</v>
      </c>
    </row>
    <row r="5797" spans="85:85" x14ac:dyDescent="0.25">
      <c r="CG5797">
        <f>'[1]TABLEAU DE BORD'!E5795-'[1]TABLEAU DE BORD'!C5795</f>
        <v>0</v>
      </c>
    </row>
  </sheetData>
  <mergeCells count="92">
    <mergeCell ref="AF42:AG42"/>
    <mergeCell ref="AR42:AS42"/>
    <mergeCell ref="AF39:AG39"/>
    <mergeCell ref="AR39:AS39"/>
    <mergeCell ref="AF40:AG40"/>
    <mergeCell ref="AR40:AS40"/>
    <mergeCell ref="AF41:AG41"/>
    <mergeCell ref="AR41:AS41"/>
    <mergeCell ref="AF36:AG36"/>
    <mergeCell ref="AR36:AS36"/>
    <mergeCell ref="AF37:AG37"/>
    <mergeCell ref="AR37:AS37"/>
    <mergeCell ref="AF38:AG38"/>
    <mergeCell ref="AR38:AS38"/>
    <mergeCell ref="AF33:AG33"/>
    <mergeCell ref="AR33:AS33"/>
    <mergeCell ref="AF34:AG34"/>
    <mergeCell ref="AR34:AS34"/>
    <mergeCell ref="AF35:AG35"/>
    <mergeCell ref="AR35:AS35"/>
    <mergeCell ref="S31:T31"/>
    <mergeCell ref="AF31:AG31"/>
    <mergeCell ref="AR31:AS31"/>
    <mergeCell ref="S32:T32"/>
    <mergeCell ref="AF32:AG32"/>
    <mergeCell ref="AR32:AS32"/>
    <mergeCell ref="S29:T29"/>
    <mergeCell ref="AF29:AG29"/>
    <mergeCell ref="AR29:AS29"/>
    <mergeCell ref="S30:T30"/>
    <mergeCell ref="AF30:AG30"/>
    <mergeCell ref="AR30:AS30"/>
    <mergeCell ref="S27:T27"/>
    <mergeCell ref="AF27:AG27"/>
    <mergeCell ref="AR27:AS27"/>
    <mergeCell ref="S28:T28"/>
    <mergeCell ref="AF28:AG28"/>
    <mergeCell ref="AR28:AS28"/>
    <mergeCell ref="S25:T25"/>
    <mergeCell ref="AF25:AG25"/>
    <mergeCell ref="AR25:AS25"/>
    <mergeCell ref="S26:T26"/>
    <mergeCell ref="AF26:AG26"/>
    <mergeCell ref="AR26:AS26"/>
    <mergeCell ref="S23:T23"/>
    <mergeCell ref="AF23:AG23"/>
    <mergeCell ref="AR23:AS23"/>
    <mergeCell ref="S24:T24"/>
    <mergeCell ref="AF24:AG24"/>
    <mergeCell ref="AR24:AS24"/>
    <mergeCell ref="S21:T21"/>
    <mergeCell ref="AF21:AG21"/>
    <mergeCell ref="AR21:AS21"/>
    <mergeCell ref="S22:T22"/>
    <mergeCell ref="AF22:AG22"/>
    <mergeCell ref="AR22:AS22"/>
    <mergeCell ref="S19:T19"/>
    <mergeCell ref="AF19:AG19"/>
    <mergeCell ref="AR19:AS19"/>
    <mergeCell ref="S20:T20"/>
    <mergeCell ref="AF20:AG20"/>
    <mergeCell ref="AR20:AS20"/>
    <mergeCell ref="S17:T17"/>
    <mergeCell ref="AF17:AG17"/>
    <mergeCell ref="AR17:AS17"/>
    <mergeCell ref="S18:T18"/>
    <mergeCell ref="AF18:AG18"/>
    <mergeCell ref="AR18:AS18"/>
    <mergeCell ref="S15:T15"/>
    <mergeCell ref="AF15:AG15"/>
    <mergeCell ref="AR15:AS15"/>
    <mergeCell ref="S16:T16"/>
    <mergeCell ref="AF16:AG16"/>
    <mergeCell ref="AR16:AS16"/>
    <mergeCell ref="Q14:R14"/>
    <mergeCell ref="S14:T14"/>
    <mergeCell ref="AD14:AE14"/>
    <mergeCell ref="AF14:AG14"/>
    <mergeCell ref="AP14:AQ14"/>
    <mergeCell ref="AR14:AS14"/>
    <mergeCell ref="Q13:R13"/>
    <mergeCell ref="S13:T13"/>
    <mergeCell ref="AD13:AE13"/>
    <mergeCell ref="AF13:AG13"/>
    <mergeCell ref="AP13:AQ13"/>
    <mergeCell ref="AR13:AS13"/>
    <mergeCell ref="D4:F4"/>
    <mergeCell ref="BM7:BO7"/>
    <mergeCell ref="BL8:BL12"/>
    <mergeCell ref="T11:U11"/>
    <mergeCell ref="AG11:AH11"/>
    <mergeCell ref="AS11:AT11"/>
  </mergeCells>
  <conditionalFormatting sqref="S17:T32">
    <cfRule type="cellIs" dxfId="47" priority="39" stopIfTrue="1" operator="notEqual">
      <formula>""</formula>
    </cfRule>
  </conditionalFormatting>
  <conditionalFormatting sqref="Y16:Y23 U16:U23">
    <cfRule type="expression" dxfId="46" priority="40" stopIfTrue="1">
      <formula>S16&lt;&gt;""</formula>
    </cfRule>
  </conditionalFormatting>
  <conditionalFormatting sqref="X16:X23">
    <cfRule type="expression" dxfId="45" priority="41" stopIfTrue="1">
      <formula>W16&lt;&gt;""</formula>
    </cfRule>
  </conditionalFormatting>
  <conditionalFormatting sqref="Z16:Z23 AM16:AN23">
    <cfRule type="expression" dxfId="44" priority="42" stopIfTrue="1">
      <formula>W16&lt;&gt;""</formula>
    </cfRule>
  </conditionalFormatting>
  <conditionalFormatting sqref="Q11">
    <cfRule type="expression" dxfId="43" priority="32" stopIfTrue="1">
      <formula>$G$34&lt;&gt;""</formula>
    </cfRule>
    <cfRule type="cellIs" dxfId="42" priority="33" stopIfTrue="1" operator="equal">
      <formula>""</formula>
    </cfRule>
  </conditionalFormatting>
  <conditionalFormatting sqref="P11">
    <cfRule type="expression" dxfId="41" priority="34" stopIfTrue="1">
      <formula>$B$34&lt;&gt;""</formula>
    </cfRule>
  </conditionalFormatting>
  <conditionalFormatting sqref="V11">
    <cfRule type="expression" dxfId="40" priority="35" stopIfTrue="1">
      <formula>$B$34&lt;&gt;""</formula>
    </cfRule>
    <cfRule type="cellIs" dxfId="39" priority="36" stopIfTrue="1" operator="equal">
      <formula>""</formula>
    </cfRule>
  </conditionalFormatting>
  <conditionalFormatting sqref="T11">
    <cfRule type="expression" dxfId="38" priority="37" stopIfTrue="1">
      <formula>$G$34&lt;&gt;""</formula>
    </cfRule>
  </conditionalFormatting>
  <conditionalFormatting sqref="V12">
    <cfRule type="expression" dxfId="37" priority="38" stopIfTrue="1">
      <formula>$E$33&lt;&gt;""</formula>
    </cfRule>
  </conditionalFormatting>
  <conditionalFormatting sqref="W15:W20">
    <cfRule type="expression" dxfId="36" priority="43" stopIfTrue="1">
      <formula>#REF!="F2+G3"</formula>
    </cfRule>
    <cfRule type="cellIs" dxfId="35" priority="44" stopIfTrue="1" operator="notEqual">
      <formula>""</formula>
    </cfRule>
  </conditionalFormatting>
  <conditionalFormatting sqref="W21">
    <cfRule type="expression" dxfId="34" priority="45" stopIfTrue="1">
      <formula>BQ21="F2+G3"</formula>
    </cfRule>
    <cfRule type="cellIs" dxfId="33" priority="46" stopIfTrue="1" operator="notEqual">
      <formula>""</formula>
    </cfRule>
  </conditionalFormatting>
  <conditionalFormatting sqref="W22:W23">
    <cfRule type="expression" dxfId="32" priority="47" stopIfTrue="1">
      <formula>BZ22="F2+G3"</formula>
    </cfRule>
    <cfRule type="cellIs" dxfId="31" priority="48" stopIfTrue="1" operator="notEqual">
      <formula>""</formula>
    </cfRule>
  </conditionalFormatting>
  <conditionalFormatting sqref="AL16:AL23 AH16:AH23">
    <cfRule type="expression" dxfId="30" priority="24" stopIfTrue="1">
      <formula>AF16&lt;&gt;""</formula>
    </cfRule>
  </conditionalFormatting>
  <conditionalFormatting sqref="AK16:AK23">
    <cfRule type="expression" dxfId="29" priority="25" stopIfTrue="1">
      <formula>AJ16&lt;&gt;""</formula>
    </cfRule>
  </conditionalFormatting>
  <conditionalFormatting sqref="AD11">
    <cfRule type="expression" dxfId="28" priority="17" stopIfTrue="1">
      <formula>$G$34&lt;&gt;""</formula>
    </cfRule>
    <cfRule type="cellIs" dxfId="27" priority="18" stopIfTrue="1" operator="equal">
      <formula>""</formula>
    </cfRule>
  </conditionalFormatting>
  <conditionalFormatting sqref="AC11">
    <cfRule type="expression" dxfId="26" priority="19" stopIfTrue="1">
      <formula>$B$34&lt;&gt;""</formula>
    </cfRule>
  </conditionalFormatting>
  <conditionalFormatting sqref="AI11">
    <cfRule type="expression" dxfId="25" priority="20" stopIfTrue="1">
      <formula>$B$34&lt;&gt;""</formula>
    </cfRule>
    <cfRule type="cellIs" dxfId="24" priority="21" stopIfTrue="1" operator="equal">
      <formula>""</formula>
    </cfRule>
  </conditionalFormatting>
  <conditionalFormatting sqref="AG11">
    <cfRule type="expression" dxfId="23" priority="22" stopIfTrue="1">
      <formula>$G$34&lt;&gt;""</formula>
    </cfRule>
  </conditionalFormatting>
  <conditionalFormatting sqref="AI12">
    <cfRule type="expression" dxfId="22" priority="23" stopIfTrue="1">
      <formula>$E$33&lt;&gt;""</formula>
    </cfRule>
  </conditionalFormatting>
  <conditionalFormatting sqref="AJ15:AJ20">
    <cfRule type="expression" dxfId="21" priority="26" stopIfTrue="1">
      <formula>#REF!="F2+G3"</formula>
    </cfRule>
    <cfRule type="cellIs" dxfId="20" priority="27" stopIfTrue="1" operator="notEqual">
      <formula>""</formula>
    </cfRule>
  </conditionalFormatting>
  <conditionalFormatting sqref="AJ21">
    <cfRule type="expression" dxfId="19" priority="28" stopIfTrue="1">
      <formula>CD21="F2+G3"</formula>
    </cfRule>
    <cfRule type="cellIs" dxfId="18" priority="29" stopIfTrue="1" operator="notEqual">
      <formula>""</formula>
    </cfRule>
  </conditionalFormatting>
  <conditionalFormatting sqref="AJ22:AJ23">
    <cfRule type="expression" dxfId="17" priority="30" stopIfTrue="1">
      <formula>CM22="F2+G3"</formula>
    </cfRule>
    <cfRule type="cellIs" dxfId="16" priority="31" stopIfTrue="1" operator="notEqual">
      <formula>""</formula>
    </cfRule>
  </conditionalFormatting>
  <conditionalFormatting sqref="AY16:AZ23">
    <cfRule type="expression" dxfId="15" priority="16" stopIfTrue="1">
      <formula>AV16&lt;&gt;""</formula>
    </cfRule>
  </conditionalFormatting>
  <conditionalFormatting sqref="AX16:AX23 AT16:AT23">
    <cfRule type="expression" dxfId="14" priority="8" stopIfTrue="1">
      <formula>AR16&lt;&gt;""</formula>
    </cfRule>
  </conditionalFormatting>
  <conditionalFormatting sqref="AW16:AW23">
    <cfRule type="expression" dxfId="13" priority="9" stopIfTrue="1">
      <formula>AV16&lt;&gt;""</formula>
    </cfRule>
  </conditionalFormatting>
  <conditionalFormatting sqref="AP11">
    <cfRule type="expression" dxfId="12" priority="1" stopIfTrue="1">
      <formula>$G$34&lt;&gt;""</formula>
    </cfRule>
    <cfRule type="cellIs" dxfId="11" priority="2" stopIfTrue="1" operator="equal">
      <formula>""</formula>
    </cfRule>
  </conditionalFormatting>
  <conditionalFormatting sqref="AO11">
    <cfRule type="expression" dxfId="10" priority="3" stopIfTrue="1">
      <formula>$B$34&lt;&gt;""</formula>
    </cfRule>
  </conditionalFormatting>
  <conditionalFormatting sqref="AU11">
    <cfRule type="expression" dxfId="9" priority="4" stopIfTrue="1">
      <formula>$B$34&lt;&gt;""</formula>
    </cfRule>
    <cfRule type="cellIs" dxfId="8" priority="5" stopIfTrue="1" operator="equal">
      <formula>""</formula>
    </cfRule>
  </conditionalFormatting>
  <conditionalFormatting sqref="AS11">
    <cfRule type="expression" dxfId="7" priority="6" stopIfTrue="1">
      <formula>$G$34&lt;&gt;""</formula>
    </cfRule>
  </conditionalFormatting>
  <conditionalFormatting sqref="AU12">
    <cfRule type="expression" dxfId="6" priority="7" stopIfTrue="1">
      <formula>$E$33&lt;&gt;""</formula>
    </cfRule>
  </conditionalFormatting>
  <conditionalFormatting sqref="AV15:AV20">
    <cfRule type="expression" dxfId="5" priority="10" stopIfTrue="1">
      <formula>#REF!="F2+G3"</formula>
    </cfRule>
    <cfRule type="cellIs" dxfId="4" priority="11" stopIfTrue="1" operator="notEqual">
      <formula>""</formula>
    </cfRule>
  </conditionalFormatting>
  <conditionalFormatting sqref="AV21">
    <cfRule type="expression" dxfId="3" priority="12" stopIfTrue="1">
      <formula>CP21="F2+G3"</formula>
    </cfRule>
    <cfRule type="cellIs" dxfId="2" priority="13" stopIfTrue="1" operator="notEqual">
      <formula>""</formula>
    </cfRule>
  </conditionalFormatting>
  <conditionalFormatting sqref="AV22:AV23">
    <cfRule type="expression" dxfId="1" priority="14" stopIfTrue="1">
      <formula>CY22="F2+G3"</formula>
    </cfRule>
    <cfRule type="cellIs" dxfId="0" priority="15" stopIfTrue="1" operator="notEqual">
      <formula>""</formula>
    </cfRule>
  </conditionalFormatting>
  <dataValidations count="1">
    <dataValidation type="list" allowBlank="1" showInputMessage="1" showErrorMessage="1" sqref="BH23" xr:uid="{EB44CB3D-DEFF-4389-A98F-6E92504ECD03}">
      <formula1>"OUI,NON,Choix"</formula1>
    </dataValidation>
  </dataValidations>
  <pageMargins left="0.70866141732283472" right="0.70866141732283472" top="0.74803149606299213" bottom="0.74803149606299213" header="0.31496062992125984" footer="0.31496062992125984"/>
  <pageSetup paperSize="9" scale="52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B0D65A9-95AB-4D36-AF1E-54EE256EA663}">
          <x14:formula1>
            <xm:f>'[Cône de déboisement.xlsm]TABLEAU DE BORD'!#REF!</xm:f>
          </x14:formula1>
          <xm:sqref>J2:L2</xm:sqref>
        </x14:dataValidation>
        <x14:dataValidation type="list" showInputMessage="1" showErrorMessage="1" xr:uid="{6216562A-4C53-4E6C-A8F7-F503DE4454E6}">
          <x14:formula1>
            <xm:f>'[Cône de déboisement.xlsm]TABLEAU DE BORD'!#REF!</xm:f>
          </x14:formula1>
          <xm:sqref>H2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Formalisme RTE</vt:lpstr>
      <vt:lpstr>'Formalisme RTE'!sinalpha</vt:lpstr>
      <vt:lpstr>'Formalisme RTE'!Zone_d_impression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DESPRATS Julien</cp:lastModifiedBy>
  <dcterms:created xsi:type="dcterms:W3CDTF">2019-06-24T09:04:56Z</dcterms:created>
  <dcterms:modified xsi:type="dcterms:W3CDTF">2019-06-24T09:33:24Z</dcterms:modified>
</cp:coreProperties>
</file>